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nsulting\Missouri_TRM\TRM Measures\Measures - Hot Water\C&amp;I Heat Pump Water Heater\Reference Documents\"/>
    </mc:Choice>
  </mc:AlternateContent>
  <bookViews>
    <workbookView xWindow="0" yWindow="0" windowWidth="24000" windowHeight="9735" tabRatio="712"/>
  </bookViews>
  <sheets>
    <sheet name="Commercial" sheetId="1" r:id="rId1"/>
    <sheet name="Residential" sheetId="2" r:id="rId2"/>
    <sheet name="Multi Family" sheetId="4" r:id="rId3"/>
    <sheet name="Glossary" sheetId="3" r:id="rId4"/>
    <sheet name="Measure Code" sheetId="5" r:id="rId5"/>
  </sheets>
  <definedNames>
    <definedName name="_xlnm._FilterDatabase" localSheetId="0" hidden="1">Commercial!$A$3:$XDN$721</definedName>
    <definedName name="_xlnm._FilterDatabase" localSheetId="2" hidden="1">'Multi Family'!$A$3:$IV$3</definedName>
    <definedName name="_xlnm._FilterDatabase" localSheetId="1" hidden="1">Residential!$A$3:$GY$239</definedName>
    <definedName name="_xlnm.Print_Area" localSheetId="0">Commercial!$B$1:$Y$497</definedName>
    <definedName name="_xlnm.Print_Area" localSheetId="1">Residential!$G$55:$O$66</definedName>
  </definedNames>
  <calcPr calcId="171027"/>
</workbook>
</file>

<file path=xl/calcChain.xml><?xml version="1.0" encoding="utf-8"?>
<calcChain xmlns="http://schemas.openxmlformats.org/spreadsheetml/2006/main">
  <c r="C82" i="2" l="1"/>
  <c r="C81" i="2"/>
  <c r="C80" i="2"/>
  <c r="C74" i="2"/>
  <c r="C73" i="2"/>
  <c r="C72" i="2"/>
  <c r="L73" i="2" l="1"/>
  <c r="L74" i="2"/>
  <c r="L72" i="2"/>
  <c r="A74" i="2"/>
  <c r="A73" i="2"/>
  <c r="A72" i="2"/>
  <c r="A82" i="2"/>
  <c r="A81" i="2"/>
  <c r="A80" i="2"/>
  <c r="A187" i="2" l="1"/>
  <c r="C187" i="2"/>
  <c r="A94" i="1"/>
  <c r="A93" i="1"/>
  <c r="A87" i="1"/>
  <c r="N94" i="1"/>
  <c r="C92" i="1"/>
  <c r="C93" i="1"/>
  <c r="C94" i="1"/>
  <c r="N402" i="1"/>
  <c r="N401" i="1"/>
  <c r="A401" i="1"/>
  <c r="A402" i="1"/>
  <c r="C402" i="1"/>
  <c r="C401" i="1"/>
  <c r="A631" i="1"/>
  <c r="N228" i="1"/>
  <c r="N229" i="1"/>
  <c r="N230" i="1"/>
  <c r="N227" i="1"/>
  <c r="C185" i="2"/>
  <c r="C186" i="2"/>
  <c r="A185" i="2"/>
  <c r="A186" i="2"/>
  <c r="N661" i="1"/>
  <c r="A171" i="2"/>
  <c r="A170" i="2"/>
  <c r="A169" i="2"/>
  <c r="A168" i="2"/>
  <c r="A167" i="2"/>
  <c r="A114" i="2"/>
  <c r="A113" i="2"/>
  <c r="A92" i="2"/>
  <c r="A91" i="2"/>
  <c r="A90" i="2"/>
  <c r="A89" i="2"/>
  <c r="A88" i="2"/>
  <c r="A87" i="2"/>
  <c r="A86" i="2"/>
  <c r="A85" i="2"/>
  <c r="A84" i="2"/>
  <c r="A83" i="2"/>
  <c r="C92" i="2"/>
  <c r="C91" i="2"/>
  <c r="C90" i="2"/>
  <c r="C89" i="2"/>
  <c r="C88" i="2"/>
  <c r="L87" i="2"/>
  <c r="C87" i="2"/>
  <c r="L86" i="2"/>
  <c r="C86" i="2"/>
  <c r="L85" i="2"/>
  <c r="C85" i="2"/>
  <c r="L84" i="2"/>
  <c r="C84" i="2"/>
  <c r="L83" i="2"/>
  <c r="C83" i="2"/>
  <c r="A719" i="1"/>
  <c r="A682" i="1"/>
  <c r="A661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586" i="1"/>
  <c r="A584" i="1"/>
  <c r="A583" i="1"/>
  <c r="A582" i="1"/>
  <c r="A560" i="1"/>
  <c r="A561" i="1"/>
  <c r="A562" i="1"/>
  <c r="A559" i="1"/>
  <c r="A513" i="1"/>
  <c r="A512" i="1"/>
  <c r="A511" i="1"/>
  <c r="A510" i="1"/>
  <c r="A509" i="1"/>
  <c r="A449" i="1"/>
  <c r="A439" i="1"/>
  <c r="A434" i="1"/>
  <c r="A429" i="1"/>
  <c r="A356" i="1"/>
  <c r="C245" i="1"/>
  <c r="C238" i="1"/>
  <c r="C237" i="1"/>
  <c r="A290" i="1"/>
  <c r="A289" i="1"/>
  <c r="A288" i="1"/>
  <c r="A287" i="1"/>
  <c r="A286" i="1"/>
  <c r="A285" i="1"/>
  <c r="A284" i="1"/>
  <c r="A283" i="1"/>
  <c r="A282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45" i="1"/>
  <c r="A238" i="1"/>
  <c r="A237" i="1"/>
  <c r="A185" i="1"/>
  <c r="A184" i="1"/>
  <c r="A130" i="1"/>
  <c r="A88" i="1"/>
  <c r="A89" i="1"/>
  <c r="A90" i="1"/>
  <c r="A91" i="1"/>
  <c r="A92" i="1"/>
  <c r="A4" i="1"/>
  <c r="C559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290" i="1"/>
  <c r="C289" i="1"/>
  <c r="C288" i="1"/>
  <c r="C287" i="1"/>
  <c r="C286" i="1"/>
  <c r="C285" i="1"/>
  <c r="C284" i="1"/>
  <c r="C283" i="1"/>
  <c r="C282" i="1"/>
  <c r="C634" i="1"/>
  <c r="C633" i="1"/>
  <c r="C632" i="1"/>
  <c r="C274" i="1"/>
  <c r="C273" i="1"/>
  <c r="C272" i="1"/>
  <c r="C271" i="1"/>
  <c r="C266" i="1"/>
  <c r="C265" i="1"/>
  <c r="C264" i="1"/>
  <c r="C263" i="1"/>
  <c r="C270" i="1"/>
  <c r="C269" i="1"/>
  <c r="C268" i="1"/>
  <c r="C267" i="1"/>
  <c r="J513" i="1"/>
  <c r="J512" i="1"/>
  <c r="J511" i="1"/>
  <c r="J510" i="1"/>
  <c r="C356" i="1"/>
  <c r="C510" i="1"/>
  <c r="C511" i="1"/>
  <c r="C512" i="1"/>
  <c r="C513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0" i="1"/>
  <c r="C659" i="1"/>
  <c r="C658" i="1"/>
  <c r="C657" i="1"/>
  <c r="C656" i="1"/>
  <c r="C655" i="1"/>
  <c r="C654" i="1"/>
  <c r="C653" i="1"/>
  <c r="C652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661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12" i="1"/>
  <c r="C411" i="1"/>
  <c r="C410" i="1"/>
  <c r="C409" i="1"/>
  <c r="C408" i="1"/>
  <c r="C407" i="1"/>
  <c r="C406" i="1"/>
  <c r="C405" i="1"/>
  <c r="C404" i="1"/>
  <c r="C403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81" i="1"/>
  <c r="C280" i="1"/>
  <c r="C279" i="1"/>
  <c r="C278" i="1"/>
  <c r="C277" i="1"/>
  <c r="C276" i="1"/>
  <c r="C275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4" i="1"/>
  <c r="C243" i="1"/>
  <c r="C242" i="1"/>
  <c r="C241" i="1"/>
  <c r="C240" i="1"/>
  <c r="C239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O509" i="1"/>
  <c r="J509" i="1"/>
  <c r="L92" i="1"/>
  <c r="L91" i="1"/>
  <c r="L90" i="1"/>
  <c r="L89" i="1"/>
  <c r="L88" i="1"/>
  <c r="L87" i="1"/>
  <c r="C91" i="1"/>
  <c r="C90" i="1"/>
  <c r="C89" i="1"/>
  <c r="C88" i="1"/>
  <c r="C87" i="1"/>
  <c r="L184" i="2"/>
  <c r="N184" i="2" s="1"/>
  <c r="C184" i="2"/>
  <c r="A184" i="2"/>
  <c r="L183" i="2"/>
  <c r="N183" i="2" s="1"/>
  <c r="C183" i="2"/>
  <c r="A183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18" i="2"/>
  <c r="C171" i="2"/>
  <c r="C170" i="2"/>
  <c r="C169" i="2"/>
  <c r="C168" i="2"/>
  <c r="C167" i="2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239" i="2"/>
  <c r="A238" i="2"/>
  <c r="A237" i="2"/>
  <c r="A236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2" i="2"/>
  <c r="A181" i="2"/>
  <c r="A180" i="2"/>
  <c r="A179" i="2"/>
  <c r="A178" i="2"/>
  <c r="A177" i="2"/>
  <c r="A176" i="2"/>
  <c r="A175" i="2"/>
  <c r="A174" i="2"/>
  <c r="A173" i="2"/>
  <c r="A172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79" i="2"/>
  <c r="A78" i="2"/>
  <c r="A77" i="2"/>
  <c r="A76" i="2"/>
  <c r="A75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721" i="1"/>
  <c r="A720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0" i="1"/>
  <c r="A659" i="1"/>
  <c r="A658" i="1"/>
  <c r="A657" i="1"/>
  <c r="A656" i="1"/>
  <c r="A655" i="1"/>
  <c r="A654" i="1"/>
  <c r="A653" i="1"/>
  <c r="A652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5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2" i="1"/>
  <c r="A471" i="1"/>
  <c r="A470" i="1"/>
  <c r="A469" i="1"/>
  <c r="A468" i="1"/>
  <c r="A467" i="1"/>
  <c r="A466" i="1"/>
  <c r="A465" i="1"/>
  <c r="A464" i="1"/>
  <c r="A473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8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47" i="1"/>
  <c r="A446" i="1"/>
  <c r="A445" i="1"/>
  <c r="A444" i="1"/>
  <c r="A443" i="1"/>
  <c r="A442" i="1"/>
  <c r="A441" i="1"/>
  <c r="A440" i="1"/>
  <c r="A438" i="1"/>
  <c r="A437" i="1"/>
  <c r="A436" i="1"/>
  <c r="A435" i="1"/>
  <c r="A433" i="1"/>
  <c r="A432" i="1"/>
  <c r="A431" i="1"/>
  <c r="A430" i="1"/>
  <c r="A428" i="1"/>
  <c r="A427" i="1"/>
  <c r="A426" i="1"/>
  <c r="A425" i="1"/>
  <c r="A412" i="1"/>
  <c r="A411" i="1"/>
  <c r="A410" i="1"/>
  <c r="A409" i="1"/>
  <c r="A408" i="1"/>
  <c r="A407" i="1"/>
  <c r="A406" i="1"/>
  <c r="A405" i="1"/>
  <c r="A404" i="1"/>
  <c r="A403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81" i="1"/>
  <c r="A280" i="1"/>
  <c r="A279" i="1"/>
  <c r="A278" i="1"/>
  <c r="A277" i="1"/>
  <c r="A276" i="1"/>
  <c r="A275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4" i="1"/>
  <c r="A243" i="1"/>
  <c r="A242" i="1"/>
  <c r="A241" i="1"/>
  <c r="A240" i="1"/>
  <c r="A239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N400" i="1"/>
  <c r="L307" i="1"/>
  <c r="C147" i="2"/>
  <c r="N146" i="2"/>
  <c r="C146" i="2"/>
  <c r="C31" i="1"/>
  <c r="C35" i="1"/>
  <c r="C34" i="1"/>
  <c r="C33" i="1"/>
  <c r="C32" i="1"/>
  <c r="C160" i="4"/>
  <c r="L159" i="4"/>
  <c r="C159" i="4"/>
  <c r="C158" i="4"/>
  <c r="L157" i="4"/>
  <c r="C157" i="4"/>
  <c r="N156" i="4"/>
  <c r="C156" i="4"/>
  <c r="C155" i="4"/>
  <c r="N154" i="4"/>
  <c r="C154" i="4"/>
  <c r="C153" i="4"/>
  <c r="N152" i="4"/>
  <c r="C152" i="4"/>
  <c r="C151" i="4"/>
  <c r="N150" i="4"/>
  <c r="C150" i="4"/>
  <c r="C149" i="4"/>
  <c r="N148" i="4"/>
  <c r="C148" i="4"/>
  <c r="C147" i="4"/>
  <c r="C146" i="4"/>
  <c r="C145" i="4"/>
  <c r="C144" i="4"/>
  <c r="C143" i="4"/>
  <c r="C142" i="4"/>
  <c r="L141" i="4"/>
  <c r="C141" i="4"/>
  <c r="L140" i="4"/>
  <c r="C140" i="4"/>
  <c r="L139" i="4"/>
  <c r="C139" i="4"/>
  <c r="L138" i="4"/>
  <c r="C138" i="4"/>
  <c r="L137" i="4"/>
  <c r="C137" i="4"/>
  <c r="L136" i="4"/>
  <c r="C136" i="4"/>
  <c r="L135" i="4"/>
  <c r="C135" i="4"/>
  <c r="L134" i="4"/>
  <c r="C134" i="4"/>
  <c r="L133" i="4"/>
  <c r="C133" i="4"/>
  <c r="L132" i="4"/>
  <c r="C132" i="4"/>
  <c r="C131" i="4"/>
  <c r="C130" i="4"/>
  <c r="C129" i="4"/>
  <c r="C128" i="4"/>
  <c r="C127" i="4"/>
  <c r="C13" i="4"/>
  <c r="C12" i="4"/>
  <c r="C11" i="4"/>
  <c r="C10" i="4"/>
  <c r="C9" i="4"/>
  <c r="C8" i="4"/>
  <c r="C7" i="4"/>
  <c r="C6" i="4"/>
  <c r="C5" i="4"/>
  <c r="C4" i="4"/>
  <c r="N239" i="2"/>
  <c r="C239" i="2"/>
  <c r="N238" i="2"/>
  <c r="C238" i="2"/>
  <c r="N237" i="2"/>
  <c r="C237" i="2"/>
  <c r="N236" i="2"/>
  <c r="C236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L182" i="2"/>
  <c r="N182" i="2"/>
  <c r="C182" i="2"/>
  <c r="L181" i="2"/>
  <c r="N181" i="2" s="1"/>
  <c r="C181" i="2"/>
  <c r="L180" i="2"/>
  <c r="N180" i="2"/>
  <c r="C180" i="2"/>
  <c r="L179" i="2"/>
  <c r="N179" i="2" s="1"/>
  <c r="C179" i="2"/>
  <c r="L178" i="2"/>
  <c r="N178" i="2"/>
  <c r="C178" i="2"/>
  <c r="L177" i="2"/>
  <c r="N177" i="2" s="1"/>
  <c r="C177" i="2"/>
  <c r="L176" i="2"/>
  <c r="N176" i="2"/>
  <c r="C176" i="2"/>
  <c r="L175" i="2"/>
  <c r="N175" i="2" s="1"/>
  <c r="C175" i="2"/>
  <c r="C174" i="2"/>
  <c r="C173" i="2"/>
  <c r="C172" i="2"/>
  <c r="C166" i="2"/>
  <c r="C165" i="2"/>
  <c r="C164" i="2"/>
  <c r="C163" i="2"/>
  <c r="L162" i="2"/>
  <c r="C162" i="2"/>
  <c r="L161" i="2"/>
  <c r="C161" i="2"/>
  <c r="C160" i="2"/>
  <c r="C159" i="2"/>
  <c r="C158" i="2"/>
  <c r="C157" i="2"/>
  <c r="C156" i="2"/>
  <c r="L155" i="2"/>
  <c r="C155" i="2"/>
  <c r="L154" i="2"/>
  <c r="C154" i="2"/>
  <c r="L153" i="2"/>
  <c r="C153" i="2"/>
  <c r="L152" i="2"/>
  <c r="C152" i="2"/>
  <c r="L151" i="2"/>
  <c r="C151" i="2"/>
  <c r="L150" i="2"/>
  <c r="C150" i="2"/>
  <c r="L149" i="2"/>
  <c r="C149" i="2"/>
  <c r="C148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L129" i="2"/>
  <c r="C129" i="2"/>
  <c r="L128" i="2"/>
  <c r="C128" i="2"/>
  <c r="L127" i="2"/>
  <c r="C127" i="2"/>
  <c r="L126" i="2"/>
  <c r="C126" i="2"/>
  <c r="Q125" i="2"/>
  <c r="L125" i="2"/>
  <c r="C125" i="2"/>
  <c r="Q124" i="2"/>
  <c r="L124" i="2"/>
  <c r="C124" i="2"/>
  <c r="Q123" i="2"/>
  <c r="L123" i="2"/>
  <c r="C123" i="2"/>
  <c r="Q122" i="2"/>
  <c r="C122" i="2"/>
  <c r="Q121" i="2"/>
  <c r="C121" i="2"/>
  <c r="Q120" i="2"/>
  <c r="C120" i="2"/>
  <c r="Q119" i="2"/>
  <c r="L119" i="2"/>
  <c r="C119" i="2"/>
  <c r="Q118" i="2"/>
  <c r="L118" i="2"/>
  <c r="C118" i="2"/>
  <c r="Q117" i="2"/>
  <c r="L117" i="2"/>
  <c r="C117" i="2"/>
  <c r="C116" i="2"/>
  <c r="C115" i="2"/>
  <c r="C112" i="2"/>
  <c r="C111" i="2"/>
  <c r="N110" i="2"/>
  <c r="C110" i="2"/>
  <c r="C109" i="2"/>
  <c r="C108" i="2"/>
  <c r="L107" i="2"/>
  <c r="C107" i="2"/>
  <c r="N106" i="2"/>
  <c r="C106" i="2"/>
  <c r="C105" i="2"/>
  <c r="N104" i="2"/>
  <c r="C104" i="2"/>
  <c r="C103" i="2"/>
  <c r="N102" i="2"/>
  <c r="C102" i="2"/>
  <c r="C101" i="2"/>
  <c r="C100" i="2"/>
  <c r="L99" i="2"/>
  <c r="C99" i="2"/>
  <c r="C98" i="2"/>
  <c r="L97" i="2"/>
  <c r="C97" i="2"/>
  <c r="Q96" i="2"/>
  <c r="N96" i="2"/>
  <c r="C96" i="2"/>
  <c r="Q95" i="2"/>
  <c r="C95" i="2"/>
  <c r="Q94" i="2"/>
  <c r="N94" i="2"/>
  <c r="C94" i="2"/>
  <c r="Q93" i="2"/>
  <c r="C93" i="2"/>
  <c r="C79" i="2"/>
  <c r="C78" i="2"/>
  <c r="C77" i="2"/>
  <c r="C76" i="2"/>
  <c r="C75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Q54" i="2"/>
  <c r="C54" i="2"/>
  <c r="Q53" i="2"/>
  <c r="C53" i="2"/>
  <c r="Q52" i="2"/>
  <c r="C52" i="2"/>
  <c r="Q51" i="2"/>
  <c r="C51" i="2"/>
  <c r="C50" i="2"/>
  <c r="C49" i="2"/>
  <c r="C48" i="2"/>
  <c r="L47" i="2"/>
  <c r="C47" i="2"/>
  <c r="C46" i="2"/>
  <c r="N45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L720" i="1"/>
  <c r="N720" i="1" s="1"/>
  <c r="N718" i="1"/>
  <c r="L717" i="1"/>
  <c r="L714" i="1"/>
  <c r="N712" i="1"/>
  <c r="N711" i="1"/>
  <c r="N710" i="1"/>
  <c r="N709" i="1"/>
  <c r="J708" i="1"/>
  <c r="J707" i="1"/>
  <c r="L706" i="1"/>
  <c r="L704" i="1"/>
  <c r="L703" i="1"/>
  <c r="N676" i="1"/>
  <c r="N675" i="1"/>
  <c r="N674" i="1"/>
  <c r="L590" i="1"/>
  <c r="L587" i="1"/>
  <c r="L585" i="1"/>
  <c r="L581" i="1"/>
  <c r="L580" i="1"/>
  <c r="L579" i="1"/>
  <c r="L578" i="1"/>
  <c r="L577" i="1"/>
  <c r="L576" i="1"/>
  <c r="L575" i="1"/>
  <c r="L574" i="1"/>
  <c r="L572" i="1"/>
  <c r="L571" i="1"/>
  <c r="L570" i="1"/>
  <c r="L569" i="1"/>
  <c r="L562" i="1"/>
  <c r="L561" i="1"/>
  <c r="L560" i="1"/>
  <c r="W534" i="1"/>
  <c r="L529" i="1"/>
  <c r="L527" i="1"/>
  <c r="N520" i="1"/>
  <c r="L514" i="1"/>
  <c r="L472" i="1"/>
  <c r="L471" i="1"/>
  <c r="L470" i="1"/>
  <c r="L469" i="1"/>
  <c r="L468" i="1"/>
  <c r="L467" i="1"/>
  <c r="L466" i="1"/>
  <c r="L465" i="1"/>
  <c r="L464" i="1"/>
  <c r="N452" i="1"/>
  <c r="N450" i="1"/>
  <c r="N399" i="1"/>
  <c r="N398" i="1"/>
  <c r="N397" i="1"/>
  <c r="N396" i="1"/>
  <c r="N395" i="1"/>
  <c r="N394" i="1"/>
  <c r="N393" i="1"/>
  <c r="N392" i="1"/>
  <c r="N391" i="1"/>
  <c r="N390" i="1"/>
  <c r="L389" i="1"/>
  <c r="L388" i="1"/>
  <c r="Q365" i="1"/>
  <c r="L365" i="1"/>
  <c r="Q364" i="1"/>
  <c r="L364" i="1"/>
  <c r="Q363" i="1"/>
  <c r="L363" i="1"/>
  <c r="Q362" i="1"/>
  <c r="Q361" i="1"/>
  <c r="Q360" i="1"/>
  <c r="Q359" i="1"/>
  <c r="L359" i="1"/>
  <c r="Q358" i="1"/>
  <c r="L358" i="1"/>
  <c r="Q357" i="1"/>
  <c r="L357" i="1"/>
  <c r="L308" i="1"/>
  <c r="L300" i="1"/>
  <c r="L299" i="1"/>
  <c r="L298" i="1"/>
  <c r="N262" i="1"/>
  <c r="N261" i="1"/>
  <c r="N260" i="1"/>
  <c r="N259" i="1"/>
  <c r="N257" i="1"/>
  <c r="N255" i="1"/>
  <c r="N236" i="1"/>
  <c r="N235" i="1"/>
  <c r="N234" i="1"/>
  <c r="L221" i="1"/>
  <c r="L220" i="1"/>
  <c r="L219" i="1"/>
  <c r="W214" i="1"/>
  <c r="Q214" i="1"/>
  <c r="L201" i="1"/>
  <c r="L199" i="1"/>
  <c r="N178" i="1"/>
  <c r="N163" i="1"/>
  <c r="N154" i="1"/>
  <c r="O150" i="1"/>
  <c r="O149" i="1"/>
  <c r="W127" i="1"/>
  <c r="N126" i="1"/>
  <c r="N125" i="1"/>
  <c r="N124" i="1"/>
  <c r="N123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4" i="1"/>
  <c r="C103" i="1"/>
  <c r="C102" i="1"/>
  <c r="C101" i="1"/>
  <c r="C100" i="1"/>
  <c r="C99" i="1"/>
  <c r="C98" i="1"/>
  <c r="C97" i="1"/>
  <c r="C96" i="1"/>
  <c r="C95" i="1"/>
  <c r="C86" i="1"/>
  <c r="C85" i="1"/>
  <c r="C84" i="1"/>
  <c r="C83" i="1"/>
  <c r="C82" i="1"/>
  <c r="C81" i="1"/>
  <c r="C80" i="1"/>
  <c r="C79" i="1"/>
  <c r="C78" i="1"/>
  <c r="N77" i="1"/>
  <c r="C77" i="1"/>
  <c r="N76" i="1"/>
  <c r="C76" i="1"/>
  <c r="N75" i="1"/>
  <c r="C75" i="1"/>
  <c r="C74" i="1"/>
  <c r="C73" i="1"/>
  <c r="C72" i="1"/>
  <c r="C71" i="1"/>
  <c r="C70" i="1"/>
  <c r="C69" i="1"/>
  <c r="C68" i="1"/>
  <c r="C67" i="1"/>
  <c r="N66" i="1"/>
  <c r="C66" i="1"/>
  <c r="N65" i="1"/>
  <c r="C65" i="1"/>
  <c r="N64" i="1"/>
  <c r="C64" i="1"/>
  <c r="N63" i="1"/>
  <c r="C63" i="1"/>
  <c r="N62" i="1"/>
  <c r="C62" i="1"/>
  <c r="C61" i="1"/>
  <c r="C60" i="1"/>
  <c r="C59" i="1"/>
  <c r="C58" i="1"/>
  <c r="C57" i="1"/>
  <c r="C56" i="1"/>
  <c r="N55" i="1"/>
  <c r="C55" i="1"/>
  <c r="N54" i="1"/>
  <c r="C54" i="1"/>
  <c r="N53" i="1"/>
  <c r="C53" i="1"/>
  <c r="N52" i="1"/>
  <c r="C52" i="1"/>
  <c r="N51" i="1"/>
  <c r="C51" i="1"/>
  <c r="N50" i="1"/>
  <c r="C50" i="1"/>
  <c r="N49" i="1"/>
  <c r="C49" i="1"/>
  <c r="N48" i="1"/>
  <c r="C48" i="1"/>
  <c r="C47" i="1"/>
  <c r="C46" i="1"/>
  <c r="C45" i="1"/>
  <c r="C44" i="1"/>
  <c r="N43" i="1"/>
  <c r="C43" i="1"/>
  <c r="N42" i="1"/>
  <c r="C42" i="1"/>
  <c r="N41" i="1"/>
  <c r="C41" i="1"/>
  <c r="N40" i="1"/>
  <c r="C40" i="1"/>
  <c r="C39" i="1"/>
  <c r="C38" i="1"/>
  <c r="C37" i="1"/>
  <c r="C36" i="1"/>
  <c r="N35" i="1"/>
  <c r="N34" i="1"/>
  <c r="N33" i="1"/>
  <c r="N32" i="1"/>
  <c r="C30" i="1"/>
  <c r="C29" i="1"/>
  <c r="C28" i="1"/>
  <c r="N27" i="1"/>
  <c r="N26" i="1"/>
  <c r="C23" i="1"/>
  <c r="C22" i="1"/>
  <c r="C21" i="1"/>
  <c r="C20" i="1"/>
  <c r="C19" i="1"/>
  <c r="C18" i="1"/>
  <c r="N17" i="1"/>
  <c r="C17" i="1"/>
  <c r="N16" i="1"/>
  <c r="C16" i="1"/>
  <c r="N15" i="1"/>
  <c r="C15" i="1"/>
  <c r="N14" i="1"/>
  <c r="C14" i="1"/>
  <c r="C13" i="1"/>
  <c r="C12" i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<sst xmlns="http://schemas.openxmlformats.org/spreadsheetml/2006/main" count="22192" uniqueCount="4836">
  <si>
    <t>MICHIGAN ENERGY MEASURE DATABASE</t>
  </si>
  <si>
    <t>2018+</t>
  </si>
  <si>
    <t>Old Measure Code</t>
  </si>
  <si>
    <t>2017 Commercial Measures</t>
  </si>
  <si>
    <t>Change Notes</t>
  </si>
  <si>
    <t>Baseline Notes</t>
  </si>
  <si>
    <t>Peak kW</t>
  </si>
  <si>
    <t>kWh</t>
  </si>
  <si>
    <t>Therms</t>
  </si>
  <si>
    <t>Actual kW</t>
  </si>
  <si>
    <t>New Measure Code</t>
  </si>
  <si>
    <t>Measure Code only with Technology</t>
  </si>
  <si>
    <t>Measure Code Technology, File Source, Version</t>
  </si>
  <si>
    <t>File Code</t>
  </si>
  <si>
    <t>ver</t>
  </si>
  <si>
    <t>Electric/ Gas</t>
  </si>
  <si>
    <t>Proposed Technologies for Measures Library</t>
  </si>
  <si>
    <t>Base Efficiency Level</t>
  </si>
  <si>
    <t>Proposed Efficiency Level</t>
  </si>
  <si>
    <t>Assumed hours of operation</t>
  </si>
  <si>
    <t>CF</t>
  </si>
  <si>
    <t>2017 Actual kW</t>
  </si>
  <si>
    <t>2017 Target kWh percust</t>
  </si>
  <si>
    <t>2017 Target coincident kW percust</t>
  </si>
  <si>
    <t>2017 Target Therms percust</t>
  </si>
  <si>
    <t>Measure life</t>
  </si>
  <si>
    <t>Incremental Costs YR1</t>
  </si>
  <si>
    <t>Size Basis</t>
  </si>
  <si>
    <t>Notes</t>
  </si>
  <si>
    <t>Avg Size</t>
  </si>
  <si>
    <t>Avg size units</t>
  </si>
  <si>
    <t>Custom Notes</t>
  </si>
  <si>
    <t>Installation Cost</t>
  </si>
  <si>
    <t>Installation Cost Sources</t>
  </si>
  <si>
    <t>Installation Cost Notes</t>
  </si>
  <si>
    <t>New Construction Program Recommendations</t>
  </si>
  <si>
    <t>Notes on Updated Measures</t>
  </si>
  <si>
    <t>Date Updated</t>
  </si>
  <si>
    <t>Date Added</t>
  </si>
  <si>
    <t>Actual</t>
  </si>
  <si>
    <t>MEMD Type</t>
  </si>
  <si>
    <t>Sector</t>
  </si>
  <si>
    <t>Measure Category</t>
  </si>
  <si>
    <t>Measure Number</t>
  </si>
  <si>
    <t>Fuel Type</t>
  </si>
  <si>
    <t>NWS Types</t>
  </si>
  <si>
    <t>Version</t>
  </si>
  <si>
    <t>1.01.01</t>
  </si>
  <si>
    <t>.FESL1</t>
  </si>
  <si>
    <t>.v03</t>
  </si>
  <si>
    <t>Electric</t>
  </si>
  <si>
    <t>T8 4ft 1 lamp</t>
  </si>
  <si>
    <t>T12 fluorescent - 50/50 electronic/magnetic ballasts</t>
  </si>
  <si>
    <t>Standard T8 fluorescent</t>
  </si>
  <si>
    <t>per fixture</t>
  </si>
  <si>
    <t>RSMeans 2007 Costworks</t>
  </si>
  <si>
    <t>Total cost is an incremental equipment cost and does not include installation cost</t>
  </si>
  <si>
    <t>NA</t>
  </si>
  <si>
    <t>Savings value to zero, removed from program as requested by commission</t>
  </si>
  <si>
    <t>11/25/09, 5/26/2011, 10/30/2012, 11/15/12, 7/31/2014</t>
  </si>
  <si>
    <t>Removed in 2014</t>
  </si>
  <si>
    <t>N</t>
  </si>
  <si>
    <t>CO</t>
  </si>
  <si>
    <t>LI</t>
  </si>
  <si>
    <t>-000001-</t>
  </si>
  <si>
    <t>E</t>
  </si>
  <si>
    <t>-XX-XX-XX-XX-</t>
  </si>
  <si>
    <t>02</t>
  </si>
  <si>
    <t>1.01.02</t>
  </si>
  <si>
    <t>T8 4ft 2 lamp</t>
  </si>
  <si>
    <t>-000002-</t>
  </si>
  <si>
    <t>1.01.03</t>
  </si>
  <si>
    <t>T8 4ft 3 lamp</t>
  </si>
  <si>
    <t>-000003-</t>
  </si>
  <si>
    <t>1.01.04</t>
  </si>
  <si>
    <t>T8 4ft 4 lamp</t>
  </si>
  <si>
    <t>-000004-</t>
  </si>
  <si>
    <t>1.01.05</t>
  </si>
  <si>
    <t>T8 8ft 1 lamp</t>
  </si>
  <si>
    <t>-000005-</t>
  </si>
  <si>
    <t>1.01.06</t>
  </si>
  <si>
    <t>T8 8ft 2 lamp</t>
  </si>
  <si>
    <t>-000006-</t>
  </si>
  <si>
    <t>1.01.07</t>
  </si>
  <si>
    <t>.v04</t>
  </si>
  <si>
    <t>T8 2ft 1 lamp</t>
  </si>
  <si>
    <t>T12 fluorescent</t>
  </si>
  <si>
    <t>DEER 2014 adapted to Midwest labor</t>
  </si>
  <si>
    <t xml:space="preserve">Hours and CF updated per lighting study, kWh, peak kW </t>
  </si>
  <si>
    <t>11/25/2009, 7/31/2014, 9/10/2014, 7/31/2015</t>
  </si>
  <si>
    <t>No Change to Baseline</t>
  </si>
  <si>
    <t>-000007-</t>
  </si>
  <si>
    <t>03</t>
  </si>
  <si>
    <t>1.01.08</t>
  </si>
  <si>
    <t>T8 2ft 2 lamp</t>
  </si>
  <si>
    <t>-000008-</t>
  </si>
  <si>
    <t>1.01.09</t>
  </si>
  <si>
    <t>T8 2ft 3 lamp</t>
  </si>
  <si>
    <t>-000009-</t>
  </si>
  <si>
    <t>1.01.10</t>
  </si>
  <si>
    <t>T8 2ft 4 lamp</t>
  </si>
  <si>
    <t>-000010-</t>
  </si>
  <si>
    <t>1.01.11</t>
  </si>
  <si>
    <t>.v05</t>
  </si>
  <si>
    <t>T8 3ft 1 lamp</t>
  </si>
  <si>
    <t>Baseline changed to 50/50 electronic/magnetic ballasts for 2013, re-evaluate for 2018</t>
  </si>
  <si>
    <t>-000011-</t>
  </si>
  <si>
    <t>1.01.12</t>
  </si>
  <si>
    <t>T8 3ft 2 lamp</t>
  </si>
  <si>
    <t>-000012-</t>
  </si>
  <si>
    <t>1.01.13</t>
  </si>
  <si>
    <t>T8 3ft 3 lamp</t>
  </si>
  <si>
    <t>-000013-</t>
  </si>
  <si>
    <t>1.01.14</t>
  </si>
  <si>
    <t>T8 3ft 4 lamp</t>
  </si>
  <si>
    <t>-000014-</t>
  </si>
  <si>
    <t>1.01.15</t>
  </si>
  <si>
    <t>T8 HO 8 ft 1 Lamp</t>
  </si>
  <si>
    <t>-000015-</t>
  </si>
  <si>
    <t>1.01.16</t>
  </si>
  <si>
    <t>T8 HO 8 ft 2 Lamp</t>
  </si>
  <si>
    <t>-000016-</t>
  </si>
  <si>
    <t>1.01.20</t>
  </si>
  <si>
    <t>.FESL21</t>
  </si>
  <si>
    <t>Delamping T12 2ft</t>
  </si>
  <si>
    <t>T8 fluorescent</t>
  </si>
  <si>
    <t>per lamp, Retrofit 2' T12, replacing with T8</t>
  </si>
  <si>
    <t>11/25/2009, 11/15/12, 7/30/2013, 7/31/2014, 9/10/2014, 7/31/2015</t>
  </si>
  <si>
    <t>-000017-</t>
  </si>
  <si>
    <t>Delamping T12 3ft</t>
  </si>
  <si>
    <t>per lamp, Retrofit 3' T12, replacing with T8</t>
  </si>
  <si>
    <t>11/25/09, 5/26/2011, 10/30/2012, 11/15/12, 7/30/2013, 7/31/2014, 9/10/2014, 7/31/2015</t>
  </si>
  <si>
    <t>-000018-</t>
  </si>
  <si>
    <t>Delamping T12 4ft</t>
  </si>
  <si>
    <t>per lamp, Retrofit 4' T12, replacing with T8</t>
  </si>
  <si>
    <t>-000019-</t>
  </si>
  <si>
    <t>Delamping T12 8ft</t>
  </si>
  <si>
    <t>per lamp, Retrofit 8' T12, replacing with T8</t>
  </si>
  <si>
    <t>-000020-</t>
  </si>
  <si>
    <t>1.01.21</t>
  </si>
  <si>
    <t>1.01.21.FESL1B.v01</t>
  </si>
  <si>
    <t>.FESL1B</t>
  </si>
  <si>
    <t>.v01</t>
  </si>
  <si>
    <t>T8 4ft (per lamp)</t>
  </si>
  <si>
    <t>per lamp</t>
  </si>
  <si>
    <t>-000021-</t>
  </si>
  <si>
    <t>1.01.22</t>
  </si>
  <si>
    <t>1.01.22.FESL1B.v01</t>
  </si>
  <si>
    <t>T8 8ft (per lamp)</t>
  </si>
  <si>
    <t>-000022-</t>
  </si>
  <si>
    <t>1.01.23</t>
  </si>
  <si>
    <t>1.01.23.FESL1B.v012</t>
  </si>
  <si>
    <t>.v02</t>
  </si>
  <si>
    <t>T8 2ft (per lamp)</t>
  </si>
  <si>
    <t>-000023-</t>
  </si>
  <si>
    <t>1.01.24</t>
  </si>
  <si>
    <t>1.01.24.FESL1B.v03</t>
  </si>
  <si>
    <t>T8 3ft (per lamp)</t>
  </si>
  <si>
    <t>-000024-</t>
  </si>
  <si>
    <t>1.01.25</t>
  </si>
  <si>
    <t>Delamping T12 (per lamp) 2ft</t>
  </si>
  <si>
    <t>T12 fluorescent lighting 2'</t>
  </si>
  <si>
    <t>Total cost includes stated installation costs.</t>
  </si>
  <si>
    <t>-000025-</t>
  </si>
  <si>
    <t>1.01.26</t>
  </si>
  <si>
    <t>Delamping T12 (per lamp) 3ft</t>
  </si>
  <si>
    <t>T12 fluorescent lighting 3'</t>
  </si>
  <si>
    <t>-000026-</t>
  </si>
  <si>
    <t>1.01.27</t>
  </si>
  <si>
    <t>Delamping T12 (per lamp) 4ft</t>
  </si>
  <si>
    <t>T12 fluorescent lighting 4'</t>
  </si>
  <si>
    <t>-000027-</t>
  </si>
  <si>
    <t>1.01.28</t>
  </si>
  <si>
    <t>Delamping T12 (per lamp) 8ft</t>
  </si>
  <si>
    <t>T12 fluorescent lighting 8'</t>
  </si>
  <si>
    <t>-000028-</t>
  </si>
  <si>
    <t>Delamping T8 (per lamp) 2ft</t>
  </si>
  <si>
    <t>T8 fluorescent lighting 2'</t>
  </si>
  <si>
    <t>7/31/2014, 9/10/2014, 7/31/2015</t>
  </si>
  <si>
    <t>-000029-</t>
  </si>
  <si>
    <t>Delamping T8 (per lamp) 3ft</t>
  </si>
  <si>
    <t>T8 fluorescent lighting 3'</t>
  </si>
  <si>
    <t>-000030-</t>
  </si>
  <si>
    <t>Delamping T8 (per lamp) 4ft</t>
  </si>
  <si>
    <t>T8 fluorescent lighting 4'</t>
  </si>
  <si>
    <t>-000031-</t>
  </si>
  <si>
    <t>Delamping T8 (per lamp) 8ft</t>
  </si>
  <si>
    <t>T8 fluorescent lighting 8'</t>
  </si>
  <si>
    <t>-000032-</t>
  </si>
  <si>
    <t>1.01.30</t>
  </si>
  <si>
    <t>T8 U Bend 1 lamp</t>
  </si>
  <si>
    <t>Standard T8 fluorescent U Bend</t>
  </si>
  <si>
    <t>-000033-</t>
  </si>
  <si>
    <t>1.01.31</t>
  </si>
  <si>
    <t>T8 U Bend 2 lamp</t>
  </si>
  <si>
    <t>-000034-</t>
  </si>
  <si>
    <t>1.01.32</t>
  </si>
  <si>
    <t>T8 2' 2 lamp</t>
  </si>
  <si>
    <t xml:space="preserve">Standard T8 </t>
  </si>
  <si>
    <t>-000035-</t>
  </si>
  <si>
    <t>1.01.33</t>
  </si>
  <si>
    <t>T8 2' 4 lamp</t>
  </si>
  <si>
    <t>Standard T8</t>
  </si>
  <si>
    <t>-000036-</t>
  </si>
  <si>
    <t>1.01.34</t>
  </si>
  <si>
    <t>HPT8 U Bend 1 lamp</t>
  </si>
  <si>
    <t>High Performance T8 fluorescent U Bend</t>
  </si>
  <si>
    <t>-000037-</t>
  </si>
  <si>
    <t>1.01.35</t>
  </si>
  <si>
    <t>HPT8 U Bend 2 lamp</t>
  </si>
  <si>
    <t>-000038-</t>
  </si>
  <si>
    <t>1.01.36</t>
  </si>
  <si>
    <t>HPT8 2' 2 lamp</t>
  </si>
  <si>
    <t>High Performance T8</t>
  </si>
  <si>
    <t>-000039-</t>
  </si>
  <si>
    <t>1.01.37</t>
  </si>
  <si>
    <t>HPT8 2' 4 lamp</t>
  </si>
  <si>
    <t>-000040-</t>
  </si>
  <si>
    <t>1.02.01</t>
  </si>
  <si>
    <t>.FESL1a</t>
  </si>
  <si>
    <t>HPT8 4ft 1 lamp, T8 to HPT8</t>
  </si>
  <si>
    <t>High performance T8 fluorescent, 75% LBF, 25% NBF</t>
  </si>
  <si>
    <t>per fixture, Replacing standard T8 4ft 1 lamp</t>
  </si>
  <si>
    <t>Measure applicable for NC</t>
  </si>
  <si>
    <t>-000041-</t>
  </si>
  <si>
    <t>1.02.02</t>
  </si>
  <si>
    <t>HPT8 4ft 2 lamp, T8 to HPT8</t>
  </si>
  <si>
    <t>per fixture, Replacing standard T8 4ft 2 lamp</t>
  </si>
  <si>
    <t>-000042-</t>
  </si>
  <si>
    <t>1.02.03</t>
  </si>
  <si>
    <t>HPT8 4ft 3 lamp, T8 to HPT8</t>
  </si>
  <si>
    <t>per fixture, Replacing standard T8 4ft 3 lamp</t>
  </si>
  <si>
    <t>-000043-</t>
  </si>
  <si>
    <t>1.02.04</t>
  </si>
  <si>
    <t>HPT8 4ft 4 lamp, T8 to HPT8</t>
  </si>
  <si>
    <t>per fixture, Replacing standard T8 4ft 4 lamp</t>
  </si>
  <si>
    <t>-000044-</t>
  </si>
  <si>
    <t>1.02.05</t>
  </si>
  <si>
    <t>HPT8 4ft 1 lamp, T12 to HPT8</t>
  </si>
  <si>
    <t>per fixture, Replacing magnetic 34W T12 4ft 1 lamp</t>
  </si>
  <si>
    <t>5/26/2011, 10/30/2012, 11/15/12, 7/30/2013, 7/31/2014, 9/10/2014, 7/31/2015</t>
  </si>
  <si>
    <t>-000045-</t>
  </si>
  <si>
    <t>1.02.06</t>
  </si>
  <si>
    <t>HPT8 4ft 2 lamp, T12 to HPT8</t>
  </si>
  <si>
    <t>per fixture, Replacing magnetic 34W T12 4ft 2 lamp</t>
  </si>
  <si>
    <t>-000046-</t>
  </si>
  <si>
    <t>1.02.07</t>
  </si>
  <si>
    <t>HPT8 4ft 3 lamp, T12 to HPT8</t>
  </si>
  <si>
    <t>per fixture, Replacing magnetic 34W T12 4ft 3 lamp</t>
  </si>
  <si>
    <t>-000047-</t>
  </si>
  <si>
    <t>1.02.08</t>
  </si>
  <si>
    <t>HPT8 4ft 4 lamp, T12 to HPT8</t>
  </si>
  <si>
    <t>per fixture, Replacing magnetic 34W T12 4ft 4 lamp</t>
  </si>
  <si>
    <t>-000048-</t>
  </si>
  <si>
    <t>1.02.09</t>
  </si>
  <si>
    <t>T12 8ft 1 lamp retrofit to HPT8 T8 4ft 2 lamp</t>
  </si>
  <si>
    <t>High performance T8 fluorescent, 100% NBF</t>
  </si>
  <si>
    <t>-000049-</t>
  </si>
  <si>
    <t>1.02.10</t>
  </si>
  <si>
    <t>T12 8ft 2 lamp retrofit to HPT8 T8 4ft 4 lamp</t>
  </si>
  <si>
    <t>-000050-</t>
  </si>
  <si>
    <t>1.02.11</t>
  </si>
  <si>
    <t>T12HO 8ft 1 lamp retrofit to HPT8 T8 4ft 2 lamp</t>
  </si>
  <si>
    <t>High performance T8 fluorescent, 50% NBF, 50% HBF</t>
  </si>
  <si>
    <t>-000051-</t>
  </si>
  <si>
    <t>1.02.12</t>
  </si>
  <si>
    <t>T12HO 8ft 2 lamp retrofit to HPT8 T8 4ft 4 lamp</t>
  </si>
  <si>
    <t>-000052-</t>
  </si>
  <si>
    <t>1.03.01</t>
  </si>
  <si>
    <t>LW HPT8 4ft 1 lamp, T8LWT8</t>
  </si>
  <si>
    <t>High performance low watt lamp T8 fluorescent</t>
  </si>
  <si>
    <t>-000053-</t>
  </si>
  <si>
    <t>1.03.02</t>
  </si>
  <si>
    <t>LW HPT8 4ft 2 lamp, T8LWT8</t>
  </si>
  <si>
    <t>-000054-</t>
  </si>
  <si>
    <t>1.03.03</t>
  </si>
  <si>
    <t>LW HPT8 4ft 3 lamp, T8LWT8</t>
  </si>
  <si>
    <t>-000055-</t>
  </si>
  <si>
    <t>1.03.04</t>
  </si>
  <si>
    <t>LW HPT8 4ft 4 lamp</t>
  </si>
  <si>
    <t>-000056-</t>
  </si>
  <si>
    <t>1.03.05</t>
  </si>
  <si>
    <t>.FESL1d</t>
  </si>
  <si>
    <t>Low Watt T8 lamps</t>
  </si>
  <si>
    <t>Standard T8 lamps, 32W</t>
  </si>
  <si>
    <t>Low Watt T8 lamps, 25W-30W</t>
  </si>
  <si>
    <t>-000057-</t>
  </si>
  <si>
    <t>Low watt T8 U bend lamps</t>
  </si>
  <si>
    <t>Standard T8 UBend lamps, 32W</t>
  </si>
  <si>
    <t>Low Watt T8U Bend lamps, 25W-30W</t>
  </si>
  <si>
    <t>7/31/2014, 7/31/2015</t>
  </si>
  <si>
    <t>-000058-</t>
  </si>
  <si>
    <t>1.03.06</t>
  </si>
  <si>
    <t>Low Watt T8 4' 1 lamp</t>
  </si>
  <si>
    <t>per fixture, Replacing standard T12 4ft 1 lamp</t>
  </si>
  <si>
    <t>-000059-</t>
  </si>
  <si>
    <t>1.03.07</t>
  </si>
  <si>
    <t>Low Watt T8 4' 2 lamp</t>
  </si>
  <si>
    <t>per fixture, Replacing standard T12 4ft 2 lamp</t>
  </si>
  <si>
    <t>-000060-</t>
  </si>
  <si>
    <t>1.03.08</t>
  </si>
  <si>
    <t>Low Watt T8 4' 3 lamp</t>
  </si>
  <si>
    <t>per fixture, Replacing standard T12 4ft 3 lamp</t>
  </si>
  <si>
    <t>-000061-</t>
  </si>
  <si>
    <t>1.03.09</t>
  </si>
  <si>
    <t>Low Watt T8 4' 4 lamp</t>
  </si>
  <si>
    <t>per fixture, Replacing standard T12 4ft 4 lamp</t>
  </si>
  <si>
    <t>-000062-</t>
  </si>
  <si>
    <t>1.03.10</t>
  </si>
  <si>
    <t>.FESL1C</t>
  </si>
  <si>
    <t>4' HP and LW T8 (per lamp)</t>
  </si>
  <si>
    <t>High performance and Low Watt T8 fluorescent</t>
  </si>
  <si>
    <t>per lamp, Replacing T12 and T8</t>
  </si>
  <si>
    <t>-000063-</t>
  </si>
  <si>
    <t>1.04.01</t>
  </si>
  <si>
    <t>.FESL2</t>
  </si>
  <si>
    <t>1 Lamp T5 with Elec Ballast replacing T12</t>
  </si>
  <si>
    <t>T5 fluorescent</t>
  </si>
  <si>
    <t>5/26/2011, 10/30/2012, 11/15/12, 7/31/2014</t>
  </si>
  <si>
    <t>-000064-</t>
  </si>
  <si>
    <t>1.04.02</t>
  </si>
  <si>
    <t>2 Lamp T5 replacing T12</t>
  </si>
  <si>
    <t>-000065-</t>
  </si>
  <si>
    <t>1.04.03</t>
  </si>
  <si>
    <t>3 Lamp T5 replacing T12</t>
  </si>
  <si>
    <t>-000066-</t>
  </si>
  <si>
    <t>1.04.04</t>
  </si>
  <si>
    <t>4 Lamp T5 replacing T12</t>
  </si>
  <si>
    <t>-000067-</t>
  </si>
  <si>
    <t>1.04.05</t>
  </si>
  <si>
    <t>1 Lamp T5 HO with Elec Ballast replacing T12</t>
  </si>
  <si>
    <t>T5HO fluorescent</t>
  </si>
  <si>
    <t>-000068-</t>
  </si>
  <si>
    <t>1.04.06</t>
  </si>
  <si>
    <t>2 Lamp T5HO replacing T12</t>
  </si>
  <si>
    <t>-000069-</t>
  </si>
  <si>
    <t>1.04.07</t>
  </si>
  <si>
    <t>3 Lamp T5HO replacing T12</t>
  </si>
  <si>
    <t>-000070-</t>
  </si>
  <si>
    <t>1.04.08</t>
  </si>
  <si>
    <t>4 Lamp T5HO replacing T12</t>
  </si>
  <si>
    <t>-000071-</t>
  </si>
  <si>
    <t>1.04.09</t>
  </si>
  <si>
    <t>2' 2 Lamp T5 replacing T12 magnetic ballast</t>
  </si>
  <si>
    <t>2' T12 20W magnetic ballast</t>
  </si>
  <si>
    <t>2' T5 14W electronic ballast</t>
  </si>
  <si>
    <t>Hours and CF updated per lighting study</t>
  </si>
  <si>
    <t>-000072-</t>
  </si>
  <si>
    <t>1.04.10</t>
  </si>
  <si>
    <t>2' 2 Lamp T5HO replacing T12HO magnetic ballast</t>
  </si>
  <si>
    <t>2' T12HO 34W magnetic ballast</t>
  </si>
  <si>
    <t>2' T5HO 24W electronic ballast</t>
  </si>
  <si>
    <t>-000073-</t>
  </si>
  <si>
    <t>1.04.11</t>
  </si>
  <si>
    <t>4' Reduced Wattage T5HO 49W lamp only</t>
  </si>
  <si>
    <t>54W T5HO lamp only</t>
  </si>
  <si>
    <t>1 Lamp 49W T5HO lamp only</t>
  </si>
  <si>
    <t>-000074-</t>
  </si>
  <si>
    <t>1.04.12</t>
  </si>
  <si>
    <t>T12/T8 to T5 New Fixture - per watt reduced</t>
  </si>
  <si>
    <t>T12 or T8 fluorescent</t>
  </si>
  <si>
    <t>T5 new fixture</t>
  </si>
  <si>
    <t>per watt reduced</t>
  </si>
  <si>
    <t>Manufacturer research</t>
  </si>
  <si>
    <t>-000482-</t>
  </si>
  <si>
    <t>1.20.01</t>
  </si>
  <si>
    <t>.FESL31</t>
  </si>
  <si>
    <t>1L 2' LED Tube replacing T12 1L 2' lamp</t>
  </si>
  <si>
    <t>T12 1L 2'</t>
  </si>
  <si>
    <t>1L 2' LED</t>
  </si>
  <si>
    <t>It is recommended that LED Wattages and costs to be reviewed annually</t>
  </si>
  <si>
    <t>-000483-</t>
  </si>
  <si>
    <t>1.20.02</t>
  </si>
  <si>
    <t>1L 2' LED Tube replacing T8 1L 2' lamp</t>
  </si>
  <si>
    <t>T8 1L 2'</t>
  </si>
  <si>
    <t>-000484-</t>
  </si>
  <si>
    <t>1.20.07</t>
  </si>
  <si>
    <t>1L 3' LED Tube replacing T12 1L 3' Lamp</t>
  </si>
  <si>
    <t>T12 1L 3'</t>
  </si>
  <si>
    <t>1L 3' LED</t>
  </si>
  <si>
    <t xml:space="preserve">Measure added </t>
  </si>
  <si>
    <t>-000571-</t>
  </si>
  <si>
    <t>01</t>
  </si>
  <si>
    <t>1.20.08</t>
  </si>
  <si>
    <t>1L 3' LED Tube replacing T8 1L 3' Lamp</t>
  </si>
  <si>
    <t>T8 1L 3'</t>
  </si>
  <si>
    <t>-000572-</t>
  </si>
  <si>
    <t>1.20.03</t>
  </si>
  <si>
    <t>1L 4' LED Tube replacing T12 1L 4' lamp</t>
  </si>
  <si>
    <t>T12 1L 4'</t>
  </si>
  <si>
    <t>1L 4' LED</t>
  </si>
  <si>
    <t>-000485-</t>
  </si>
  <si>
    <t>1.20.04</t>
  </si>
  <si>
    <t>1L 4' LED Tube replacing T8 1L 4' lamp</t>
  </si>
  <si>
    <t>T8 1L 4'</t>
  </si>
  <si>
    <t>-000486-</t>
  </si>
  <si>
    <t>1.20.05</t>
  </si>
  <si>
    <t>2L 4' LED tube replacing T12 1L 8'</t>
  </si>
  <si>
    <t>T12 1L 8'</t>
  </si>
  <si>
    <t>2L 4' LED</t>
  </si>
  <si>
    <t>-000487-</t>
  </si>
  <si>
    <t>1.20.06</t>
  </si>
  <si>
    <t>2L 4' LED tube replacing T8 1L 8'</t>
  </si>
  <si>
    <t>T8 1L 8'</t>
  </si>
  <si>
    <t>-000488-</t>
  </si>
  <si>
    <t>1L 2' LED tube replacing T5 1L 2'</t>
  </si>
  <si>
    <t>1L 2' T5</t>
  </si>
  <si>
    <t>000648</t>
  </si>
  <si>
    <t>1L 3' LED tube replacing T5 1L 3'</t>
  </si>
  <si>
    <t>1L 3' T5</t>
  </si>
  <si>
    <t>000649</t>
  </si>
  <si>
    <t>1.20.09</t>
  </si>
  <si>
    <t>1L 4' LED tube replacing T5 1L 4'</t>
  </si>
  <si>
    <t>1L 4' T5</t>
  </si>
  <si>
    <t>000650</t>
  </si>
  <si>
    <t>1.20.10</t>
  </si>
  <si>
    <t>2L 4' LED tube replacing T5 2L 4'</t>
  </si>
  <si>
    <t>2L 4' T5</t>
  </si>
  <si>
    <t>000651</t>
  </si>
  <si>
    <t>1.20.11</t>
  </si>
  <si>
    <t>1L 4' LED tube replacing T5HO 1L 4'</t>
  </si>
  <si>
    <t>1L 4' T5HO</t>
  </si>
  <si>
    <t>000652</t>
  </si>
  <si>
    <t>1.20.12</t>
  </si>
  <si>
    <t>.FESL32</t>
  </si>
  <si>
    <t>2L 4' LED tube replacing T5HO 2L 4'</t>
  </si>
  <si>
    <t>2L 4' T5HO</t>
  </si>
  <si>
    <t>000653</t>
  </si>
  <si>
    <t>1.20.13</t>
  </si>
  <si>
    <t>.FESL33</t>
  </si>
  <si>
    <t>LED Tube Highbay Replacement - Per Watt Reduced</t>
  </si>
  <si>
    <t>T8, T5, or T12 Fluorescent</t>
  </si>
  <si>
    <t>4' Linear LED Tube</t>
  </si>
  <si>
    <t>1.20.14</t>
  </si>
  <si>
    <t>.FESL34</t>
  </si>
  <si>
    <t>LED Tube Non Highbay Replacement - Per Watt Reduced</t>
  </si>
  <si>
    <t>1.21.01</t>
  </si>
  <si>
    <t>LED Grow Light</t>
  </si>
  <si>
    <t>HID, Incandescent, or Fluorescent Grow Light</t>
  </si>
  <si>
    <t>LED Grow light</t>
  </si>
  <si>
    <t>Hours and CF updated per lighting study, kWh, peak kW, Updated baseline options</t>
  </si>
  <si>
    <t>7/31/2015, 7/29/2016</t>
  </si>
  <si>
    <t>-000489-</t>
  </si>
  <si>
    <t>1.22.01</t>
  </si>
  <si>
    <t>Interior Non Highbay/Lowbay LED Fixtures</t>
  </si>
  <si>
    <t>Fluorescent T5 or T8 fixtures</t>
  </si>
  <si>
    <t>-000573-</t>
  </si>
  <si>
    <t>1.23.01</t>
  </si>
  <si>
    <t>1x4 LED Troffer or Retrofit</t>
  </si>
  <si>
    <t>1x4 T8 Linear Fluorescent</t>
  </si>
  <si>
    <t>-000574-</t>
  </si>
  <si>
    <t>1.23.02</t>
  </si>
  <si>
    <t>1x4 T5 Linear Fluorescent</t>
  </si>
  <si>
    <t>-000575-</t>
  </si>
  <si>
    <t>1.23.03</t>
  </si>
  <si>
    <t>2x2 LED Troffer or Retrofit</t>
  </si>
  <si>
    <t>2x2 T8 Linear Fluorescent</t>
  </si>
  <si>
    <t>-000576-</t>
  </si>
  <si>
    <t>1.23.04</t>
  </si>
  <si>
    <t>2x2 T5 Linear Fluorescent</t>
  </si>
  <si>
    <t>-000577-</t>
  </si>
  <si>
    <t>1.23.05</t>
  </si>
  <si>
    <t>2x4 LED Troffer or Retrofit</t>
  </si>
  <si>
    <t>2x4 T8 Linear Fluorescent</t>
  </si>
  <si>
    <t>-000578-</t>
  </si>
  <si>
    <t>1.23.06</t>
  </si>
  <si>
    <t>2x4 T5 Linear Fluorescent</t>
  </si>
  <si>
    <t>-000579-</t>
  </si>
  <si>
    <t>1.05.01</t>
  </si>
  <si>
    <t>.FESL7</t>
  </si>
  <si>
    <t xml:space="preserve">Occupancy Sensors under 500 W </t>
  </si>
  <si>
    <t>No automatic or motion control</t>
  </si>
  <si>
    <t>Motion sensor control, generally wall mounted</t>
  </si>
  <si>
    <t>per sensor</t>
  </si>
  <si>
    <t>Total cost includes installation cost</t>
  </si>
  <si>
    <t>7/30/2013, 7/31/2014, 7/31/2015</t>
  </si>
  <si>
    <t>-000075-</t>
  </si>
  <si>
    <t>1.05.02</t>
  </si>
  <si>
    <t xml:space="preserve">Occupancy Sensors over 500 W </t>
  </si>
  <si>
    <t>Motion sensor control, generally ceiling mounted</t>
  </si>
  <si>
    <t>-000076-</t>
  </si>
  <si>
    <t>1.05.03</t>
  </si>
  <si>
    <t>1.05.03.FESL7.v02</t>
  </si>
  <si>
    <t>Occupancy Sensors (connect load base)</t>
  </si>
  <si>
    <t>Occupancy Sensor Controls</t>
  </si>
  <si>
    <t>kW Controlled</t>
  </si>
  <si>
    <t>calculated from DEER 2008 values</t>
  </si>
  <si>
    <t>-000077-</t>
  </si>
  <si>
    <t>1.05.08</t>
  </si>
  <si>
    <t>Occupancy and Daylight Sensor under 500W</t>
  </si>
  <si>
    <t>Occupancy and Daylight Controls</t>
  </si>
  <si>
    <t>RSMeans 2007 Costworks, DEER 2008</t>
  </si>
  <si>
    <t>-000490-</t>
  </si>
  <si>
    <t>1.05.09</t>
  </si>
  <si>
    <t>Occupancy and Daylight Sensor over 500W</t>
  </si>
  <si>
    <t>DEER 2008</t>
  </si>
  <si>
    <t>-000491-</t>
  </si>
  <si>
    <t>1.05.10</t>
  </si>
  <si>
    <t>Occupancy and Daylight Sensor (connected load base)</t>
  </si>
  <si>
    <t>per kW controlled</t>
  </si>
  <si>
    <t>-000492-</t>
  </si>
  <si>
    <t>.FESL10</t>
  </si>
  <si>
    <t>Central Lighting Control</t>
  </si>
  <si>
    <t>Automatic lighting control system</t>
  </si>
  <si>
    <t>10,000 SF</t>
  </si>
  <si>
    <t>Engineering Judgment</t>
  </si>
  <si>
    <t>-000078-</t>
  </si>
  <si>
    <t>1.05.04</t>
  </si>
  <si>
    <t>.FESL11</t>
  </si>
  <si>
    <t>Switching Controls for Multilevel Lighting</t>
  </si>
  <si>
    <t>Single level control for each lighting fixture</t>
  </si>
  <si>
    <t>Multi-Level control for each lighting fixture</t>
  </si>
  <si>
    <t>Recommend Custom</t>
  </si>
  <si>
    <t>-000079-</t>
  </si>
  <si>
    <t>1.05.05</t>
  </si>
  <si>
    <t>.FESL12</t>
  </si>
  <si>
    <t>Daylight Sensor controls</t>
  </si>
  <si>
    <t>No automatic control, 1.3 W/SF</t>
  </si>
  <si>
    <t>Daylight sensor lighting control per square foot</t>
  </si>
  <si>
    <t>NA, See NC Daylighting Measure</t>
  </si>
  <si>
    <t>-000080-</t>
  </si>
  <si>
    <t>1.05.07</t>
  </si>
  <si>
    <t>No automatic control, per watt controlled</t>
  </si>
  <si>
    <t>Daylight sensor lighting control per watt controlled</t>
  </si>
  <si>
    <t>per watt controlled</t>
  </si>
  <si>
    <t>May be applicable for NC, see workpaper</t>
  </si>
  <si>
    <t>Updated workpaper with new construction provision.</t>
  </si>
  <si>
    <t>-000493-</t>
  </si>
  <si>
    <t>1.05.06</t>
  </si>
  <si>
    <t>.FESL12NC</t>
  </si>
  <si>
    <t>No automatic control, 1.1 W/SF</t>
  </si>
  <si>
    <t>Daylight sensor lighting control</t>
  </si>
  <si>
    <t>NC Measure</t>
  </si>
  <si>
    <t>Hours updated per lighting study, kWh updated</t>
  </si>
  <si>
    <t>-000081-</t>
  </si>
  <si>
    <t>1.06.01</t>
  </si>
  <si>
    <t>.FESL3</t>
  </si>
  <si>
    <t>High Bay 3L T5HO  Replacing 250W HID</t>
  </si>
  <si>
    <t>High bay HID lighting</t>
  </si>
  <si>
    <t>T5 fluorescent high bay lighting</t>
  </si>
  <si>
    <t>RSMeans 2007 Costworks, DEER 2008, DEER 2014 labor update</t>
  </si>
  <si>
    <t>NA, See NC High Bay Fluorescent Measure</t>
  </si>
  <si>
    <t>Cost Updated</t>
  </si>
  <si>
    <t>-000082-</t>
  </si>
  <si>
    <t>1.06.02</t>
  </si>
  <si>
    <t>High Bay 4LT5HO  Replacing 400W HID</t>
  </si>
  <si>
    <t>-000083-</t>
  </si>
  <si>
    <t>1.06.03</t>
  </si>
  <si>
    <t>High Bay 6L T5HO  replacing 400W HID</t>
  </si>
  <si>
    <t>-000084-</t>
  </si>
  <si>
    <t>1.06.05</t>
  </si>
  <si>
    <t>High Bay 6L T5HO  Double fixture replace 1000W HID</t>
  </si>
  <si>
    <t>T5 fluorescent high bay lighting, two for one replacement</t>
  </si>
  <si>
    <t>-000085-</t>
  </si>
  <si>
    <t>1.06.10</t>
  </si>
  <si>
    <t>High Bay Fluorescent 4LF32T8  Replacing 250W HID</t>
  </si>
  <si>
    <t>T8 fluorescent high bay lighting</t>
  </si>
  <si>
    <t>-000086-</t>
  </si>
  <si>
    <t>1.06.11</t>
  </si>
  <si>
    <t>High Bay Fluorescent 6LF32T8  Replacing 400W HID</t>
  </si>
  <si>
    <t>-000087-</t>
  </si>
  <si>
    <t>1.06.12</t>
  </si>
  <si>
    <t>High Bay Fluorescent 8LF32T8  Replacing 400W HID</t>
  </si>
  <si>
    <t>-000088-</t>
  </si>
  <si>
    <t>1.06.13</t>
  </si>
  <si>
    <t>High Bay Fluorescent 8LF32T8  Double fixture replace 1000W HID</t>
  </si>
  <si>
    <t>T8 fluorescent high bay lighting, two for one replacement</t>
  </si>
  <si>
    <t>-000089-</t>
  </si>
  <si>
    <t>1.06.20</t>
  </si>
  <si>
    <t>42W 8 Lamp Hi Bay CFL</t>
  </si>
  <si>
    <t>CFL highbay fixture</t>
  </si>
  <si>
    <t>per fixture, Replacing 400W HID</t>
  </si>
  <si>
    <t>RSMeans 2007 Costworks, DEER 2014 labor update</t>
  </si>
  <si>
    <t>-000090-</t>
  </si>
  <si>
    <t>1.06.21</t>
  </si>
  <si>
    <t>.FESL3a</t>
  </si>
  <si>
    <t>Pulse Start Metal Halide 320W electronic (retrofit only)</t>
  </si>
  <si>
    <t>High bay 400W probe start HID lighting</t>
  </si>
  <si>
    <t>Pulse start 320 W electronic metal halide highbay lighting</t>
  </si>
  <si>
    <t>-000091-</t>
  </si>
  <si>
    <t>Pulse Start Metal Halide 750W electronic (retrofit only)</t>
  </si>
  <si>
    <t>High bay 1000W probe start HID lighting</t>
  </si>
  <si>
    <t>Pulse start 750 W electronic metal halide highbay lighting</t>
  </si>
  <si>
    <t>-000092-</t>
  </si>
  <si>
    <t>Pulse Start Metal Halide 320W magnetic (retrofit only)</t>
  </si>
  <si>
    <t>Pulse start 320 W magnetic metal halide highbay lighting</t>
  </si>
  <si>
    <t>-000093-</t>
  </si>
  <si>
    <t>Pulse Start Metal Halide 750W magnetic (retrofit only)</t>
  </si>
  <si>
    <t>Pulse start 750 W magnetic metal halide highbay lighting</t>
  </si>
  <si>
    <t>-000094-</t>
  </si>
  <si>
    <t>1.06.22</t>
  </si>
  <si>
    <t>High Bay Fluorescent and New Fixture (kW saved base)</t>
  </si>
  <si>
    <t>T5 or T8 fluorescent high bay lighting</t>
  </si>
  <si>
    <t xml:space="preserve"> kW saved</t>
  </si>
  <si>
    <t>watts</t>
  </si>
  <si>
    <t>per kW saved</t>
  </si>
  <si>
    <t>per kW saved; Total cost is an incremental equipment cost and does not include installation cost</t>
  </si>
  <si>
    <t>-000095-</t>
  </si>
  <si>
    <t>1.06.31</t>
  </si>
  <si>
    <t>electric</t>
  </si>
  <si>
    <t>LED High Bay (per kW saved base)</t>
  </si>
  <si>
    <t>High bay HID, incandescent, or fluorescent lighting</t>
  </si>
  <si>
    <t>LED High bay lighting</t>
  </si>
  <si>
    <t>kW saved</t>
  </si>
  <si>
    <t>OK for NC</t>
  </si>
  <si>
    <t>-000096-</t>
  </si>
  <si>
    <t>1.06.32</t>
  </si>
  <si>
    <t>LED Low Bay (per kW saved)</t>
  </si>
  <si>
    <t>Low bay HID lighting</t>
  </si>
  <si>
    <t>LED low bay lighting</t>
  </si>
  <si>
    <t>-000494-</t>
  </si>
  <si>
    <t>1.06.33</t>
  </si>
  <si>
    <t>LED High Bay (per kW reduced) - 24/7 operation</t>
  </si>
  <si>
    <t>000654</t>
  </si>
  <si>
    <t>.FESL3NC</t>
  </si>
  <si>
    <t>High Bay 3L T5HO</t>
  </si>
  <si>
    <t>High bay pulse start metal halide lighting</t>
  </si>
  <si>
    <t>-000097-</t>
  </si>
  <si>
    <t>1.06.23</t>
  </si>
  <si>
    <t xml:space="preserve">High Bay 4LT5HO  </t>
  </si>
  <si>
    <t>-000098-</t>
  </si>
  <si>
    <t>1.06.24</t>
  </si>
  <si>
    <t xml:space="preserve">High Bay 6L T5HO  </t>
  </si>
  <si>
    <t>-000099-</t>
  </si>
  <si>
    <t>1.06.25</t>
  </si>
  <si>
    <t>High Bay 6L T5HO  Double fixture</t>
  </si>
  <si>
    <t>-000100-</t>
  </si>
  <si>
    <t>1.06.26</t>
  </si>
  <si>
    <t xml:space="preserve">High Bay Fluorescent 4LF32T8  </t>
  </si>
  <si>
    <t>-000101-</t>
  </si>
  <si>
    <t>1.06.27</t>
  </si>
  <si>
    <t xml:space="preserve">High Bay Fluorescent 6LF32T8  </t>
  </si>
  <si>
    <t>-000102-</t>
  </si>
  <si>
    <t>1.06.28</t>
  </si>
  <si>
    <t xml:space="preserve">High Bay Fluorescent 8LF32T8  </t>
  </si>
  <si>
    <t>-000103-</t>
  </si>
  <si>
    <t>1.06.29</t>
  </si>
  <si>
    <t xml:space="preserve">High Bay Fluorescent 8LF32T8  Double fixture </t>
  </si>
  <si>
    <t>-000104-</t>
  </si>
  <si>
    <t>1.06.30</t>
  </si>
  <si>
    <t>-000105-</t>
  </si>
  <si>
    <t>1.07.05</t>
  </si>
  <si>
    <t>.FESL13</t>
  </si>
  <si>
    <r>
      <t xml:space="preserve">Exterior HID replacement to </t>
    </r>
    <r>
      <rPr>
        <sz val="10"/>
        <color rgb="FFFF0000"/>
        <rFont val="Arial"/>
        <family val="2"/>
      </rPr>
      <t>150W</t>
    </r>
    <r>
      <rPr>
        <sz val="10"/>
        <rFont val="Arial"/>
        <family val="2"/>
      </rPr>
      <t xml:space="preserve"> HID retrofit</t>
    </r>
  </si>
  <si>
    <t>HID exterior lighting</t>
  </si>
  <si>
    <t>LED or induction exterior lighting, 40% wattage reduction</t>
  </si>
  <si>
    <t>NA, baseline is probestart MH</t>
  </si>
  <si>
    <t>Updated the range from 175W to 150W to be consistent with workpaper savings calculations</t>
  </si>
  <si>
    <t>-000106-</t>
  </si>
  <si>
    <t>1.07.06</t>
  </si>
  <si>
    <r>
      <t>Exterior HID replacement above</t>
    </r>
    <r>
      <rPr>
        <sz val="10"/>
        <color rgb="FFFF0000"/>
        <rFont val="Arial"/>
        <family val="2"/>
      </rPr>
      <t xml:space="preserve"> 150W </t>
    </r>
    <r>
      <rPr>
        <sz val="10"/>
        <rFont val="Arial"/>
        <family val="2"/>
      </rPr>
      <t>to 250W HID retrofit</t>
    </r>
  </si>
  <si>
    <t>-000107-</t>
  </si>
  <si>
    <t>1.07.07</t>
  </si>
  <si>
    <t>Exterior HID replacement above 250W to 400W HID retrofit</t>
  </si>
  <si>
    <t>-000108-</t>
  </si>
  <si>
    <t>1.07.15</t>
  </si>
  <si>
    <t>CFL 42W</t>
  </si>
  <si>
    <t>Updated dusk-dawn hours per request, Updated the range from 175W to 150W to be consistent with workpaper savings calculations</t>
  </si>
  <si>
    <t>7/30/2013, 9/16/16</t>
  </si>
  <si>
    <t>-000109-</t>
  </si>
  <si>
    <t>1.07.16</t>
  </si>
  <si>
    <t>CFL 57-62W</t>
  </si>
  <si>
    <t>-000110-</t>
  </si>
  <si>
    <t>1.07.17</t>
  </si>
  <si>
    <t>CFL (2) 42W</t>
  </si>
  <si>
    <t>Updated dusk-dawn hours per request</t>
  </si>
  <si>
    <t>-000111-</t>
  </si>
  <si>
    <t>1.07.18</t>
  </si>
  <si>
    <t>.FESL13a</t>
  </si>
  <si>
    <t>Exterior HID replacement LED/Induction</t>
  </si>
  <si>
    <t>LED or induction exterior lighting, per watt reduced</t>
  </si>
  <si>
    <t>-000112-</t>
  </si>
  <si>
    <t>1.07.19</t>
  </si>
  <si>
    <t>.FESL15a</t>
  </si>
  <si>
    <t>Garage HID replacement LED/Induction</t>
  </si>
  <si>
    <t>HID garage lighting</t>
  </si>
  <si>
    <t>LED or induction garage lighting, per watt reduced</t>
  </si>
  <si>
    <t>-000113-</t>
  </si>
  <si>
    <t>1.07.08</t>
  </si>
  <si>
    <t>.FESL15</t>
  </si>
  <si>
    <t>Garage HID replacement to 175W HID retrofit</t>
  </si>
  <si>
    <t>-000114-</t>
  </si>
  <si>
    <t>1.07.09</t>
  </si>
  <si>
    <t>Garage HID replacement above 175W to 250W HID retrofit</t>
  </si>
  <si>
    <t>-000115-</t>
  </si>
  <si>
    <t>1.07.10</t>
  </si>
  <si>
    <t>Garage HID replacement above 250W to 400W HID retrofit</t>
  </si>
  <si>
    <t>-000116-</t>
  </si>
  <si>
    <t>1.07.11</t>
  </si>
  <si>
    <t>.FESL14</t>
  </si>
  <si>
    <t xml:space="preserve">Exterior Lighting BiLevel Control w Override, 150 to 1000 HID </t>
  </si>
  <si>
    <t>No bi-level controls, fixtures on full power</t>
  </si>
  <si>
    <t>Updated dusk-dawn hours per request, updated calculation for 80% controlled time</t>
  </si>
  <si>
    <t>7/30/2013, 7/31/2014</t>
  </si>
  <si>
    <t>-000117-</t>
  </si>
  <si>
    <t>.FESL30</t>
  </si>
  <si>
    <t>Exterior Multi-Step Dim Time Clock</t>
  </si>
  <si>
    <t>No control</t>
  </si>
  <si>
    <t>Exterior lighting control with time clock</t>
  </si>
  <si>
    <t>Total cost does not include installation</t>
  </si>
  <si>
    <t>-000495-</t>
  </si>
  <si>
    <t>.FESL17</t>
  </si>
  <si>
    <t>Exterior Linear Fluorescent (per kW reduced)</t>
  </si>
  <si>
    <t>Linear fluorescent</t>
  </si>
  <si>
    <t>per kW reduced</t>
  </si>
  <si>
    <t>Total cost does no include installation</t>
  </si>
  <si>
    <t>Updated dusk-dawn hours per request, fixed units and added note about cost.</t>
  </si>
  <si>
    <t>-000118-</t>
  </si>
  <si>
    <t>.FESL14a</t>
  </si>
  <si>
    <t>Garage BiLevel (W controlled base)</t>
  </si>
  <si>
    <t>Two level HID lighting control</t>
  </si>
  <si>
    <t>Watt Controlled</t>
  </si>
  <si>
    <t>Engineering judgment</t>
  </si>
  <si>
    <t>proposed label updated</t>
  </si>
  <si>
    <t>-000119-</t>
  </si>
  <si>
    <t>Exterior BiLevel (W controlled base)</t>
  </si>
  <si>
    <t>Updated dusk-dawn hours per request, proposed label updated</t>
  </si>
  <si>
    <t>-000120-</t>
  </si>
  <si>
    <t>1.07.20</t>
  </si>
  <si>
    <t>.FESL14b</t>
  </si>
  <si>
    <t>Exterior LED BiLevel Controls 0-810W LED</t>
  </si>
  <si>
    <t>LED Exterior lighting</t>
  </si>
  <si>
    <t>Exterior LED lighting control</t>
  </si>
  <si>
    <t>New Measure</t>
  </si>
  <si>
    <t>-000580-</t>
  </si>
  <si>
    <t>1.07.21</t>
  </si>
  <si>
    <t>.FESL14c</t>
  </si>
  <si>
    <t>Garage HID BiLevel Controls</t>
  </si>
  <si>
    <t>Garage HID bilevel controls</t>
  </si>
  <si>
    <t>-000581-</t>
  </si>
  <si>
    <t>1.07.22</t>
  </si>
  <si>
    <t>Garage HID BiLevel Controls with Photocell</t>
  </si>
  <si>
    <t>Garage HID bilevel controls with photocell</t>
  </si>
  <si>
    <t>-000582-</t>
  </si>
  <si>
    <t>1.07.23</t>
  </si>
  <si>
    <t>Garage LED BiLevel Controls</t>
  </si>
  <si>
    <t>LED Garage Lighting</t>
  </si>
  <si>
    <t>-000583-</t>
  </si>
  <si>
    <t>1.07.24</t>
  </si>
  <si>
    <t>Garage LED BiLevel Controls with Photocell</t>
  </si>
  <si>
    <t>-000584-</t>
  </si>
  <si>
    <t>1.07.12</t>
  </si>
  <si>
    <t>.FESL18</t>
  </si>
  <si>
    <t>Sports Field Lighting HiLo Control</t>
  </si>
  <si>
    <t>-000121-</t>
  </si>
  <si>
    <t>1.07.13</t>
  </si>
  <si>
    <t>.FESL14NC</t>
  </si>
  <si>
    <t>Exterior Lighting BiLevel Control w Override, 150 to 1000 PSMH</t>
  </si>
  <si>
    <t>Pulse start metal halide exterior lighting</t>
  </si>
  <si>
    <t>-000122-</t>
  </si>
  <si>
    <t>1.07.14</t>
  </si>
  <si>
    <t>.FESL16</t>
  </si>
  <si>
    <t>Interior induction Lighting</t>
  </si>
  <si>
    <t>HID interior lighting</t>
  </si>
  <si>
    <t>Induction interior lighting</t>
  </si>
  <si>
    <t>Watt Reduced</t>
  </si>
  <si>
    <t>per W saved; Total cost is an incremental equipment cost and does not include installation cost</t>
  </si>
  <si>
    <t>-000123-</t>
  </si>
  <si>
    <t>1.08.01</t>
  </si>
  <si>
    <t>.FESL6B</t>
  </si>
  <si>
    <t>CFL Fixture</t>
  </si>
  <si>
    <t>Incandescent fixture</t>
  </si>
  <si>
    <t>Compact fluorescent fixture</t>
  </si>
  <si>
    <t>5/26/2011, 7/31/2014, 7/31/2015</t>
  </si>
  <si>
    <t>-000124-</t>
  </si>
  <si>
    <t>1.08.02</t>
  </si>
  <si>
    <t>CFL Screw in - Average</t>
  </si>
  <si>
    <t>29-72W halogen lamp</t>
  </si>
  <si>
    <t>Compact fluorescent lamp less than 30W</t>
  </si>
  <si>
    <t>5/26/2011, 9/28/2012, 7/30/2013, 7/31/2014, 7/31/2015</t>
  </si>
  <si>
    <t>-000125-</t>
  </si>
  <si>
    <t>1.08.10</t>
  </si>
  <si>
    <t>CFL Screw in - 9W</t>
  </si>
  <si>
    <t>29W halogen</t>
  </si>
  <si>
    <t>Compact fluorescent lamp - 9W</t>
  </si>
  <si>
    <t>-000126-</t>
  </si>
  <si>
    <t>1.08.11</t>
  </si>
  <si>
    <t>CFL Screw in - 14W</t>
  </si>
  <si>
    <t>43W halogen</t>
  </si>
  <si>
    <t>Compact fluorescent lamp - 14W</t>
  </si>
  <si>
    <t>-000127-</t>
  </si>
  <si>
    <t>1.08.12</t>
  </si>
  <si>
    <t>CFL Screw in - 20W</t>
  </si>
  <si>
    <t>53W halogen</t>
  </si>
  <si>
    <t>Compact fluorescent lamp - 20W</t>
  </si>
  <si>
    <t>-000128-</t>
  </si>
  <si>
    <t>1.08.13</t>
  </si>
  <si>
    <t>CFL Screw in - 26W</t>
  </si>
  <si>
    <t>72W halogen</t>
  </si>
  <si>
    <t>Compact fluorescent lamp - 26W</t>
  </si>
  <si>
    <t>-000129-</t>
  </si>
  <si>
    <t>CFL Screw high wattage</t>
  </si>
  <si>
    <t>Incandescent lamp</t>
  </si>
  <si>
    <t>Compact fluorescent lamp more than 30W and less than 115W</t>
  </si>
  <si>
    <t>-000130-</t>
  </si>
  <si>
    <t>CFL Screw in, Specialty average</t>
  </si>
  <si>
    <t>11/25/2009, 7/30/2013, 7/31/2015</t>
  </si>
  <si>
    <t>-000131-</t>
  </si>
  <si>
    <t>1.08.14</t>
  </si>
  <si>
    <t>CFL Screw in Specialty - 3-way</t>
  </si>
  <si>
    <t>Incandescent Lamp</t>
  </si>
  <si>
    <t>Compact fluorescent efficient average 21.9W</t>
  </si>
  <si>
    <t>DEER 2014 adapted to Midwest labor, Manufacturer research</t>
  </si>
  <si>
    <t>-000132-</t>
  </si>
  <si>
    <t>1.08.15</t>
  </si>
  <si>
    <t>CFL Screw in Specialty - Dimmable</t>
  </si>
  <si>
    <t>Compact fluorescent efficient average 17.8W</t>
  </si>
  <si>
    <t>7/31/2014, 11/12/2014, 7/31/2015</t>
  </si>
  <si>
    <t>-000133-</t>
  </si>
  <si>
    <t>1.08.16</t>
  </si>
  <si>
    <t>CFL Screw in Specialty - Globe</t>
  </si>
  <si>
    <t>Compact fluorescent efficient average 12.7W</t>
  </si>
  <si>
    <t>-000134-</t>
  </si>
  <si>
    <t>1.08.17</t>
  </si>
  <si>
    <t>CFL Screw in Specialty - Candelabra</t>
  </si>
  <si>
    <t>Compact fluorescent efficient average 8.7W</t>
  </si>
  <si>
    <t>-000135-</t>
  </si>
  <si>
    <t>1.08.03</t>
  </si>
  <si>
    <t>CFL Reflector Flood</t>
  </si>
  <si>
    <t>Incandescent lamps with reflectors</t>
  </si>
  <si>
    <t>Compact fluorescent lamps with reflectors</t>
  </si>
  <si>
    <t>11/25/2009, 7/31/2014, 7/31/2015</t>
  </si>
  <si>
    <t>-000136-</t>
  </si>
  <si>
    <t>1.08.04</t>
  </si>
  <si>
    <t>.FESL6</t>
  </si>
  <si>
    <t>LED Downlight</t>
  </si>
  <si>
    <t>Incandescent downlight</t>
  </si>
  <si>
    <t>LED downlight</t>
  </si>
  <si>
    <t>NA, CFL baseline needed for NC</t>
  </si>
  <si>
    <t>Hours and CF updated per lighting study, kWh, peak kW, update cost</t>
  </si>
  <si>
    <t>-000137-</t>
  </si>
  <si>
    <t>1.08.05</t>
  </si>
  <si>
    <t>.FESL6d</t>
  </si>
  <si>
    <t>LED Lamp MR16</t>
  </si>
  <si>
    <t>-000138-</t>
  </si>
  <si>
    <t>1.08.06</t>
  </si>
  <si>
    <t>LED lamp PAR</t>
  </si>
  <si>
    <t>LED Lamp PAR</t>
  </si>
  <si>
    <t>-000139-</t>
  </si>
  <si>
    <t>1.08.18</t>
  </si>
  <si>
    <t>LED Candelabra</t>
  </si>
  <si>
    <t>LED candelabra</t>
  </si>
  <si>
    <t>-000140-</t>
  </si>
  <si>
    <t>1.08.19</t>
  </si>
  <si>
    <t>LED Globe</t>
  </si>
  <si>
    <t>-000141-</t>
  </si>
  <si>
    <t>1.08.07</t>
  </si>
  <si>
    <t>LED Replacing A-line 50-80W</t>
  </si>
  <si>
    <t>Incandescent 60W  lamp</t>
  </si>
  <si>
    <t>LED A-line</t>
  </si>
  <si>
    <t>Hours and CF updated per lighting study, kWh, peak kW, update cost, updated wattage</t>
  </si>
  <si>
    <t>-000142-</t>
  </si>
  <si>
    <t>1.08.08</t>
  </si>
  <si>
    <t>LED Replacing A-line 80-100W</t>
  </si>
  <si>
    <t>Incandescent 80W Halogen 72W  lamp</t>
  </si>
  <si>
    <t>-000143-</t>
  </si>
  <si>
    <t>Wifi LED Replacing A-line 50-80W</t>
  </si>
  <si>
    <t>Wifi Enabled LED A-line</t>
  </si>
  <si>
    <t>000655</t>
  </si>
  <si>
    <t>Wifi LED Replacing A-line 80-100W</t>
  </si>
  <si>
    <t>000656</t>
  </si>
  <si>
    <t>1.08.09</t>
  </si>
  <si>
    <t>LED Replacing Reflectors (average values)</t>
  </si>
  <si>
    <t>Incandescent Halogen lamp</t>
  </si>
  <si>
    <t>-000144-</t>
  </si>
  <si>
    <t>LED Replacing CFL PAR/BR/R lamp</t>
  </si>
  <si>
    <t>CFL PAR/BR/R lamp</t>
  </si>
  <si>
    <t>LED PAR/BR/R lamp</t>
  </si>
  <si>
    <t>-000496-</t>
  </si>
  <si>
    <t>LED Replacing A-line 40W Equivalent</t>
  </si>
  <si>
    <t>CFL 9W A-line</t>
  </si>
  <si>
    <t>-000497-</t>
  </si>
  <si>
    <t>LED Replacing A-line 60W Equivalent</t>
  </si>
  <si>
    <t>CFL 14W A-line</t>
  </si>
  <si>
    <t>-000498-</t>
  </si>
  <si>
    <t>LED Replacing A-line 75W Equivalent</t>
  </si>
  <si>
    <t>CFL 20W A-line</t>
  </si>
  <si>
    <t>-000499-</t>
  </si>
  <si>
    <t>LED Replacing A-line 100W Equivalent</t>
  </si>
  <si>
    <t>CFL 26W A-line</t>
  </si>
  <si>
    <t>-000500-</t>
  </si>
  <si>
    <t>LED Reflector replacing CFL</t>
  </si>
  <si>
    <t>CFL 23W Reflector</t>
  </si>
  <si>
    <t>LED Reflector</t>
  </si>
  <si>
    <t>-000501-</t>
  </si>
  <si>
    <t>LED Candelabra replacing CFL</t>
  </si>
  <si>
    <t>CFL Candelabra</t>
  </si>
  <si>
    <t>-000502-</t>
  </si>
  <si>
    <t>LED Globe replacing CFL</t>
  </si>
  <si>
    <t>CFL Globe</t>
  </si>
  <si>
    <t>-000503-</t>
  </si>
  <si>
    <t>1.09.01</t>
  </si>
  <si>
    <t>.FESL5</t>
  </si>
  <si>
    <t>LED Exit Signs Electronic Fixtures (Retrofit Only)</t>
  </si>
  <si>
    <t>Incandescent or CFL exit sign</t>
  </si>
  <si>
    <t>LED exit sign</t>
  </si>
  <si>
    <t>-000145-</t>
  </si>
  <si>
    <t>1.10.01</t>
  </si>
  <si>
    <t>.FESL8</t>
  </si>
  <si>
    <t>LED Auto Traffic Signals</t>
  </si>
  <si>
    <t>Incandescent traffic signals</t>
  </si>
  <si>
    <t>LED traffic signals</t>
  </si>
  <si>
    <t>Recent Project Cost Data, Engineering judgment</t>
  </si>
  <si>
    <t>-000146-</t>
  </si>
  <si>
    <t>1.10.02</t>
  </si>
  <si>
    <t>LED Pedestrian Signals</t>
  </si>
  <si>
    <t>-000147-</t>
  </si>
  <si>
    <t>1.11.01</t>
  </si>
  <si>
    <t>.FESL9</t>
  </si>
  <si>
    <t>Light Tube</t>
  </si>
  <si>
    <t>No daylighting or daylighting control</t>
  </si>
  <si>
    <t>Light tubes and automatic daylighting control</t>
  </si>
  <si>
    <t>-000148-</t>
  </si>
  <si>
    <t>1.12.01</t>
  </si>
  <si>
    <t>.FESL20</t>
  </si>
  <si>
    <t xml:space="preserve">LED Refrigerator Case Lighting </t>
  </si>
  <si>
    <t>T8 Case Lighting</t>
  </si>
  <si>
    <t xml:space="preserve"> LED Case Lighting</t>
  </si>
  <si>
    <t>per door</t>
  </si>
  <si>
    <t>DEER 2014</t>
  </si>
  <si>
    <t>Updated Cost</t>
  </si>
  <si>
    <t>11/12/2010, 7/31/2014</t>
  </si>
  <si>
    <t>-000149-</t>
  </si>
  <si>
    <t>1.12.03</t>
  </si>
  <si>
    <t>LED Refrigerator Case Lighting per Linear Foot</t>
  </si>
  <si>
    <t>per foot</t>
  </si>
  <si>
    <t>Total cost is an incremental equipment cost and does not include installation</t>
  </si>
  <si>
    <t>-000504-</t>
  </si>
  <si>
    <t>1.12.02</t>
  </si>
  <si>
    <t xml:space="preserve">Occupancy Sensors for LED Refrigerator Lighting </t>
  </si>
  <si>
    <t>No Sensors</t>
  </si>
  <si>
    <t>Occupancy sensors</t>
  </si>
  <si>
    <t>-000150-</t>
  </si>
  <si>
    <t>1.17.01</t>
  </si>
  <si>
    <t>.FESL27</t>
  </si>
  <si>
    <t>Illuminated Signs to LED - Interior</t>
  </si>
  <si>
    <t>Fluorescent, neon, or incandescent signs</t>
  </si>
  <si>
    <t>LED signs</t>
  </si>
  <si>
    <t>-000151-</t>
  </si>
  <si>
    <t>1.17.02</t>
  </si>
  <si>
    <t>Illuminated Signs to LED - Exterior</t>
  </si>
  <si>
    <t>-000152-</t>
  </si>
  <si>
    <t>1.18.01</t>
  </si>
  <si>
    <t>.FESL28a</t>
  </si>
  <si>
    <t>Lighting Power Density - Interior</t>
  </si>
  <si>
    <t>Code</t>
  </si>
  <si>
    <t>Exceed code by 10% or more</t>
  </si>
  <si>
    <t>-000153-</t>
  </si>
  <si>
    <t>1.18.02</t>
  </si>
  <si>
    <t>.FESL28b</t>
  </si>
  <si>
    <t>Lighting Power Density - Exterior</t>
  </si>
  <si>
    <t>-000154-</t>
  </si>
  <si>
    <t>1.18.03</t>
  </si>
  <si>
    <t>.FESL28c</t>
  </si>
  <si>
    <t>Lighting Power Density - Parking Garage</t>
  </si>
  <si>
    <t>-000155-</t>
  </si>
  <si>
    <t>1.19.01</t>
  </si>
  <si>
    <t>.FESL29</t>
  </si>
  <si>
    <t>Stairwell Bi-Level Control</t>
  </si>
  <si>
    <t>Control</t>
  </si>
  <si>
    <t>-000156-</t>
  </si>
  <si>
    <t>Long Day Lighting Dairy</t>
  </si>
  <si>
    <t>T12 or HID lighting</t>
  </si>
  <si>
    <t>LED, Induction, or T8 (per watt reduced)</t>
  </si>
  <si>
    <t>-000645-</t>
  </si>
  <si>
    <t>2.53.04</t>
  </si>
  <si>
    <t>.FESC9a</t>
  </si>
  <si>
    <t>Gas</t>
  </si>
  <si>
    <t>Small High Efficiency Gas Water Heater</t>
  </si>
  <si>
    <t>Gas water heater (EF=0.59) &lt; 75,000 Btuh</t>
  </si>
  <si>
    <t>EF&gt;= 0.62</t>
  </si>
  <si>
    <t>per heater</t>
  </si>
  <si>
    <t>DEER 2008, $529 Material cost</t>
  </si>
  <si>
    <t>NA, standard NC</t>
  </si>
  <si>
    <t>EF = 0.62 is not current</t>
  </si>
  <si>
    <t>Baseline increased in 2016</t>
  </si>
  <si>
    <t>WH</t>
  </si>
  <si>
    <t>-000157-</t>
  </si>
  <si>
    <t>G</t>
  </si>
  <si>
    <t>2.53.10</t>
  </si>
  <si>
    <t>Small High Efficiency Gas Water Heater 0.67 EF, &lt;= 55 gallons</t>
  </si>
  <si>
    <t>Minimum efficiency (EF=0.60) 50-gallon water heater</t>
  </si>
  <si>
    <t>EF = 0.67</t>
  </si>
  <si>
    <t>US DOE Technical Support Document</t>
  </si>
  <si>
    <t>Updated installation cost source</t>
  </si>
  <si>
    <t>-000158-</t>
  </si>
  <si>
    <t>2.53.13</t>
  </si>
  <si>
    <t>Small High Efficiency Gas Water Heater 0.80 EF, &lt;= 55 gallons</t>
  </si>
  <si>
    <t>EF = 0.80</t>
  </si>
  <si>
    <t>-000505-</t>
  </si>
  <si>
    <t>2.53.11</t>
  </si>
  <si>
    <t>Small High Efficiency Gas Water Heater 0.80 EF, &gt; 55 gallons</t>
  </si>
  <si>
    <t>Minimum efficiency (EF = 0.75) 60-gallon water heater</t>
  </si>
  <si>
    <t>-000159-</t>
  </si>
  <si>
    <t>2.53.05</t>
  </si>
  <si>
    <t>Large High Efficiency Gas Water Heater</t>
  </si>
  <si>
    <t>Gas water heater (TE=0.80) &gt;= 75,000 Btuh</t>
  </si>
  <si>
    <t>TE &gt;= 0.94</t>
  </si>
  <si>
    <t>no change found</t>
  </si>
  <si>
    <t>-000160-</t>
  </si>
  <si>
    <t>per MBh (or kBtu/h)</t>
  </si>
  <si>
    <t>input capacity</t>
  </si>
  <si>
    <t>MBH</t>
  </si>
  <si>
    <t>Proposed TE% updated per new ES criteria, effective 3/20/13</t>
  </si>
  <si>
    <t>-000161-</t>
  </si>
  <si>
    <t>2.53.06</t>
  </si>
  <si>
    <t>Instant Gas Water Heater</t>
  </si>
  <si>
    <t>Gas water heater (EF=0.60) &lt; 75,000 Btuh</t>
  </si>
  <si>
    <t>EF &gt;= 0.82</t>
  </si>
  <si>
    <t>-000162-</t>
  </si>
  <si>
    <t>2.53.07</t>
  </si>
  <si>
    <t>.FESC9b</t>
  </si>
  <si>
    <t>Mid Efficiency Indirect Water Heater</t>
  </si>
  <si>
    <t>Gas water heater (TE=0.80)</t>
  </si>
  <si>
    <t>Indirect water heater with boiler efficiency 84% to 89%</t>
  </si>
  <si>
    <t>per MBH</t>
  </si>
  <si>
    <t>engineering judgment</t>
  </si>
  <si>
    <t>Label correction (mid and high were switched), units clarification</t>
  </si>
  <si>
    <t>-000163-</t>
  </si>
  <si>
    <t>2.53.08</t>
  </si>
  <si>
    <t>High Efficiency Indirect Water Heater</t>
  </si>
  <si>
    <t>Indirect water heater with boiler efficiency 90% or greater</t>
  </si>
  <si>
    <t>-000164-</t>
  </si>
  <si>
    <t>2.53.12</t>
  </si>
  <si>
    <t>Electric Domestic Water Heater</t>
  </si>
  <si>
    <t>Electric storage water, EF = 0.90</t>
  </si>
  <si>
    <t>Electric storage water, EF ≥ 0.93</t>
  </si>
  <si>
    <t>gal</t>
  </si>
  <si>
    <t>Measure removed due to changes in federal standards</t>
  </si>
  <si>
    <t>-000506-</t>
  </si>
  <si>
    <t>2.53.14</t>
  </si>
  <si>
    <t>Heat Pump Storage Water Heater, &lt;= 55 gallons</t>
  </si>
  <si>
    <t>Electric storage water, EF = 0.95</t>
  </si>
  <si>
    <t>Heat Pump Water Heater EF ≥ 2.0</t>
  </si>
  <si>
    <t>Updated baseline efficiency, cost figures, savings, etc.</t>
  </si>
  <si>
    <t>-000507-</t>
  </si>
  <si>
    <t>2.53.15</t>
  </si>
  <si>
    <t>Heat Pump Storage Water Heater, &gt; 55 gallons</t>
  </si>
  <si>
    <t>Heat Pump Water Heater, EF = 1.97</t>
  </si>
  <si>
    <t>Heat Pump Water Heater, EF = 2.2</t>
  </si>
  <si>
    <t>-000585-</t>
  </si>
  <si>
    <t>2.53.16</t>
  </si>
  <si>
    <t>.FESC9c</t>
  </si>
  <si>
    <t>Electric Tankless Water Heater</t>
  </si>
  <si>
    <t>Installation cost is assumed to be other electric water heaters</t>
  </si>
  <si>
    <t>-000586-</t>
  </si>
  <si>
    <t>.FESC20</t>
  </si>
  <si>
    <t>Domestic Water Heater Tune-up</t>
  </si>
  <si>
    <t>Boiler serving indirect water heater, pre-tune up conditions</t>
  </si>
  <si>
    <t>Boiler serving indirect water heater, post-tune up conditions</t>
  </si>
  <si>
    <t>per MBh</t>
  </si>
  <si>
    <t>Incremental cost is a total cost, not per MBh.</t>
  </si>
  <si>
    <t>Total cost is a labor cost</t>
  </si>
  <si>
    <t>-000165-</t>
  </si>
  <si>
    <t>2.54.01</t>
  </si>
  <si>
    <t>.FESC13</t>
  </si>
  <si>
    <t>Low Flow Faucet Aerator - Public Restroom - 1.0 gpm</t>
  </si>
  <si>
    <t>2.2 gpm faucet aerator</t>
  </si>
  <si>
    <t>1.0 gpm faucet aerator</t>
  </si>
  <si>
    <t>per unit</t>
  </si>
  <si>
    <t>aerators</t>
  </si>
  <si>
    <t>Building types: Prison, Dormitory, Commercial public restroom, School</t>
  </si>
  <si>
    <t>Watermains temperature updated/savings to be consistent with other DHW measures</t>
  </si>
  <si>
    <t>-000166-</t>
  </si>
  <si>
    <t>Low Flow Faucet Aerator - Private Restroom - 1.0 gpm</t>
  </si>
  <si>
    <t>Building types: Hospital, Nursing Home, Hospitality</t>
  </si>
  <si>
    <t>-000167-</t>
  </si>
  <si>
    <t>2.54.02</t>
  </si>
  <si>
    <t>Low Flow Faucet Aerator - Public Restroom - 0.5 gpm</t>
  </si>
  <si>
    <t>0.5 gpm faucet aerator</t>
  </si>
  <si>
    <t>-000168-</t>
  </si>
  <si>
    <t>Low Flow Faucet Aerator - Private Restroom - 0.5 gpm</t>
  </si>
  <si>
    <t>-000169-</t>
  </si>
  <si>
    <t>2.54.03</t>
  </si>
  <si>
    <t>-000170-</t>
  </si>
  <si>
    <t>-000171-</t>
  </si>
  <si>
    <t>2.54.04</t>
  </si>
  <si>
    <t>-000172-</t>
  </si>
  <si>
    <t>-000173-</t>
  </si>
  <si>
    <t>2.54.05</t>
  </si>
  <si>
    <t>.FESC12</t>
  </si>
  <si>
    <t xml:space="preserve"> Low Flow Showerhead - 2.0 gpm</t>
  </si>
  <si>
    <t>2.5 gpm showerhead</t>
  </si>
  <si>
    <t>2.0 gpm showerhead</t>
  </si>
  <si>
    <t>showerheads</t>
  </si>
  <si>
    <t>-000174-</t>
  </si>
  <si>
    <t>2.54.09</t>
  </si>
  <si>
    <t xml:space="preserve"> Low Flow Showerhead - 1.75 gpm</t>
  </si>
  <si>
    <t>1.75 gpm showerhead</t>
  </si>
  <si>
    <t>-000175-</t>
  </si>
  <si>
    <t>2.54.06</t>
  </si>
  <si>
    <t xml:space="preserve"> Low Flow Showerhead - 1.5 gpm</t>
  </si>
  <si>
    <t>1.5 gpm showerhead</t>
  </si>
  <si>
    <t>-000176-</t>
  </si>
  <si>
    <t>2.54.07</t>
  </si>
  <si>
    <t>-000177-</t>
  </si>
  <si>
    <t>2.54.10</t>
  </si>
  <si>
    <t>-000178-</t>
  </si>
  <si>
    <t>2.54.08</t>
  </si>
  <si>
    <t>-000179-</t>
  </si>
  <si>
    <t>2.54.19</t>
  </si>
  <si>
    <t>.FESC13a</t>
  </si>
  <si>
    <t>Laminar Flow Restrictors</t>
  </si>
  <si>
    <t>Laminar flow restrictor</t>
  </si>
  <si>
    <t>laminar flow restrictor</t>
  </si>
  <si>
    <t>Engineering estimate</t>
  </si>
  <si>
    <t>000657</t>
  </si>
  <si>
    <t>2.54.20</t>
  </si>
  <si>
    <t>000658</t>
  </si>
  <si>
    <t>3.01.01</t>
  </si>
  <si>
    <t>.FESH2</t>
  </si>
  <si>
    <t>HP Water Heater 10 to 50 MBH</t>
  </si>
  <si>
    <t>Electric water heater</t>
  </si>
  <si>
    <t>Heat pump water heater COP&gt;=3.0</t>
  </si>
  <si>
    <t>Btuh</t>
  </si>
  <si>
    <t>base labor cost ~5-10% of overall cost; source:  engineering judgment</t>
  </si>
  <si>
    <t>Recommended removing measure</t>
  </si>
  <si>
    <t>-000180-</t>
  </si>
  <si>
    <t>3.01.02</t>
  </si>
  <si>
    <t>HP Water Heater 50 to 100 MBH</t>
  </si>
  <si>
    <t>-000181-</t>
  </si>
  <si>
    <t>3.01.03</t>
  </si>
  <si>
    <t>HP Water Heater 100 to 300 MBH</t>
  </si>
  <si>
    <t>-000182-</t>
  </si>
  <si>
    <t>3.01.04</t>
  </si>
  <si>
    <t>HP Water Heater 300 to 500 MBH</t>
  </si>
  <si>
    <t>-000183-</t>
  </si>
  <si>
    <t>3.01.05</t>
  </si>
  <si>
    <t>HP Water Heater above 500 MBH</t>
  </si>
  <si>
    <t>-000184-</t>
  </si>
  <si>
    <t>3.01.06</t>
  </si>
  <si>
    <t>.FESH2b</t>
  </si>
  <si>
    <t>HP Water Heater - Residential unit in Commercial Application</t>
  </si>
  <si>
    <t>Heat pump water heater EF&gt;=2.0</t>
  </si>
  <si>
    <t>DOE 2010</t>
  </si>
  <si>
    <t>-000185-</t>
  </si>
  <si>
    <t>3.13.01</t>
  </si>
  <si>
    <t>.FESC9d</t>
  </si>
  <si>
    <t>Direct Contact Water Heater</t>
  </si>
  <si>
    <t>Gas water heater</t>
  </si>
  <si>
    <t>Direct contact water heater</t>
  </si>
  <si>
    <t>per MBTUh</t>
  </si>
  <si>
    <t>000659</t>
  </si>
  <si>
    <t>3.04.01</t>
  </si>
  <si>
    <t>.FESH5</t>
  </si>
  <si>
    <t>gas</t>
  </si>
  <si>
    <t>High Efficiency Pool Heater</t>
  </si>
  <si>
    <t>Standard Efficiency Pool Heater 78% Eff.</t>
  </si>
  <si>
    <t>High Efficiency Pool Heater Eff. &gt;=84%</t>
  </si>
  <si>
    <t>Mbtu</t>
  </si>
  <si>
    <t>1000 Mbtu</t>
  </si>
  <si>
    <t>Units clarification</t>
  </si>
  <si>
    <t>-000186-</t>
  </si>
  <si>
    <t>3.05.01</t>
  </si>
  <si>
    <t>.FESH6</t>
  </si>
  <si>
    <t>Pool Covers</t>
  </si>
  <si>
    <t>No pool cover</t>
  </si>
  <si>
    <t>Automatic pool cover</t>
  </si>
  <si>
    <t>per SF surface area</t>
  </si>
  <si>
    <t>2000 SF</t>
  </si>
  <si>
    <t>-000187-</t>
  </si>
  <si>
    <t>3.06.01</t>
  </si>
  <si>
    <t>.FESC11</t>
  </si>
  <si>
    <t>Pipe Wrap - Steam Boiler</t>
  </si>
  <si>
    <t>No Insulation</t>
  </si>
  <si>
    <t>R-4 insulation</t>
  </si>
  <si>
    <t>Linear Ft</t>
  </si>
  <si>
    <t>LF</t>
  </si>
  <si>
    <t>HV</t>
  </si>
  <si>
    <t>-000188-</t>
  </si>
  <si>
    <t>3.06.09</t>
  </si>
  <si>
    <t>Pipe Wrap - Steam Boiler Condensate Return</t>
  </si>
  <si>
    <t>-000508-</t>
  </si>
  <si>
    <t>Pipe Wrap - Valve Insulation - Steam Boiler</t>
  </si>
  <si>
    <t>per Valve</t>
  </si>
  <si>
    <t>in</t>
  </si>
  <si>
    <t>Focus on Energy</t>
  </si>
  <si>
    <t>-000189-</t>
  </si>
  <si>
    <t>3.06.02</t>
  </si>
  <si>
    <t>Pipe Wrap - Strainer/Steam Trap Insulation - Steam Boiler</t>
  </si>
  <si>
    <t>-000190-</t>
  </si>
  <si>
    <t>Pipe Wrap - Hot Water Boiler</t>
  </si>
  <si>
    <t>-000191-</t>
  </si>
  <si>
    <t>Pipe Wrap - Valve Insulation - Hot Water Boiler</t>
  </si>
  <si>
    <t>-000192-</t>
  </si>
  <si>
    <t>Pipe Wrap - Strainer Insulation - Hot Water Boiler</t>
  </si>
  <si>
    <t>-000193-</t>
  </si>
  <si>
    <t>3.06.03</t>
  </si>
  <si>
    <t>.FESC11a</t>
  </si>
  <si>
    <t>Pipe Wrap - DWH 140F - Conditioned - gas water heater</t>
  </si>
  <si>
    <t>-000194-</t>
  </si>
  <si>
    <t>3.06.04</t>
  </si>
  <si>
    <t>Pipe Wrap - DWH 140F - Unconditioned - gas water heater</t>
  </si>
  <si>
    <t>-000195-</t>
  </si>
  <si>
    <t>3.06.05</t>
  </si>
  <si>
    <t>Pipe Wrap - DWH 120F - Conditioned - gas water heater</t>
  </si>
  <si>
    <t>-000196-</t>
  </si>
  <si>
    <t>3.06.06</t>
  </si>
  <si>
    <t>Pipe Wrap - DWH 120F -Unconditioned - gas water heater</t>
  </si>
  <si>
    <t>-000197-</t>
  </si>
  <si>
    <t>3.06.07</t>
  </si>
  <si>
    <t>Pipe Wrap - DWH 140F - Conditioned - elec water heater</t>
  </si>
  <si>
    <t>no insulation</t>
  </si>
  <si>
    <t>linear ft</t>
  </si>
  <si>
    <t>-000198-</t>
  </si>
  <si>
    <t>3.06.08</t>
  </si>
  <si>
    <t>Pipe Wrap - DWH 140F - Unconditioned - elec water heater</t>
  </si>
  <si>
    <t>-000199-</t>
  </si>
  <si>
    <t>Pipe Wrap - DWH 120F - Conditioned - elec water heater</t>
  </si>
  <si>
    <t>-000200-</t>
  </si>
  <si>
    <t>Pipe Wrap - DWH 120F - Unconditioned - elec water heater</t>
  </si>
  <si>
    <t>-000201-</t>
  </si>
  <si>
    <t>.FESC11c</t>
  </si>
  <si>
    <t>Pipe Wrap (PEX) - Supply - 180F - Conditioned - space heating</t>
  </si>
  <si>
    <t>000660</t>
  </si>
  <si>
    <t>Pipe Wrap (PEX) - Supply - 180F - Unconditioned - space heating</t>
  </si>
  <si>
    <t>000661</t>
  </si>
  <si>
    <t>Pipe Wrap (PEX) - Return - 165F - Conditioned - space heating</t>
  </si>
  <si>
    <t>000662</t>
  </si>
  <si>
    <t>3.06.10</t>
  </si>
  <si>
    <t>Pipe Wrap (PEX) - Return - 165F - Unconditioned - space heating</t>
  </si>
  <si>
    <t>000663</t>
  </si>
  <si>
    <t>.FESC11d</t>
  </si>
  <si>
    <t>Elec &amp; Gas</t>
  </si>
  <si>
    <t>Pipe Wrap (PEX) - DWH - 110F - Conditioned - gas water heater</t>
  </si>
  <si>
    <t>C</t>
  </si>
  <si>
    <t>000664</t>
  </si>
  <si>
    <t>Pipe Wrap (PEX) - DWH - 110F - Unconditioned - gas water heater</t>
  </si>
  <si>
    <t>000665</t>
  </si>
  <si>
    <t>Pipe Wrap (PEX) - DWH - 110F - Conditioned - electric water heater</t>
  </si>
  <si>
    <t>000666</t>
  </si>
  <si>
    <t>Pipe Wrap (PEX) - DWH - 110F - Unconditioned - electric water heater</t>
  </si>
  <si>
    <t>000667</t>
  </si>
  <si>
    <t>3.06.11</t>
  </si>
  <si>
    <t>.FESC11e</t>
  </si>
  <si>
    <t>Pipe Wrap - Process - 227F - Conditioned - Steam Supply</t>
  </si>
  <si>
    <t>000668</t>
  </si>
  <si>
    <t>Pipe Wrap - Process - 227F - Unconditioned - Steam Supply</t>
  </si>
  <si>
    <t>000669</t>
  </si>
  <si>
    <t>Pipe Wrap - Process - 227F - Conditioned - Condensate Return</t>
  </si>
  <si>
    <t>000670</t>
  </si>
  <si>
    <t>Pipe Wrap - Process - 227F - Unconditioned - Condensate Return</t>
  </si>
  <si>
    <t>000671</t>
  </si>
  <si>
    <t>3.07.02</t>
  </si>
  <si>
    <t>.FESH7</t>
  </si>
  <si>
    <t>ENERGY STAR Room AC less than 14,000 Btu hr</t>
  </si>
  <si>
    <t>Standard A/C unit</t>
  </si>
  <si>
    <t>ENERGY STAR A/C unit</t>
  </si>
  <si>
    <t>8,968 Btuh</t>
  </si>
  <si>
    <t>Updated with new ENERGY STAR criteria (as of 8/1/16)</t>
  </si>
  <si>
    <r>
      <t>7/30/2013,</t>
    </r>
    <r>
      <rPr>
        <sz val="10"/>
        <color rgb="FFFF0000"/>
        <rFont val="Arial"/>
        <family val="2"/>
      </rPr>
      <t xml:space="preserve"> 8/1/2016</t>
    </r>
  </si>
  <si>
    <t>-000202-</t>
  </si>
  <si>
    <t>3.07.03</t>
  </si>
  <si>
    <t>ENERGY STAR Room AC greater than 14,000 Btu hr</t>
  </si>
  <si>
    <t>19,497 Btuh</t>
  </si>
  <si>
    <t>-000203-</t>
  </si>
  <si>
    <t>3.07.06</t>
  </si>
  <si>
    <t>CEE Tier 1 Room AC less than 14,000 Btu hr</t>
  </si>
  <si>
    <t>Standard A/C unit, 9.7-9.8 EER</t>
  </si>
  <si>
    <t>CEE Tier 1 A/C unit, 11.2-11.3 EER</t>
  </si>
  <si>
    <t>CEE Tiers no longer exist for this measure</t>
  </si>
  <si>
    <t>-000204-</t>
  </si>
  <si>
    <t>3.07.07</t>
  </si>
  <si>
    <t>CEE Tier 1 Room AC greater than 14,000 Btu hr</t>
  </si>
  <si>
    <t>Standard A/C unit, 8.5-9.7 EER</t>
  </si>
  <si>
    <t>CEE Tier 1 A/C unit, 9.8-111.2 EER</t>
  </si>
  <si>
    <t>-000205-</t>
  </si>
  <si>
    <t>3.07.08</t>
  </si>
  <si>
    <t>CEE Tier 2 Room AC less than 14,000 Btu hr</t>
  </si>
  <si>
    <t>CEE Tier 2 A/C unit, 11.6-11.8 EER</t>
  </si>
  <si>
    <t>-000206-</t>
  </si>
  <si>
    <t>3.07.09</t>
  </si>
  <si>
    <t>CEE Tier 2 Room AC greater than 14,000 Btu hr</t>
  </si>
  <si>
    <t>CEE Tier 2 A/C unit, 10.2-11.6 EER</t>
  </si>
  <si>
    <t>-000207-</t>
  </si>
  <si>
    <t>3.09.01</t>
  </si>
  <si>
    <t>.FESH8</t>
  </si>
  <si>
    <t>Steam Traps</t>
  </si>
  <si>
    <t>Steam Trap Failed Open</t>
  </si>
  <si>
    <t>Replaced or Repaired Steam Trap</t>
  </si>
  <si>
    <t>Based on typical $50 equipment cost and Minnesota $168 total cost</t>
  </si>
  <si>
    <t>-000208-</t>
  </si>
  <si>
    <t>3.09.02</t>
  </si>
  <si>
    <t>.FESH8a</t>
  </si>
  <si>
    <t>Steam Trap Monitoring System - Space Heating</t>
  </si>
  <si>
    <t>No Steam Trap Monitoring System</t>
  </si>
  <si>
    <t>Steam Trap monitoring System</t>
  </si>
  <si>
    <t>per trap</t>
  </si>
  <si>
    <t>trap</t>
  </si>
  <si>
    <t>vendor estimate</t>
  </si>
  <si>
    <t>000672</t>
  </si>
  <si>
    <t>3.09.03</t>
  </si>
  <si>
    <t>Steam Trap Monitoring System - Commercial Dryer Cleaners</t>
  </si>
  <si>
    <t>000673</t>
  </si>
  <si>
    <t>3.09.04</t>
  </si>
  <si>
    <t>Steam Trap Monitoring System - Industrial Low Pressure</t>
  </si>
  <si>
    <t>000674</t>
  </si>
  <si>
    <t>3.09.05</t>
  </si>
  <si>
    <t>Steam Trap Monitoring System - Industrial &gt;15&lt;30 Pressure</t>
  </si>
  <si>
    <t>000675</t>
  </si>
  <si>
    <t>3.09.06</t>
  </si>
  <si>
    <t>Steam Trap Monitoring System - Industrial 30 to &lt;75 Pressure</t>
  </si>
  <si>
    <t>000676</t>
  </si>
  <si>
    <t>3.09.07</t>
  </si>
  <si>
    <t>Steam Trap Monitoring System - Industrial 75 to &lt;125 Pressure</t>
  </si>
  <si>
    <t>000677</t>
  </si>
  <si>
    <t>3.09.08</t>
  </si>
  <si>
    <t>Steam Trap Monitoring System - Industrial 125 to &lt;175 Pressure</t>
  </si>
  <si>
    <t>000678</t>
  </si>
  <si>
    <t>3.09.09</t>
  </si>
  <si>
    <t>Steam Trap Monitoring System - Industrial 175 to &lt;250 Pressure</t>
  </si>
  <si>
    <t>000679</t>
  </si>
  <si>
    <t>3.09.10</t>
  </si>
  <si>
    <t>Steam Trap Monitoring System - Industrial 250 to 300 Pressure</t>
  </si>
  <si>
    <t>000680</t>
  </si>
  <si>
    <t>3.10.01</t>
  </si>
  <si>
    <t>.FESH10</t>
  </si>
  <si>
    <t>ECM motors on furnaces</t>
  </si>
  <si>
    <t>Furnace with no ECM</t>
  </si>
  <si>
    <t>Furnace with ECM</t>
  </si>
  <si>
    <t>per Furnace</t>
  </si>
  <si>
    <t>-000209-</t>
  </si>
  <si>
    <t>per HP</t>
  </si>
  <si>
    <t>-000210-</t>
  </si>
  <si>
    <t>3.11.01</t>
  </si>
  <si>
    <t>.FESH11</t>
  </si>
  <si>
    <t>Electrically Commutated Plug Fans in data centers in Cabinet</t>
  </si>
  <si>
    <t>Data center cooling unit with conventional fans</t>
  </si>
  <si>
    <t>Data center cooling unit with eclectically commutated plug fans</t>
  </si>
  <si>
    <t>per fan</t>
  </si>
  <si>
    <t>MS</t>
  </si>
  <si>
    <t>-000211-</t>
  </si>
  <si>
    <t>3.11.02</t>
  </si>
  <si>
    <t>Electrically Commutated Plug Fans in data centers under Cabinet</t>
  </si>
  <si>
    <t>-000212-</t>
  </si>
  <si>
    <t>3.11.03</t>
  </si>
  <si>
    <t>.FESH15</t>
  </si>
  <si>
    <t>High Efficiency CRAC unit less than 65 MBH</t>
  </si>
  <si>
    <t>Computer Room Air Conditioner SCOP=2.2</t>
  </si>
  <si>
    <t>Computer Room Air Conditioner SCOP=2.9</t>
  </si>
  <si>
    <t>output capacity</t>
  </si>
  <si>
    <t>-000213-</t>
  </si>
  <si>
    <t>3.11.04</t>
  </si>
  <si>
    <t>High Efficiency CRAC unit between 65 and 240 MBH</t>
  </si>
  <si>
    <t>Computer Room Air Conditioner SCOP=2.1</t>
  </si>
  <si>
    <t>Computer Room Air Conditioner SCOP=2.7</t>
  </si>
  <si>
    <t>-000214-</t>
  </si>
  <si>
    <t>3.11.05</t>
  </si>
  <si>
    <t>High Efficiency CRAC unit greater than 240 MBH</t>
  </si>
  <si>
    <t>Computer Room Air Conditioner SCOP=1.9</t>
  </si>
  <si>
    <t>Computer Room Air Conditioner SCOP=2.5</t>
  </si>
  <si>
    <t>-000215-</t>
  </si>
  <si>
    <t>3.11.06</t>
  </si>
  <si>
    <t>.FESH16</t>
  </si>
  <si>
    <t>Computer Room Air Conditioner Economizer less than 65 MBH</t>
  </si>
  <si>
    <t>Standard Computer Room Air Conditioner without Economizer</t>
  </si>
  <si>
    <t>Computer Room Air Conditioner with Economizer</t>
  </si>
  <si>
    <t>-000479-</t>
  </si>
  <si>
    <t>3.11.07</t>
  </si>
  <si>
    <t>Computer Room Air Conditioner Economizer 65 and 240 MBH</t>
  </si>
  <si>
    <t>-000480-</t>
  </si>
  <si>
    <t>3.11.08</t>
  </si>
  <si>
    <t>Computer Room Air Conditioner Economizer greater than 240 MBH</t>
  </si>
  <si>
    <t>-000481-</t>
  </si>
  <si>
    <t>3.11.10</t>
  </si>
  <si>
    <t>.FESH17</t>
  </si>
  <si>
    <t>Computer Room Hot Aisle Cold Aisle Configuration, 5°F return air increase</t>
  </si>
  <si>
    <t>Data center without hot-aisle and/or cold-aisle containment</t>
  </si>
  <si>
    <t>Data center with hot-aisle and/or cold-aisle containment</t>
  </si>
  <si>
    <t>-000587-</t>
  </si>
  <si>
    <t>3.11.11</t>
  </si>
  <si>
    <t>Computer Room Hot Aisle Cold Aisle Configuration, 10°F return air increase</t>
  </si>
  <si>
    <t>-000588-</t>
  </si>
  <si>
    <t>3.11.12</t>
  </si>
  <si>
    <t>.FESH18</t>
  </si>
  <si>
    <t>Computer Room Air Side Economizer less than 65 MBH</t>
  </si>
  <si>
    <t>Computer Room Air Conditioner with Air Side Economizer</t>
  </si>
  <si>
    <t>-000589-</t>
  </si>
  <si>
    <t>3.11.13</t>
  </si>
  <si>
    <t>Computer Room Air Side Economizer between 65 and 240 MBH</t>
  </si>
  <si>
    <t>-000590-</t>
  </si>
  <si>
    <t>3.11.14</t>
  </si>
  <si>
    <t>Computer Room Air Side Economizer greater than 240 MBH</t>
  </si>
  <si>
    <t>-000591-</t>
  </si>
  <si>
    <t>3.12.01</t>
  </si>
  <si>
    <t>.FESH20</t>
  </si>
  <si>
    <t>Parking Garage Exhaust Fan CO Control  on off control</t>
  </si>
  <si>
    <t>Constant speed exhaust fan</t>
  </si>
  <si>
    <t>Parking Garage Exhaust Fan CO Control on off control</t>
  </si>
  <si>
    <t>per hp</t>
  </si>
  <si>
    <t>-000592-</t>
  </si>
  <si>
    <t>3.12.02</t>
  </si>
  <si>
    <t>Parking Garage Exhaust Fan CO Control variable control</t>
  </si>
  <si>
    <t>-000646-</t>
  </si>
  <si>
    <t>3.11.09</t>
  </si>
  <si>
    <t>.FESM7a</t>
  </si>
  <si>
    <t>VFD for Process Fans -CRAC units</t>
  </si>
  <si>
    <t>No Variable Frequency Drive</t>
  </si>
  <si>
    <t>Variable Frequency Drive</t>
  </si>
  <si>
    <t>-000509-</t>
  </si>
  <si>
    <t>4.01.01</t>
  </si>
  <si>
    <t>.FESM1</t>
  </si>
  <si>
    <t xml:space="preserve">Motors 1 to 5 HP </t>
  </si>
  <si>
    <t>EPACT standard efficiency motor</t>
  </si>
  <si>
    <t>NEMA premium efficiency motor</t>
  </si>
  <si>
    <t>hp</t>
  </si>
  <si>
    <t>Removed for 2013</t>
  </si>
  <si>
    <t>11/25/09, 5/26/2011</t>
  </si>
  <si>
    <t>Recommending removing this measure.</t>
  </si>
  <si>
    <t>MP</t>
  </si>
  <si>
    <t>-000216-</t>
  </si>
  <si>
    <t>4.01.02</t>
  </si>
  <si>
    <t>Motors 7.5 to 20 HP</t>
  </si>
  <si>
    <t>-000217-</t>
  </si>
  <si>
    <t>4.01.03</t>
  </si>
  <si>
    <t xml:space="preserve">Motors 25 to 100 HP </t>
  </si>
  <si>
    <t>-000218-</t>
  </si>
  <si>
    <t>4.01.04</t>
  </si>
  <si>
    <t xml:space="preserve">Motors 125 to 250 HP </t>
  </si>
  <si>
    <t>-000219-</t>
  </si>
  <si>
    <t>4.07.01</t>
  </si>
  <si>
    <t>.FESM10</t>
  </si>
  <si>
    <t>NEMA Premium Transformer, single-phase</t>
  </si>
  <si>
    <t>Minimum Efficiency Transformer, single-phase</t>
  </si>
  <si>
    <t>NEMA Premium Efficiency Transformer, single-phase</t>
  </si>
  <si>
    <t>per kVA</t>
  </si>
  <si>
    <t>kVA</t>
  </si>
  <si>
    <t>RSMeans 2012 typical value</t>
  </si>
  <si>
    <t>-000220-</t>
  </si>
  <si>
    <t>4.07.02</t>
  </si>
  <si>
    <t>NEMA Premium Transformer, single-phase BONUS</t>
  </si>
  <si>
    <t xml:space="preserve">Exceeding NEMA Premium Efficiency Transformer, single-phase </t>
  </si>
  <si>
    <t>per 0.01% of NEMA Premium efficiency per kVA</t>
  </si>
  <si>
    <t>-000221-</t>
  </si>
  <si>
    <t>4.07.03</t>
  </si>
  <si>
    <t>NEMA Premium Transformer, three-phase</t>
  </si>
  <si>
    <t>Minimum Efficiency Transformer, three-phase</t>
  </si>
  <si>
    <t>NEMA Premium Efficiency Transformer, three-phase</t>
  </si>
  <si>
    <t>-000222-</t>
  </si>
  <si>
    <t>4.07.04</t>
  </si>
  <si>
    <t>NEMA Premium Transformer, three-phase BONUS</t>
  </si>
  <si>
    <t xml:space="preserve">Exceeding NEMA Premium Efficiency Transformer, three-phase </t>
  </si>
  <si>
    <t>-000223-</t>
  </si>
  <si>
    <t>4.07.05</t>
  </si>
  <si>
    <t>.FESM10b</t>
  </si>
  <si>
    <t>High Efficiency Medium Voltage Dry-type, Single-Phase Transformers</t>
  </si>
  <si>
    <t>Minimum Efficiency Medium Voltage Dry-Type, Single-Phase Transformer</t>
  </si>
  <si>
    <t>High Efficiency Medium Voltage Dry-Type, Single-Phase Transformer</t>
  </si>
  <si>
    <t>-000510-</t>
  </si>
  <si>
    <t>4.07.06</t>
  </si>
  <si>
    <t>High Efficiency Medium Voltage Dry-type, Single-Phase Transformers BONUS</t>
  </si>
  <si>
    <t>Exceeding High Efficiency Medium Voltage Dry-Type, Single-Phase Transformer</t>
  </si>
  <si>
    <t>per 0.01% of additional efficiency per kVA</t>
  </si>
  <si>
    <t>0.01% additional efficiency per kVa</t>
  </si>
  <si>
    <t>-000511-</t>
  </si>
  <si>
    <t>4.07.07</t>
  </si>
  <si>
    <t>High Efficiency Medium Voltage Dry-type, Three-Phase Transformers</t>
  </si>
  <si>
    <t>Minimum Efficiency Medium Voltage Dry-Type, Three-Phase Transformer</t>
  </si>
  <si>
    <t>High Efficiency Medium Voltage Dry-Type, Three-Phase Transformer</t>
  </si>
  <si>
    <t>Updated for new federal efficiency minimums</t>
  </si>
  <si>
    <t>-000512-</t>
  </si>
  <si>
    <t>4.07.08</t>
  </si>
  <si>
    <t>High Efficiency Medium Voltage Dry-type, Three-Phase Transformers BONUS</t>
  </si>
  <si>
    <t>Exceeding High Efficiency Medium Voltage Dry-Type, Three-Phase Transformer</t>
  </si>
  <si>
    <t>-000513-</t>
  </si>
  <si>
    <t>4.07.09</t>
  </si>
  <si>
    <t>.FESM10c</t>
  </si>
  <si>
    <t>High Efficiency Liquid Immersed, Single-Phase Transformers</t>
  </si>
  <si>
    <t>Minimum Efficiency Liquid Immersed Single-Phase Transformer</t>
  </si>
  <si>
    <t>High Efficiency Liquid Immersed Single-Phase Transformer</t>
  </si>
  <si>
    <t>-000514-</t>
  </si>
  <si>
    <t>4.07.10</t>
  </si>
  <si>
    <t>.v06</t>
  </si>
  <si>
    <t>High Efficiency Liquid Immersed, Single-Phase Transformer BONUS</t>
  </si>
  <si>
    <t>Exceeding High Efficiency Liquid Immersed Single-Phase Transformer</t>
  </si>
  <si>
    <t>-000515-</t>
  </si>
  <si>
    <t>4.07.11</t>
  </si>
  <si>
    <t>.v07</t>
  </si>
  <si>
    <t>High Efficiency Liquid Immersed, Three-Phase Transformers</t>
  </si>
  <si>
    <t>Minimum Efficiency Liquid Immersed Three-Phase Transformer</t>
  </si>
  <si>
    <t>High Efficiency Liquid Immersed Three-Phase Transformer</t>
  </si>
  <si>
    <t>-000516-</t>
  </si>
  <si>
    <t>4.07.12</t>
  </si>
  <si>
    <t>.v08</t>
  </si>
  <si>
    <t>High Efficiency Liquid Immersed, Three-Phase Transformer BONUS</t>
  </si>
  <si>
    <t>Exceeding High Efficiency Liquid Immersed Three-Phase Transformer</t>
  </si>
  <si>
    <t>-000517-</t>
  </si>
  <si>
    <t>4.08.01</t>
  </si>
  <si>
    <t>.FESM11</t>
  </si>
  <si>
    <t>ENERGY STAR UPS Single Mode VFD  P 0.5kW to less than or equal to 1.5kW</t>
  </si>
  <si>
    <t>Standard UPS</t>
  </si>
  <si>
    <t>ENERGY STAR UPS</t>
  </si>
  <si>
    <t>per kW</t>
  </si>
  <si>
    <t>Essentially no installation cost</t>
  </si>
  <si>
    <t>-000224-</t>
  </si>
  <si>
    <t>4.08.02</t>
  </si>
  <si>
    <t>ENERGY STAR UPS Single Mode VFD P greater than 1.5kW to less than or equal to 10kW</t>
  </si>
  <si>
    <t>-000225-</t>
  </si>
  <si>
    <t>4.08.03</t>
  </si>
  <si>
    <t>ENERGY STAR UPS Single Mode VFD P greater than 10kW to less than or equal to 16kW</t>
  </si>
  <si>
    <t>-000226-</t>
  </si>
  <si>
    <t>4.08.04</t>
  </si>
  <si>
    <t>ENERGY STAR UPS Single Mode VFD greater than 16kW to less than or equal to 80kW</t>
  </si>
  <si>
    <t>-000227-</t>
  </si>
  <si>
    <t>4.08.05</t>
  </si>
  <si>
    <t>ENERGY STAR UPS Single Mode VFD greater than 80kW</t>
  </si>
  <si>
    <t>-000228-</t>
  </si>
  <si>
    <t>4.08.06</t>
  </si>
  <si>
    <t>ENERGY STAR UPS Single Mode VI  0.5kW to less than or equal to 1.5kW</t>
  </si>
  <si>
    <t>-000229-</t>
  </si>
  <si>
    <t>4.08.07</t>
  </si>
  <si>
    <t>ENERGY STAR UPS Single Mode VI greater than 1.5kW to less than or equal to 10kW</t>
  </si>
  <si>
    <t>-000230-</t>
  </si>
  <si>
    <t>4.08.08</t>
  </si>
  <si>
    <t>ENERGY STAR UPS Single Mode VI greater than 10kW to less than or equal to 16kW</t>
  </si>
  <si>
    <t>-000231-</t>
  </si>
  <si>
    <t>4.08.09</t>
  </si>
  <si>
    <t>ENERGY STAR UPS Single Mode VI greater than 16kW to less than or equal to 80kW</t>
  </si>
  <si>
    <t>-000232-</t>
  </si>
  <si>
    <t>4.08.10</t>
  </si>
  <si>
    <t>ENERGY STAR UPS Single Mode VI greater than 80kW</t>
  </si>
  <si>
    <t>-000233-</t>
  </si>
  <si>
    <t>4.08.11</t>
  </si>
  <si>
    <t>ENERGY STAR UPS Single Mode VFI 0.5kW to less than or equal to 1.5kW</t>
  </si>
  <si>
    <t>-000234-</t>
  </si>
  <si>
    <t>4.08.12</t>
  </si>
  <si>
    <t>ENERGY STAR UPS Single Mode VFI greater than 1.5kW to less than or equal to 10kW</t>
  </si>
  <si>
    <t>-000235-</t>
  </si>
  <si>
    <t>4.08.13</t>
  </si>
  <si>
    <t>ENERGY STAR UPS Single Mode VFI greater than 10kW to less than or equal to 16kW</t>
  </si>
  <si>
    <t>-000236-</t>
  </si>
  <si>
    <t>4.08.14</t>
  </si>
  <si>
    <t>ENERGY STAR UPS Single Mode VFI greater than 16kW to less than or equal to 80kW</t>
  </si>
  <si>
    <t>-000237-</t>
  </si>
  <si>
    <t>4.08.15</t>
  </si>
  <si>
    <t>ENERGY STAR UPS Single Mode VFI greater than 80kW</t>
  </si>
  <si>
    <t>-000238-</t>
  </si>
  <si>
    <t>4.08.16</t>
  </si>
  <si>
    <t>ENERGY STAR UPS Multiple Mode VFD/VI 1.5 kW to less than or equal to 10kW</t>
  </si>
  <si>
    <t>-000239-</t>
  </si>
  <si>
    <t>4.08.17</t>
  </si>
  <si>
    <t>ENERGY STAR UPS Multiple Mode VFD/VI greater than 10kW to less than or equal to 16kW</t>
  </si>
  <si>
    <t>-000240-</t>
  </si>
  <si>
    <t>4.08.18</t>
  </si>
  <si>
    <t>ENERGY STAR UPS Multiple Mode VFD/VI greater than 16kW to less than or equal to 80kW</t>
  </si>
  <si>
    <t>-000241-</t>
  </si>
  <si>
    <t>4.08.19</t>
  </si>
  <si>
    <t>ENERGY STAR UPS Multiple Mode VFD/VI greater than 80kW</t>
  </si>
  <si>
    <t>-000242-</t>
  </si>
  <si>
    <t>4.08.20</t>
  </si>
  <si>
    <t>ENERGY STAR UPS Multiple Mode VFD/VFI 1.5kW to less than or equal to 10kW</t>
  </si>
  <si>
    <t>-000243-</t>
  </si>
  <si>
    <t>4.08.21</t>
  </si>
  <si>
    <t>ENERGY STAR UPS Multiple Mode VFD/VFI greater than 10kW to or less than or equal to16kW</t>
  </si>
  <si>
    <t>-000244-</t>
  </si>
  <si>
    <t>4.08.22</t>
  </si>
  <si>
    <t>ENERGY STAR UPS Multiple Mode VFD/VFI greater than 16kW to less than or equal to 80kW</t>
  </si>
  <si>
    <t>-000245-</t>
  </si>
  <si>
    <t>4.08.23</t>
  </si>
  <si>
    <t>ENERGY STAR UPS Multiple Mode VFD/VFI greater than 80kW</t>
  </si>
  <si>
    <t>-000246-</t>
  </si>
  <si>
    <t>4.02.01</t>
  </si>
  <si>
    <t>.FESM3</t>
  </si>
  <si>
    <t>Pumps HP 1.5</t>
  </si>
  <si>
    <t>Standard Efficiency Pump - Efficiency ≤ 60%</t>
  </si>
  <si>
    <t>High Efficiency Pump - Efficiency ≥ 63%</t>
  </si>
  <si>
    <t>-000247-</t>
  </si>
  <si>
    <t>4.02.02</t>
  </si>
  <si>
    <t>Pumps HP 2</t>
  </si>
  <si>
    <t>-000248-</t>
  </si>
  <si>
    <t>4.02.03</t>
  </si>
  <si>
    <t>Pumps HP 3</t>
  </si>
  <si>
    <t>High Efficiency Pump - Efficiency ≥ 65%</t>
  </si>
  <si>
    <t>-000249-</t>
  </si>
  <si>
    <t>4.02.04</t>
  </si>
  <si>
    <t>Pumps HP 5</t>
  </si>
  <si>
    <t>High Efficiency Pump - Efficiency ≥ 68%</t>
  </si>
  <si>
    <t>-000250-</t>
  </si>
  <si>
    <t>4.02.05</t>
  </si>
  <si>
    <t>Pumps HP 7.5</t>
  </si>
  <si>
    <t>Standard Efficiency Pump - Efficiency ≤ 64%</t>
  </si>
  <si>
    <t>High Efficiency Pump - Efficiency ≥ 73%</t>
  </si>
  <si>
    <t>-000251-</t>
  </si>
  <si>
    <t>4.02.06</t>
  </si>
  <si>
    <t>Pumps HP 10</t>
  </si>
  <si>
    <t>Standard Efficiency Pump - Efficiency ≤ 66%</t>
  </si>
  <si>
    <t>High Efficiency Pump - Efficiency ≥ 75%</t>
  </si>
  <si>
    <t>-000252-</t>
  </si>
  <si>
    <t>4.02.07</t>
  </si>
  <si>
    <t>Pumps HP 15</t>
  </si>
  <si>
    <t>Standard Efficiency Pump - Efficiency ≤ 69%</t>
  </si>
  <si>
    <t>High Efficiency Pump - Efficiency ≥ 77%</t>
  </si>
  <si>
    <t>-000253-</t>
  </si>
  <si>
    <t>4.02.08</t>
  </si>
  <si>
    <t>Pumps HP 20</t>
  </si>
  <si>
    <t>Standard Efficiency Pump - Efficiency ≤ 72%</t>
  </si>
  <si>
    <t>-000254-</t>
  </si>
  <si>
    <t>4.02.09</t>
  </si>
  <si>
    <t>.FESM4a</t>
  </si>
  <si>
    <t>VFD Retrofit on Pool Circulation Pump</t>
  </si>
  <si>
    <t>Constant Speed Pool Pump</t>
  </si>
  <si>
    <t>VFD-Controlled Pool Pump</t>
  </si>
  <si>
    <t>000681</t>
  </si>
  <si>
    <t>4.02.14</t>
  </si>
  <si>
    <t>.FESM5</t>
  </si>
  <si>
    <t>ECM DHW Circulator Pump, &lt; 500W</t>
  </si>
  <si>
    <t>PSC or Shaded-Pole DHW Circulator Pump Motor</t>
  </si>
  <si>
    <t>per Motor</t>
  </si>
  <si>
    <t>Watt</t>
  </si>
  <si>
    <t>DEER Database</t>
  </si>
  <si>
    <t>-000593-</t>
  </si>
  <si>
    <t>4.02.15</t>
  </si>
  <si>
    <t>ECM DHW Circulator Pump, 500-1,000W</t>
  </si>
  <si>
    <t>-000594-</t>
  </si>
  <si>
    <t>4.02.16</t>
  </si>
  <si>
    <t>ECM DHW Circulator Pump, &gt;1,000W</t>
  </si>
  <si>
    <t>-000595-</t>
  </si>
  <si>
    <t>4.02.17</t>
  </si>
  <si>
    <t>ECM Heating Water Circulator Pump, &lt; 500W</t>
  </si>
  <si>
    <t>PSC or Shaded-Pole Heating Water Circulator Pump Motor</t>
  </si>
  <si>
    <t>-000596-</t>
  </si>
  <si>
    <t>4.02.18</t>
  </si>
  <si>
    <t>ECM Heating Water Circulator Pump, 500-1,000W</t>
  </si>
  <si>
    <t>-000597-</t>
  </si>
  <si>
    <t>4.02.19</t>
  </si>
  <si>
    <t>ECM Heating Water Circulator Pump, &gt;1,000W</t>
  </si>
  <si>
    <t>-000598-</t>
  </si>
  <si>
    <t>4.02.20</t>
  </si>
  <si>
    <t>ECM Cooling Water Circulator Pump, &lt; 500W</t>
  </si>
  <si>
    <t>PSC or Shaded-Pole Cooling Water Circulator Pump Motor</t>
  </si>
  <si>
    <t>-000599-</t>
  </si>
  <si>
    <t>4.02.21</t>
  </si>
  <si>
    <t>ECM Cooling Water Circulator Pump, 500-1,000W</t>
  </si>
  <si>
    <t>-000600-</t>
  </si>
  <si>
    <t>4.02.22</t>
  </si>
  <si>
    <t>ECM Cooling Water Circulator Pump, &gt;1,000W</t>
  </si>
  <si>
    <t>-000601-</t>
  </si>
  <si>
    <t>.FESM12</t>
  </si>
  <si>
    <t>High Volume Low Speed Fans: 16' Fan Blade Diameter - CI</t>
  </si>
  <si>
    <t>non- High Volume Low Speed Existing Fans</t>
  </si>
  <si>
    <t>Derived from Act on Energy TRM</t>
  </si>
  <si>
    <t>-000518-</t>
  </si>
  <si>
    <t>4.02.10</t>
  </si>
  <si>
    <t>High Volume Low Speed Fans: 18' Fan Blade Diameter - CI</t>
  </si>
  <si>
    <t>-000519-</t>
  </si>
  <si>
    <t>4.02.11</t>
  </si>
  <si>
    <t>High Volume Low Speed Fans: 20' Fan Blade Diameter - CI</t>
  </si>
  <si>
    <t>Act on Energy TRM</t>
  </si>
  <si>
    <t>-000520-</t>
  </si>
  <si>
    <t>4.02.12</t>
  </si>
  <si>
    <t>High Volume Low Speed Fans: 22' Fan Blade Diameter - CI</t>
  </si>
  <si>
    <t>-000521-</t>
  </si>
  <si>
    <t>4.02.13</t>
  </si>
  <si>
    <t>High Volume Low Speed Fans: 24' Fan Blade Diameter - CI</t>
  </si>
  <si>
    <t>-000522-</t>
  </si>
  <si>
    <t>4.04.01</t>
  </si>
  <si>
    <t>.FESM2</t>
  </si>
  <si>
    <t>VFD HP 1.5  Process Pumping</t>
  </si>
  <si>
    <t>Pump without speed control</t>
  </si>
  <si>
    <t>Variable speed pump control</t>
  </si>
  <si>
    <t>-000255-</t>
  </si>
  <si>
    <t>4.04.02</t>
  </si>
  <si>
    <t>VFD HP 2  Process Pumping</t>
  </si>
  <si>
    <t>-000256-</t>
  </si>
  <si>
    <t>4.04.03</t>
  </si>
  <si>
    <t>VFD HP 3  Process Pumping</t>
  </si>
  <si>
    <t>-000257-</t>
  </si>
  <si>
    <t>4.04.04</t>
  </si>
  <si>
    <t>VFD HP 5  Process Pumping</t>
  </si>
  <si>
    <t>-000258-</t>
  </si>
  <si>
    <t>4.04.05</t>
  </si>
  <si>
    <t>VFD HP 7.5  Process Pumping</t>
  </si>
  <si>
    <t>-000259-</t>
  </si>
  <si>
    <t>4.04.06</t>
  </si>
  <si>
    <t>VFD HP 10  Process Pumping</t>
  </si>
  <si>
    <t>-000260-</t>
  </si>
  <si>
    <t>4.04.07</t>
  </si>
  <si>
    <t>VFD HP 15  Process Pumping</t>
  </si>
  <si>
    <t>-000261-</t>
  </si>
  <si>
    <t>4.04.08</t>
  </si>
  <si>
    <t>VFD HP 20  Process Pumping</t>
  </si>
  <si>
    <t>-000262-</t>
  </si>
  <si>
    <t>4.04.09</t>
  </si>
  <si>
    <t>VFD HP 25  Process Pumping</t>
  </si>
  <si>
    <t>-000263-</t>
  </si>
  <si>
    <t>4.04.10</t>
  </si>
  <si>
    <t>VFD HP 30  Process Pumping</t>
  </si>
  <si>
    <t>-000264-</t>
  </si>
  <si>
    <t>4.04.11</t>
  </si>
  <si>
    <t>VFD HP 40  Process Pumping</t>
  </si>
  <si>
    <t>-000265-</t>
  </si>
  <si>
    <t>4.04.12</t>
  </si>
  <si>
    <t>VFD HP 50  Process Pumping</t>
  </si>
  <si>
    <t>-000266-</t>
  </si>
  <si>
    <t>4.05.01</t>
  </si>
  <si>
    <t>.FESM7</t>
  </si>
  <si>
    <t>VFD for fixed speed process pump control, Tier 1, bypass</t>
  </si>
  <si>
    <t>Process pump, bypass control</t>
  </si>
  <si>
    <t>Pump with VFD, fixed speed, Tier 1, 51 to 54 Hz</t>
  </si>
  <si>
    <t>NC notes</t>
  </si>
  <si>
    <t>-000267-</t>
  </si>
  <si>
    <t>4.05.02</t>
  </si>
  <si>
    <t>VFD for fixed speed process pump control, Tier 2, bypass</t>
  </si>
  <si>
    <t>Pump with VFD, fixed speed, Tier 2, under 50Hz</t>
  </si>
  <si>
    <t>-000268-</t>
  </si>
  <si>
    <t>4.05.03</t>
  </si>
  <si>
    <t>VFD for fixed speed process pump control, Tier 1, throttled</t>
  </si>
  <si>
    <t>Process pump, throttled control</t>
  </si>
  <si>
    <t>-000269-</t>
  </si>
  <si>
    <t>4.05.04</t>
  </si>
  <si>
    <t>VFD for fixed speed process pump control, Tier 2, throttled</t>
  </si>
  <si>
    <t>-000270-</t>
  </si>
  <si>
    <t>4.06.01</t>
  </si>
  <si>
    <t>.FESM8</t>
  </si>
  <si>
    <t>VFD for Process Fans under 50 Hp</t>
  </si>
  <si>
    <t>Process Fan with no VFD</t>
  </si>
  <si>
    <t>Process Fan with VFD</t>
  </si>
  <si>
    <t>-000271-</t>
  </si>
  <si>
    <t>4.05.05</t>
  </si>
  <si>
    <t>.FESM7b</t>
  </si>
  <si>
    <t>VFD for Process Fans - Fixed Speed, Tier 1</t>
  </si>
  <si>
    <t>Fan with VFD, fixed speed, Tier 1, 51 to 54 Hz</t>
  </si>
  <si>
    <t>-000556-</t>
  </si>
  <si>
    <t>4.05.06</t>
  </si>
  <si>
    <t>VFD for Process Fans - Fixed Speed, Tier 2</t>
  </si>
  <si>
    <t>Fan with VFD, fixed speed, Tier 2, under 50Hz</t>
  </si>
  <si>
    <t>-000557-</t>
  </si>
  <si>
    <t>4.05.07</t>
  </si>
  <si>
    <t>VFD for HVAC Fans - Fixed Speed, Tier 1</t>
  </si>
  <si>
    <t>HVAC Fan with no VFD</t>
  </si>
  <si>
    <t>-000558-</t>
  </si>
  <si>
    <t>4.05.08</t>
  </si>
  <si>
    <t>VFD for HVAC Fans - Fixed Speed, Tier 2</t>
  </si>
  <si>
    <t>-000559-</t>
  </si>
  <si>
    <t>4.05.09</t>
  </si>
  <si>
    <t>VFD for CHW and CW HVAC Pumps - Fixed Speed, Tier 1, bypass</t>
  </si>
  <si>
    <t>CHW and CW Pump with bypass control</t>
  </si>
  <si>
    <t>-000560-</t>
  </si>
  <si>
    <t>4.05.10</t>
  </si>
  <si>
    <t>VFD for CHW and CW HVAC Pumps - Fixed Speed, Tier 2, bypass</t>
  </si>
  <si>
    <t>-000561-</t>
  </si>
  <si>
    <t>4.05.11</t>
  </si>
  <si>
    <t>VFD for CHW and CW HVAC Pumps - Fixed Speed, Tier 1, throttled</t>
  </si>
  <si>
    <t>CHW and CW Pump with throttled control</t>
  </si>
  <si>
    <t>-000562-</t>
  </si>
  <si>
    <t>4.05.12</t>
  </si>
  <si>
    <t>VFD for CHW and CW HVAC Pumps - Fixed Speed, Tier 2, throttled</t>
  </si>
  <si>
    <t>-000563-</t>
  </si>
  <si>
    <t>4.05.13</t>
  </si>
  <si>
    <t>VFD for HW HVAC Pumps - Fixed Speed, Tier 1, bypass</t>
  </si>
  <si>
    <t>HW Pump with bypass control</t>
  </si>
  <si>
    <t>-000564-</t>
  </si>
  <si>
    <t>4.05.14</t>
  </si>
  <si>
    <t>VFD for HW HVAC Pumps - Fixed Speed, Tier 2, bypass</t>
  </si>
  <si>
    <t>-000565-</t>
  </si>
  <si>
    <t>4.05.15</t>
  </si>
  <si>
    <t>VFD for HW HVAC Pumps - Fixed Speed, Tier 1, throttled</t>
  </si>
  <si>
    <t>HW Pump with throttled control</t>
  </si>
  <si>
    <t>-000566-</t>
  </si>
  <si>
    <t>4.05.16</t>
  </si>
  <si>
    <t>VFD for HW HVAC Pumps - Fixed Speed, Tier 2, throttled</t>
  </si>
  <si>
    <t>-000567-</t>
  </si>
  <si>
    <t>4.09.01</t>
  </si>
  <si>
    <t>.FESM13</t>
  </si>
  <si>
    <t>Open Loop Well Pump VFD</t>
  </si>
  <si>
    <t>Open Loop Well Pump without VFD Control</t>
  </si>
  <si>
    <t>Open Loop Well Pump with VFD control</t>
  </si>
  <si>
    <t>-000647-</t>
  </si>
  <si>
    <t>4.05.17</t>
  </si>
  <si>
    <t>.FESM15</t>
  </si>
  <si>
    <t>VFD on Condenser Fans Medium Temperature</t>
  </si>
  <si>
    <t>Condenser Fan with no VFD</t>
  </si>
  <si>
    <t>Condenser Fan with VFD Control</t>
  </si>
  <si>
    <t>-000728-</t>
  </si>
  <si>
    <t>4.05.18</t>
  </si>
  <si>
    <t>VFD on Condenser Fans Low Temperature</t>
  </si>
  <si>
    <t>-000729-</t>
  </si>
  <si>
    <t>.FESM9</t>
  </si>
  <si>
    <t>Standard to Cogged Belt on Motors 1-25 HP</t>
  </si>
  <si>
    <t xml:space="preserve"> Standard Belt Drive on Motor 1-25 HP</t>
  </si>
  <si>
    <t>-000272-</t>
  </si>
  <si>
    <t>Cogged to Synchronous Belt on Motor 1-25 hp</t>
  </si>
  <si>
    <t>Cogged Belt Drive on Motor 1-25 hp</t>
  </si>
  <si>
    <t>-000273-</t>
  </si>
  <si>
    <t>Standard to Synchronous Belt on Motor 1-25 hp</t>
  </si>
  <si>
    <t>-000274-</t>
  </si>
  <si>
    <t>Standard to Cogged Belt on Motors 30-500 HP</t>
  </si>
  <si>
    <t xml:space="preserve"> Standard Belt Drive on Motor 30-500 HP</t>
  </si>
  <si>
    <t>-000275-</t>
  </si>
  <si>
    <t>Cogged to Synchronous Belt on Motor 30-500 hp</t>
  </si>
  <si>
    <t>Cogged Belt Drive on Motor 30-500 hp</t>
  </si>
  <si>
    <t>-000276-</t>
  </si>
  <si>
    <t>Standard to Synchronous Belt on Motor 30-500 hp</t>
  </si>
  <si>
    <t>Standard Belt Drive on Motor 30-500 HP</t>
  </si>
  <si>
    <t>-000277-</t>
  </si>
  <si>
    <t>5.01.01a</t>
  </si>
  <si>
    <t>.FESC1</t>
  </si>
  <si>
    <t>Clothes Washer ENERGY STAR, Gas water heater, Gas dryer</t>
  </si>
  <si>
    <t>Standard Clothes Washer MEF = 1.6</t>
  </si>
  <si>
    <t>Clothes washer MEF = 2.2</t>
  </si>
  <si>
    <t>Updated hours based on latest DOE references, cost data updated</t>
  </si>
  <si>
    <t>7/31/2015, 9/14/2016</t>
  </si>
  <si>
    <t>in 2011 ENERGY STAR efficiency level raised to CEE Tier 1</t>
  </si>
  <si>
    <t>no future updates planned</t>
  </si>
  <si>
    <t>AP</t>
  </si>
  <si>
    <t>-000278-</t>
  </si>
  <si>
    <t>5.01.01b</t>
  </si>
  <si>
    <t>Clothes Washer ENERGY STAR, Gas water heater, Electric dryer</t>
  </si>
  <si>
    <t>-000279-</t>
  </si>
  <si>
    <t>5.01.01c</t>
  </si>
  <si>
    <t>Clothes Washer ENERGY STAR, Electric Water heater, Gas Dryer</t>
  </si>
  <si>
    <t>-000280-</t>
  </si>
  <si>
    <t>5.01.01d</t>
  </si>
  <si>
    <t>Clothes Washer ENERGY STAR, Electric Water heater, Electric Dryer</t>
  </si>
  <si>
    <t>-000281-</t>
  </si>
  <si>
    <t>5.01.03a</t>
  </si>
  <si>
    <t>Clothes Washer CEE Tier1, Gas water heater, Gas dryer</t>
  </si>
  <si>
    <t>Standard Clothes Washer MEF=1.26</t>
  </si>
  <si>
    <t>Clothes washer MEF= 1.8</t>
  </si>
  <si>
    <t>Efficiency levels raised in 2011</t>
  </si>
  <si>
    <t>-000302-</t>
  </si>
  <si>
    <t>5.01.03b</t>
  </si>
  <si>
    <t>Clothes Washer CEE Tier1, Gas water heater, Electric dryer</t>
  </si>
  <si>
    <t>-000303-</t>
  </si>
  <si>
    <t>5.01.03c</t>
  </si>
  <si>
    <t>Clothes Washer CEE Tier1, Electric Water heater, Gas Dryer</t>
  </si>
  <si>
    <t>-000304-</t>
  </si>
  <si>
    <t>5.01.03d</t>
  </si>
  <si>
    <t>Clothes Washer CEE Tier1, Electric Water heater, Electric Dryer</t>
  </si>
  <si>
    <t>-000305-</t>
  </si>
  <si>
    <t>5.01.04a</t>
  </si>
  <si>
    <t>Clothes Washer CEE Tier2, Gas water heater, Gas dryer</t>
  </si>
  <si>
    <t>Clothes washer MEF= 2.0</t>
  </si>
  <si>
    <t>-000306-</t>
  </si>
  <si>
    <t>5.01.04b</t>
  </si>
  <si>
    <t>Clothes Washer CEE Tier2, Gas water heater, Electric dryer</t>
  </si>
  <si>
    <t>-000307-</t>
  </si>
  <si>
    <t>5.01.04c</t>
  </si>
  <si>
    <t>Clothes Washer CEE Tier2, Electric Water heater, Gas Dryer</t>
  </si>
  <si>
    <t>-000308-</t>
  </si>
  <si>
    <t>5.01.04d</t>
  </si>
  <si>
    <t>Clothes Washer CEE Tier2, Electric Water heater, Electric Dryer</t>
  </si>
  <si>
    <t>-000309-</t>
  </si>
  <si>
    <t>5.01.05a</t>
  </si>
  <si>
    <t>Clothes Washer CEE Tier3, Gas water heater, Gas dryer</t>
  </si>
  <si>
    <t>Clothes washer MEF= 2.2</t>
  </si>
  <si>
    <t>-000310-</t>
  </si>
  <si>
    <t>5.01.05b</t>
  </si>
  <si>
    <t>Clothes Washer CEE Tier3, Gas water heater, Electric dryer</t>
  </si>
  <si>
    <t>-000311-</t>
  </si>
  <si>
    <t>5.01.05c</t>
  </si>
  <si>
    <t>Clothes Washer CEE Tier3, Electric Water heater, Gas Dryer</t>
  </si>
  <si>
    <t>-000312-</t>
  </si>
  <si>
    <t>5.01.05d</t>
  </si>
  <si>
    <t>Clothes Washer CEE Tier3, Electric Water heater, Electric Dryer</t>
  </si>
  <si>
    <t>-000313-</t>
  </si>
  <si>
    <t>5.06.01</t>
  </si>
  <si>
    <t>.FESC6a</t>
  </si>
  <si>
    <t>ES Dishwasher, High Temp, Elec Heat, Elec Booster, Door Type</t>
  </si>
  <si>
    <t>Idle kW = 0.87, Gal/Rack = 1.29, Minutes/Rack = 1.0</t>
  </si>
  <si>
    <t>Idle kW = 0.70, Gal/Rack = 0.89, Minutes/Rack = 1.0</t>
  </si>
  <si>
    <t xml:space="preserve">per unit </t>
  </si>
  <si>
    <t>-000282-</t>
  </si>
  <si>
    <t>5.06.02</t>
  </si>
  <si>
    <t>ES Dishwasher, High Temp, Elec Heat, Elec Booster, Multi-Tank Conveyor</t>
  </si>
  <si>
    <t>Idle kW = 2.59, Gal/Rack = 0.97, Minutes/Rack = 0.2</t>
  </si>
  <si>
    <t>Idle kW = 2.25, Gal/Rack = 0.54, Minutes/Rack = 0.2</t>
  </si>
  <si>
    <t>-000283-</t>
  </si>
  <si>
    <t>5.06.03</t>
  </si>
  <si>
    <t>ES Dishwasher, High Temp, Elec Heat, Elec Booster, Single Tank Conveyor</t>
  </si>
  <si>
    <t>Idle kW = 1.93, Gal/Rack = 0.87, Minutes/Rack = 0.3</t>
  </si>
  <si>
    <t>Idle kW = 1.50, Gal/Rack = 0.70, Minutes/Rack = 0.3</t>
  </si>
  <si>
    <t>-000284-</t>
  </si>
  <si>
    <t>5.06.04</t>
  </si>
  <si>
    <t>ES Dishwasher, High Temp, Elec Heat, Elec Booster, Under Counter</t>
  </si>
  <si>
    <t>Idle kW = 0.76, Gal/Rack = 1.09, Minutes/Rack = 2.0</t>
  </si>
  <si>
    <t>Idle kW = 0.50, Gal/Rack = 0.86, Minutes/Rack = 2.0</t>
  </si>
  <si>
    <t>-000285-</t>
  </si>
  <si>
    <t>5.06.27</t>
  </si>
  <si>
    <t>ES Dishwasher, High Temp, Elec Heat, Elec Booster, Pot, Pan and Utensil</t>
  </si>
  <si>
    <t>Idle kW = 1.20, Gal/Rack = 0.70, Minutes/Rack = 3.0</t>
  </si>
  <si>
    <t>Idle kW = 1.20, Gal/Rack = 0.58, Minutes/Rack = 3.00</t>
  </si>
  <si>
    <t>000682</t>
  </si>
  <si>
    <t>5.06.05</t>
  </si>
  <si>
    <t>ES Dishwasher, High Temp, Gas Heat, Elec Booster, Door Type</t>
  </si>
  <si>
    <t>-000286-</t>
  </si>
  <si>
    <t>5.06.06</t>
  </si>
  <si>
    <t>ES Dishwasher, High Temp, Gas Heat, Elec Booster, Multi-Tank Conveyor</t>
  </si>
  <si>
    <t>-000287-</t>
  </si>
  <si>
    <t>5.06.07</t>
  </si>
  <si>
    <t>ES Dishwasher, High Temp, Gas Heat, Elec Booster, Single Tank Conveyor</t>
  </si>
  <si>
    <t>-000288-</t>
  </si>
  <si>
    <t>5.06.08</t>
  </si>
  <si>
    <t>ES Dishwasher, High Temp, Gas Heat, Elec Booster, Under Counter</t>
  </si>
  <si>
    <t>-000289-</t>
  </si>
  <si>
    <t>5.06.26</t>
  </si>
  <si>
    <t>ES Dishwasher, High Temp, Gas Heat, Elec Booster, Pot, Pan and Utensil</t>
  </si>
  <si>
    <t>000683</t>
  </si>
  <si>
    <t>5.06.09</t>
  </si>
  <si>
    <t>ES Dishwasher, High Temp, Gas Heat, Gas Booster, Door Type</t>
  </si>
  <si>
    <t>-000290-</t>
  </si>
  <si>
    <t>5.06.10</t>
  </si>
  <si>
    <t>ES Dishwasher, High Temp, Gas Heat, Gas Booster, Multi-Tank Conveyor</t>
  </si>
  <si>
    <t>-000291-</t>
  </si>
  <si>
    <t>5.06.11</t>
  </si>
  <si>
    <t>ES Dishwasher, High Temp, Gas Heat, Gas Booster, Single Tank Conveyor</t>
  </si>
  <si>
    <t>-000292-</t>
  </si>
  <si>
    <t>5.06.12</t>
  </si>
  <si>
    <t>ES Dishwasher, High Temp, Gas Heat, Gas Booster, Under Counter</t>
  </si>
  <si>
    <t>-000293-</t>
  </si>
  <si>
    <t>5.06.21</t>
  </si>
  <si>
    <t>ES Dishwasher, High Temp, Gas Heat, Gas Booster, Pot, Pan and Utensil</t>
  </si>
  <si>
    <t>000684</t>
  </si>
  <si>
    <t>5.06.13</t>
  </si>
  <si>
    <t>ES Dishwasher, Low Temp, Elec Heat, Door Type</t>
  </si>
  <si>
    <t>Idle kW = 0.60, Gal/Rack = 2.1, Minutes/Rack = 1.5</t>
  </si>
  <si>
    <t>Idle kW = 0.60, Gal/Rack = 1.18, Minutes/Rack = 1.5</t>
  </si>
  <si>
    <t>zero incremental cost per Energy Star</t>
  </si>
  <si>
    <t>-000294-</t>
  </si>
  <si>
    <t>5.06.14</t>
  </si>
  <si>
    <t>ES Dishwasher, Low Temp, Elec Heat, Multi-Tank Conveyor</t>
  </si>
  <si>
    <t>Idle kW = 2.00, Gal/Rack = 1.04, Minutes/Rack = 0.3</t>
  </si>
  <si>
    <t>Idle kW = 2.00, Gal/Rack = 0.54, Minutes/Rack = 0.3</t>
  </si>
  <si>
    <t>-000295-</t>
  </si>
  <si>
    <t>5.06.15</t>
  </si>
  <si>
    <t>ES Dishwasher, Low Temp, Elec Heat, Single Tank Conveyor</t>
  </si>
  <si>
    <t>Idle kW = 1.60, Gal/Rack = 1.31, Minutes/Rack = 0.3</t>
  </si>
  <si>
    <t>Idle kW = 1.50, Gal/Rack = 0.79, Minutes/Rack = 0.3</t>
  </si>
  <si>
    <t>-000296-</t>
  </si>
  <si>
    <t>5.06.16</t>
  </si>
  <si>
    <t>ES Dishwasher, Low Temp, Elec Heat, Under Counter</t>
  </si>
  <si>
    <t>Idle kW = 0.50, Gal/Rack = 1.73, Minutes/Rack = 2.0</t>
  </si>
  <si>
    <t>Idle kW = 0.50, Gal/Rack = 1.19, Minutes/Rack = 2.0</t>
  </si>
  <si>
    <t>-000297-</t>
  </si>
  <si>
    <t>5.06.17</t>
  </si>
  <si>
    <t>ES Dishwasher, Low Temp, Gas Heat, Door Type</t>
  </si>
  <si>
    <t>-000298-</t>
  </si>
  <si>
    <t>5.06.18</t>
  </si>
  <si>
    <t>ES Dishwasher, Low Temp, Gas Heat, Multi-Tank Conveyor</t>
  </si>
  <si>
    <t>-000299-</t>
  </si>
  <si>
    <t>5.06.19</t>
  </si>
  <si>
    <t>ES Dishwasher, Low Temp, Gas Heat, Single Tank Conveyor</t>
  </si>
  <si>
    <t>-000300-</t>
  </si>
  <si>
    <t>5.06.20</t>
  </si>
  <si>
    <t>ES Dishwasher, Low Temp, Gas Heat, Under Counter</t>
  </si>
  <si>
    <t>-000301-</t>
  </si>
  <si>
    <t>5.02.01</t>
  </si>
  <si>
    <t>.FESC2</t>
  </si>
  <si>
    <t>Plug Load Occupancy Sensors Document Stations</t>
  </si>
  <si>
    <t>Document station with no automatic control</t>
  </si>
  <si>
    <t>Plug load occupancy control sensor controlling 3+ devices</t>
  </si>
  <si>
    <t>DEER 2005; Source:  CALMAC Report, Sept 2000</t>
  </si>
  <si>
    <t>-000314-</t>
  </si>
  <si>
    <t>5.02.04</t>
  </si>
  <si>
    <t>.FESC18a</t>
  </si>
  <si>
    <t xml:space="preserve">Tier 2 Advanced Power Strips </t>
  </si>
  <si>
    <t>Standard plug outlet</t>
  </si>
  <si>
    <t>Advanced Power Strip</t>
  </si>
  <si>
    <t>San Diego Gas &amp; Electric Emerging Technologies Program Technology Assessment Report</t>
  </si>
  <si>
    <t>There is no install cost associated with this measure</t>
  </si>
  <si>
    <t>000690</t>
  </si>
  <si>
    <t>5.02.02</t>
  </si>
  <si>
    <t>.FESC18</t>
  </si>
  <si>
    <t>Smart Strip plug outlet</t>
  </si>
  <si>
    <t xml:space="preserve">Smart Strip plug outlet </t>
  </si>
  <si>
    <t>OK</t>
  </si>
  <si>
    <t>Updated assumptions and savings</t>
  </si>
  <si>
    <t>11/12/2010, 7/30/2013</t>
  </si>
  <si>
    <t>no energy standards</t>
  </si>
  <si>
    <t>-000315-</t>
  </si>
  <si>
    <t>5.07.01</t>
  </si>
  <si>
    <t>.FESC25</t>
  </si>
  <si>
    <t>PC Network Energy Management Controls replacing no central control</t>
  </si>
  <si>
    <t>PC Network without Energy Management Control</t>
  </si>
  <si>
    <t>PC Network with Energy Management Control</t>
  </si>
  <si>
    <t>per PC</t>
  </si>
  <si>
    <t>Installation minimal, DEER 2014</t>
  </si>
  <si>
    <t>CL</t>
  </si>
  <si>
    <t>-000316-</t>
  </si>
  <si>
    <t>5.03.01</t>
  </si>
  <si>
    <t>.FESC3</t>
  </si>
  <si>
    <t>Vending Equipment Controller</t>
  </si>
  <si>
    <t>Refrigerated  vending machine without motion control</t>
  </si>
  <si>
    <t>Refrigerated vending machine with motion control</t>
  </si>
  <si>
    <t>from DEER 2005, source:  engineering judgment</t>
  </si>
  <si>
    <t>New data on coincidence factor</t>
  </si>
  <si>
    <t>KR</t>
  </si>
  <si>
    <t>-000317-</t>
  </si>
  <si>
    <t>5.03.02</t>
  </si>
  <si>
    <t>.FESC3a</t>
  </si>
  <si>
    <t>Snack machine vending miser</t>
  </si>
  <si>
    <t>Snack machine with no motion control</t>
  </si>
  <si>
    <t>Snack machine with motion control</t>
  </si>
  <si>
    <t>-000318-</t>
  </si>
  <si>
    <t>5.03.03</t>
  </si>
  <si>
    <t>Water cooler miser</t>
  </si>
  <si>
    <t>Water cooler with no motion control</t>
  </si>
  <si>
    <t>Water cooler with motion control</t>
  </si>
  <si>
    <t>-000319-</t>
  </si>
  <si>
    <t>.FESC21</t>
  </si>
  <si>
    <t>High Efficiency Hand Dryer</t>
  </si>
  <si>
    <t>standard efficiency hand dryer</t>
  </si>
  <si>
    <t>Total cost is an incremental equipment cost and does not include installation cost, installation same whether standard or high efficiency</t>
  </si>
  <si>
    <t>-000602-</t>
  </si>
  <si>
    <t>5.04.01</t>
  </si>
  <si>
    <t>.FESG6</t>
  </si>
  <si>
    <t>ENERGY STAR Commercial Solid Door Refrigerators less than 15ft3</t>
  </si>
  <si>
    <t>Standard efficiency commercial refrigerator</t>
  </si>
  <si>
    <t>ENERGY STAR commercial refrigerator</t>
  </si>
  <si>
    <t>one unit</t>
  </si>
  <si>
    <t xml:space="preserve">New ENERGY STAR categories, criteria, or size breakdowns </t>
  </si>
  <si>
    <r>
      <t xml:space="preserve">11/12/2010, </t>
    </r>
    <r>
      <rPr>
        <sz val="10"/>
        <color rgb="FFFF0000"/>
        <rFont val="Arial"/>
        <family val="2"/>
      </rPr>
      <t>7/29/2016</t>
    </r>
  </si>
  <si>
    <t>no update planned</t>
  </si>
  <si>
    <t>-000320-</t>
  </si>
  <si>
    <t>5.04.02</t>
  </si>
  <si>
    <t>ENERGY STAR Commercial Solid Door Refrigerators 15 to 30 ft3</t>
  </si>
  <si>
    <t>-000321-</t>
  </si>
  <si>
    <t>5.04.03</t>
  </si>
  <si>
    <t>ENERGY STAR Commercial Solid Door Refrigerators 30 to 50ft3</t>
  </si>
  <si>
    <t>-000322-</t>
  </si>
  <si>
    <t>5.04.04</t>
  </si>
  <si>
    <t>ENERGY STAR Commercial Solid Door Refrigerators more than 50ft3</t>
  </si>
  <si>
    <t>-000323-</t>
  </si>
  <si>
    <t>5.04.05</t>
  </si>
  <si>
    <t>ENERGY STAR Commercial Solid Door Freezers  less than 15ft3</t>
  </si>
  <si>
    <t>Standard efficiency commercial freezer</t>
  </si>
  <si>
    <t>ENERGY STAR commercial freezer</t>
  </si>
  <si>
    <t>-000324-</t>
  </si>
  <si>
    <t>5.04.06</t>
  </si>
  <si>
    <t>ENERGY STAR Commercial Solid Door Freezers 15 to 30 ft3</t>
  </si>
  <si>
    <t>-000325-</t>
  </si>
  <si>
    <t>5.04.07</t>
  </si>
  <si>
    <t>ENERGY STAR Commercial Solid Door Freezers 30 to 50ft3</t>
  </si>
  <si>
    <t>-000326-</t>
  </si>
  <si>
    <t>5.04.08</t>
  </si>
  <si>
    <t>ENERGY STAR Commercial Solid Door Freezers more than 50ft3</t>
  </si>
  <si>
    <t>-000327-</t>
  </si>
  <si>
    <t>.FESG7</t>
  </si>
  <si>
    <t>ENERGY STAR Ice Machines  less than 500 lbs</t>
  </si>
  <si>
    <t>Standard efficiency ice machine</t>
  </si>
  <si>
    <t>ENERGY STAR ice machine</t>
  </si>
  <si>
    <t>lb/24 hrs</t>
  </si>
  <si>
    <t>Food Service Technology Center</t>
  </si>
  <si>
    <t>New ENERGY STAR criteria, calculation</t>
  </si>
  <si>
    <t>Measure updated to match current ENERGY STAR criteria.</t>
  </si>
  <si>
    <t>-000329-</t>
  </si>
  <si>
    <t>ENERGY STAR Ice Machines 500 to 1000 lbs</t>
  </si>
  <si>
    <t>-000330-</t>
  </si>
  <si>
    <t>5.04.09</t>
  </si>
  <si>
    <t>ENERGY STAR Ice Machines more than 1000 lbs</t>
  </si>
  <si>
    <t>-000331-</t>
  </si>
  <si>
    <t>5.04.17</t>
  </si>
  <si>
    <t>CEE Tier 2 Air-Cooled Ice Machine, &lt; 500 lbs</t>
  </si>
  <si>
    <t>Standard efficiency air-cooled ice machine</t>
  </si>
  <si>
    <t>-000603-</t>
  </si>
  <si>
    <t>5.04.18</t>
  </si>
  <si>
    <t>CEE Tier 2 Air-Cooled Ice Machine, 500-1,000 lbs</t>
  </si>
  <si>
    <t>-000604-</t>
  </si>
  <si>
    <t>5.04.19</t>
  </si>
  <si>
    <t>CEE Tier 2 Air-Cooled Ice Machine, &gt;1,000 lbs</t>
  </si>
  <si>
    <t>-000605-</t>
  </si>
  <si>
    <t>5.04.20</t>
  </si>
  <si>
    <t>CEE Tier 2 Water-Cooled Ice Machine, &lt; 500 lbs</t>
  </si>
  <si>
    <t>Standard efficiency water-cooled ice machine</t>
  </si>
  <si>
    <t>-000606-</t>
  </si>
  <si>
    <t>5.04.21</t>
  </si>
  <si>
    <t>CEE Tier 2 Water-Cooled Ice Machine, 500-1,000 lbs</t>
  </si>
  <si>
    <t>-000607-</t>
  </si>
  <si>
    <t>5.04.22</t>
  </si>
  <si>
    <t>CEE Tier 2 Water-Cooled Ice Machine, &gt;1,000 lbs</t>
  </si>
  <si>
    <t>-000608-</t>
  </si>
  <si>
    <t>ENERGY STAR Commercial Glass Door Refrigerators  less than 15ft3</t>
  </si>
  <si>
    <t>-000328-</t>
  </si>
  <si>
    <t>5.04.10</t>
  </si>
  <si>
    <t>ENERGY STAR Commercial Glass Door Refrigerators 15 to 30 ft3</t>
  </si>
  <si>
    <t>-000332-</t>
  </si>
  <si>
    <t>5.04.11</t>
  </si>
  <si>
    <t>ENERGY STAR Commercial Glass Door Refrigerators 30 to 50ft3</t>
  </si>
  <si>
    <t>-000333-</t>
  </si>
  <si>
    <t>5.04.12</t>
  </si>
  <si>
    <t>ENERGY STAR Commercial Glass Door Refrigerators more than 50ft3</t>
  </si>
  <si>
    <t>-000334-</t>
  </si>
  <si>
    <t>5.04.13</t>
  </si>
  <si>
    <t>ENERGY STAR Commercial Glass Door Freezers  less than 15ft3</t>
  </si>
  <si>
    <t>-000335-</t>
  </si>
  <si>
    <t>5.04.14</t>
  </si>
  <si>
    <t>ENERGY STAR Commercial Glass Door Freezers 15 to 30 ft3</t>
  </si>
  <si>
    <t>-000336-</t>
  </si>
  <si>
    <t>5.04.15</t>
  </si>
  <si>
    <t>ENERGY STAR Commercial Glass Door Freezers 30 to 50ft3</t>
  </si>
  <si>
    <t>-000337-</t>
  </si>
  <si>
    <t>5.04.16</t>
  </si>
  <si>
    <t>ENERGY STAR Commercial Glass Door Freezers more than 50ft3</t>
  </si>
  <si>
    <t>-000338-</t>
  </si>
  <si>
    <t>5.05.01</t>
  </si>
  <si>
    <t>.FESC19</t>
  </si>
  <si>
    <t>Guest Room Energy Management, Electric Heating and Cooling</t>
  </si>
  <si>
    <t>Guest Room without motion control on HVAC</t>
  </si>
  <si>
    <t>Guest Room with motion control on HVAC</t>
  </si>
  <si>
    <t>control</t>
  </si>
  <si>
    <t>per guestroom</t>
  </si>
  <si>
    <t>Federal efficiency standards for PTACs changing September 2012.</t>
  </si>
  <si>
    <t>-000339-</t>
  </si>
  <si>
    <t>5.05.02</t>
  </si>
  <si>
    <t>Guest Room Energy Management, Gas Heating Electric Cooling</t>
  </si>
  <si>
    <t>-000340-</t>
  </si>
  <si>
    <t>6.01.01</t>
  </si>
  <si>
    <t>.FESF1</t>
  </si>
  <si>
    <t xml:space="preserve">ENERGY STAR Steam Cookers 3 Pan </t>
  </si>
  <si>
    <t>Cooking Energy Efficiency = 0.28</t>
  </si>
  <si>
    <t>ENERGY STAR Cooking Energy Efficiency = 0.50</t>
  </si>
  <si>
    <t>each</t>
  </si>
  <si>
    <t>RSMeans 2008 Costworks</t>
  </si>
  <si>
    <t>-000341-</t>
  </si>
  <si>
    <t>6.01.02</t>
  </si>
  <si>
    <t xml:space="preserve">ENERGY STAR Steam Cookers 4 Pan </t>
  </si>
  <si>
    <t>-000342-</t>
  </si>
  <si>
    <t>6.01.03</t>
  </si>
  <si>
    <t xml:space="preserve">ENERGY STAR Steam Cookers 5 Pan </t>
  </si>
  <si>
    <t>-000343-</t>
  </si>
  <si>
    <t>Cooking Energy Efficiency = 0.15</t>
  </si>
  <si>
    <t>ENERGY STAR Cooking Energy Efficiency = 0.38</t>
  </si>
  <si>
    <t>-000344-</t>
  </si>
  <si>
    <t>6.01.04</t>
  </si>
  <si>
    <t xml:space="preserve">ENERGY STAR Steam Cookers 6 Pan </t>
  </si>
  <si>
    <t>-000345-</t>
  </si>
  <si>
    <t>-000346-</t>
  </si>
  <si>
    <t>6.02.01</t>
  </si>
  <si>
    <t>.FESF2</t>
  </si>
  <si>
    <t>ENERGY STAR Hot Holding Cabinets Half Size</t>
  </si>
  <si>
    <t>Standard efficiency holding cabinet</t>
  </si>
  <si>
    <t>ENERGY STAR holding cabinet &lt;40W/cuft</t>
  </si>
  <si>
    <t>-000347-</t>
  </si>
  <si>
    <t>6.02.02</t>
  </si>
  <si>
    <t>ENERGY STAR Hot Holding Cabinets Three Quarter Size</t>
  </si>
  <si>
    <t>-000348-</t>
  </si>
  <si>
    <t>6.02.03</t>
  </si>
  <si>
    <t xml:space="preserve">ENERGY STAR Hot Holding Cabinets Full Size </t>
  </si>
  <si>
    <t>-000349-</t>
  </si>
  <si>
    <t>6.03.01</t>
  </si>
  <si>
    <t>.FESF3</t>
  </si>
  <si>
    <t>ENERGY STAR Fryers</t>
  </si>
  <si>
    <t>Cooking Energy Efficiency = 0.75</t>
  </si>
  <si>
    <t>ENERGY STAR Cooking Energy Efficiency = 0.80</t>
  </si>
  <si>
    <t>DEER 2014, RSMeans 2008 Costworks</t>
  </si>
  <si>
    <t xml:space="preserve">Updated cost, New ENERGY STAR categories, criteria, or size breakdowns </t>
  </si>
  <si>
    <t>-000350-</t>
  </si>
  <si>
    <t>Cooking Energy Efficiency = 0.35</t>
  </si>
  <si>
    <t>-000351-</t>
  </si>
  <si>
    <t>6.04.01</t>
  </si>
  <si>
    <t>.FESF4</t>
  </si>
  <si>
    <t>ENERGY STAR Griddles</t>
  </si>
  <si>
    <t>Cooking Energy Efficiency = 0.65</t>
  </si>
  <si>
    <t>Cooking Energy Efficiency = 0.70</t>
  </si>
  <si>
    <t>-000352-</t>
  </si>
  <si>
    <t>Cooking Energy Efficiency = 0.32</t>
  </si>
  <si>
    <t>Cooking Energy Efficiency = 0.38</t>
  </si>
  <si>
    <t>-000353-</t>
  </si>
  <si>
    <t>6.05.01</t>
  </si>
  <si>
    <t>.FESF5</t>
  </si>
  <si>
    <t>ENERGY STAR Convection Ovens</t>
  </si>
  <si>
    <t>DEER 2014 states negative incremental cost, measure cost set to 10% of base cost, RSMeans 2008 Costworks</t>
  </si>
  <si>
    <t>-000354-</t>
  </si>
  <si>
    <t>Cooking Energy Efficiency = 0.30</t>
  </si>
  <si>
    <t>Cooking Energy Efficiency = 0.40</t>
  </si>
  <si>
    <t>-000355-</t>
  </si>
  <si>
    <t>6.06.01</t>
  </si>
  <si>
    <t>.FESF6</t>
  </si>
  <si>
    <t>Combination Ovens</t>
  </si>
  <si>
    <t>Cooking Energy Efficiency = 0.44</t>
  </si>
  <si>
    <t>Cooking Energy Efficiency = 0.60</t>
  </si>
  <si>
    <t>-000356-</t>
  </si>
  <si>
    <t>-000357-</t>
  </si>
  <si>
    <t>6.07.01</t>
  </si>
  <si>
    <t>.FESF7</t>
  </si>
  <si>
    <t>Large Vat Fryers</t>
  </si>
  <si>
    <t>Cooking Energy Efficiency = 0.50</t>
  </si>
  <si>
    <t>-000358-</t>
  </si>
  <si>
    <t>6.08.01</t>
  </si>
  <si>
    <t>.FESF8</t>
  </si>
  <si>
    <t>Rack Oven Single</t>
  </si>
  <si>
    <t>no updates found</t>
  </si>
  <si>
    <t>-000359-</t>
  </si>
  <si>
    <t>6.08.02</t>
  </si>
  <si>
    <t>Rack Oven Double</t>
  </si>
  <si>
    <t>-000360-</t>
  </si>
  <si>
    <t>6.11.01</t>
  </si>
  <si>
    <t>.FESF11</t>
  </si>
  <si>
    <t>Pre Rinse Sprayers</t>
  </si>
  <si>
    <t>Standard Sprayer &gt;2.2 gpm</t>
  </si>
  <si>
    <t>Efficient Sprayer &lt;= 1.6 gpm</t>
  </si>
  <si>
    <t>DEER 2008 (showerhead cost)</t>
  </si>
  <si>
    <t>-000361-</t>
  </si>
  <si>
    <t>-000362-</t>
  </si>
  <si>
    <t>6.14.01</t>
  </si>
  <si>
    <t>.FESF14</t>
  </si>
  <si>
    <t>Flexible Batch Broiler</t>
  </si>
  <si>
    <t>Gas Conveyor Broiler</t>
  </si>
  <si>
    <t>-000363-</t>
  </si>
  <si>
    <t>6.14.02</t>
  </si>
  <si>
    <t>Flexible Batch Broiler with Catalyst</t>
  </si>
  <si>
    <t>-000364-</t>
  </si>
  <si>
    <t>6.15.01</t>
  </si>
  <si>
    <t>.FESF15</t>
  </si>
  <si>
    <t>Commercial Conveyor Oven, less than 25 in total conveyor width</t>
  </si>
  <si>
    <t>Gas Conveyor Oven, cooking efficiency = 20%</t>
  </si>
  <si>
    <t>Cooking efficiency ≥ 42%; indel rate ≤ 29,000 Btu/h</t>
  </si>
  <si>
    <t>-000365-</t>
  </si>
  <si>
    <t>6.15.02</t>
  </si>
  <si>
    <t>Commercial Conveyor Oven, large, greater than 25 in total conveyor width</t>
  </si>
  <si>
    <t>Cooking efficiency ≥ 42%; indel rate ≤ 57,000 Btu/h</t>
  </si>
  <si>
    <t>-000366-</t>
  </si>
  <si>
    <t>6.15.03</t>
  </si>
  <si>
    <t>.FESF16</t>
  </si>
  <si>
    <t>Infrared Charbroiler</t>
  </si>
  <si>
    <t>Radiant Charbroiler</t>
  </si>
  <si>
    <t>per Mbtu/h Input</t>
  </si>
  <si>
    <t>000695</t>
  </si>
  <si>
    <t>6.15.04</t>
  </si>
  <si>
    <t>.FESF17</t>
  </si>
  <si>
    <t>Infrared Rotisserie Oven</t>
  </si>
  <si>
    <t>Radiant Rotisserie Oven</t>
  </si>
  <si>
    <t>000696</t>
  </si>
  <si>
    <t>6.15.05</t>
  </si>
  <si>
    <t>.FESF18</t>
  </si>
  <si>
    <t>Infrared Salamander Broiler</t>
  </si>
  <si>
    <t>Radiant Salamander Broiler</t>
  </si>
  <si>
    <t>000697</t>
  </si>
  <si>
    <t>6.15.06</t>
  </si>
  <si>
    <t>.FESF19</t>
  </si>
  <si>
    <t>Infrared Upright Broiler</t>
  </si>
  <si>
    <t>Radiant Upright Broiler</t>
  </si>
  <si>
    <t>000698</t>
  </si>
  <si>
    <t>6.15.07</t>
  </si>
  <si>
    <t>.FESF20</t>
  </si>
  <si>
    <t>Pasta Cooker</t>
  </si>
  <si>
    <t>Gas Range used for Boiling</t>
  </si>
  <si>
    <t>000699</t>
  </si>
  <si>
    <t>7.01.01</t>
  </si>
  <si>
    <t>.FESG2</t>
  </si>
  <si>
    <t xml:space="preserve">Anti Sweat Heater Controls </t>
  </si>
  <si>
    <t>Heaters without control</t>
  </si>
  <si>
    <t>Automatic heater control</t>
  </si>
  <si>
    <t xml:space="preserve">Project Experience, RSMeans 2007 Costworks </t>
  </si>
  <si>
    <t>Total cost is total installed cost per door based on average of control system design.  Installation cost is per door.</t>
  </si>
  <si>
    <t>-000367-</t>
  </si>
  <si>
    <t>7.02.02</t>
  </si>
  <si>
    <t>.FESG9</t>
  </si>
  <si>
    <t>Strip Curtains - Cooler</t>
  </si>
  <si>
    <t>Cooler  without Strip Curtains</t>
  </si>
  <si>
    <t>Cooler with Strip Curtains</t>
  </si>
  <si>
    <t>per square foot</t>
  </si>
  <si>
    <t>21 SF</t>
  </si>
  <si>
    <t xml:space="preserve">Total cost includes stated installation costs. </t>
  </si>
  <si>
    <t>11/25/2009, 7/31/2014</t>
  </si>
  <si>
    <t>-000368-</t>
  </si>
  <si>
    <t>7.02.03</t>
  </si>
  <si>
    <t>Strip Curtains - Freezer</t>
  </si>
  <si>
    <t>Freezer  without Strip Curtains</t>
  </si>
  <si>
    <t>Freezer with Strip Curtains</t>
  </si>
  <si>
    <t>-000369-</t>
  </si>
  <si>
    <t>7.02.04</t>
  </si>
  <si>
    <t>Strip Curtains - Conditioned Space to Exterior</t>
  </si>
  <si>
    <t>Standard Egress Doors</t>
  </si>
  <si>
    <t>Door with Strip Curtains</t>
  </si>
  <si>
    <t>per exterior door</t>
  </si>
  <si>
    <t>-000525-</t>
  </si>
  <si>
    <t>7.03.01</t>
  </si>
  <si>
    <t>.FESG3</t>
  </si>
  <si>
    <t xml:space="preserve">Efficient Refrigeration Condenser </t>
  </si>
  <si>
    <t>Standard condensers</t>
  </si>
  <si>
    <t>Oversized condensers with low approach temperatures</t>
  </si>
  <si>
    <t>per ton</t>
  </si>
  <si>
    <t>Total cost in an incremental installed cost.  Installation cost provided is not incremental. All costs are per ton.</t>
  </si>
  <si>
    <t>-000370-</t>
  </si>
  <si>
    <t>7.04.01</t>
  </si>
  <si>
    <t>.FESG5</t>
  </si>
  <si>
    <t>Head Pressure Control</t>
  </si>
  <si>
    <t>Constant or manual head pressure control</t>
  </si>
  <si>
    <t>Automatic head pressure control  varying on outside temperature</t>
  </si>
  <si>
    <t>Judgment estimate</t>
  </si>
  <si>
    <t>NA, possibly applicable for small commercial</t>
  </si>
  <si>
    <t>-000371-</t>
  </si>
  <si>
    <t>7.08.01</t>
  </si>
  <si>
    <t>.FESG8</t>
  </si>
  <si>
    <t>ECM Case Motors</t>
  </si>
  <si>
    <t>Low Efficiency Shaded Pole or Permanent Split Capacitor Motor</t>
  </si>
  <si>
    <t>Electronically Commutated Motor, ECM</t>
  </si>
  <si>
    <t>per motor</t>
  </si>
  <si>
    <t>NA, savings is an average of SP and PSC, savings for just PSC base is applicable</t>
  </si>
  <si>
    <t>-000372-</t>
  </si>
  <si>
    <t>7.08.02</t>
  </si>
  <si>
    <t>ECM Cooler and Freezer Motors - ECM replacing PSC</t>
  </si>
  <si>
    <t>Cooler or Freezer Fan Motor with Perm. Split Cap. Motor</t>
  </si>
  <si>
    <t>Cooler or Freezer Fan Motor with ECM Motor</t>
  </si>
  <si>
    <t>Updated Cost. Correction of transposed data for these two measures</t>
  </si>
  <si>
    <t>11/25/09, 11/12/10, 7/31/2014</t>
  </si>
  <si>
    <t>-000373-</t>
  </si>
  <si>
    <t>7.08.03</t>
  </si>
  <si>
    <t>ECM Cooler and Freezer Motors - ECM replacing SP</t>
  </si>
  <si>
    <t>Cooler or Freezer Fan Motor with Shaded Pole Motor</t>
  </si>
  <si>
    <t>-000374-</t>
  </si>
  <si>
    <t>ECM Cooler and Freezer Motors  - replacing all types</t>
  </si>
  <si>
    <t>Cooler or Freezer Fan Motor of any type</t>
  </si>
  <si>
    <t>-000375-</t>
  </si>
  <si>
    <t>7.08.05</t>
  </si>
  <si>
    <t>.FESG12</t>
  </si>
  <si>
    <t>Evaporator Fan Motor Controls on S-P motors</t>
  </si>
  <si>
    <t>Evaporator Fan on S-P motor</t>
  </si>
  <si>
    <t>Evaporator Fan Motor Controls</t>
  </si>
  <si>
    <t>per controller</t>
  </si>
  <si>
    <t>Stated incremental cost includes labor</t>
  </si>
  <si>
    <t>-000376-</t>
  </si>
  <si>
    <t>7.08.06</t>
  </si>
  <si>
    <t>Evaporator Fan Motor Controls on PSC motors</t>
  </si>
  <si>
    <t>Evaporator Fan on PSC motor</t>
  </si>
  <si>
    <t>-000377-</t>
  </si>
  <si>
    <t>7.08.07</t>
  </si>
  <si>
    <t>Evaporator Fan Motor Controls on ECM motors</t>
  </si>
  <si>
    <t>Evaporator Fan on ECM motor</t>
  </si>
  <si>
    <t>-000378-</t>
  </si>
  <si>
    <t>7.08.08</t>
  </si>
  <si>
    <t>.FESG27</t>
  </si>
  <si>
    <t>Walk-in Cooler Evaporator Motor Reduction</t>
  </si>
  <si>
    <t>Standard Evaporator Unit</t>
  </si>
  <si>
    <t>One Less Evaporator Fan</t>
  </si>
  <si>
    <t>per motor removed</t>
  </si>
  <si>
    <t>1/15</t>
  </si>
  <si>
    <t>HP</t>
  </si>
  <si>
    <t>Consumers workpaper</t>
  </si>
  <si>
    <t>-000526-</t>
  </si>
  <si>
    <t>7.09.01</t>
  </si>
  <si>
    <t>.FESG10</t>
  </si>
  <si>
    <t>Door Gaskets - Cooler and Freezer</t>
  </si>
  <si>
    <t>Old Leaky Door Gaskets</t>
  </si>
  <si>
    <t>New Door Gaskets</t>
  </si>
  <si>
    <t>per linear foot</t>
  </si>
  <si>
    <t>20 LF</t>
  </si>
  <si>
    <t>-000379-</t>
  </si>
  <si>
    <t>7.09.04</t>
  </si>
  <si>
    <t>.FESG18</t>
  </si>
  <si>
    <t>Automatic Door Closers for Refrigerated Walk-in Coolers/Freezers</t>
  </si>
  <si>
    <t>No Automatic Door Closers</t>
  </si>
  <si>
    <t>Automatic Door Closers</t>
  </si>
  <si>
    <t>-000527-</t>
  </si>
  <si>
    <t>7.09.02</t>
  </si>
  <si>
    <t>.FESG15</t>
  </si>
  <si>
    <t>Reach-in Refrigerated display case door retrofit for Medium Temp</t>
  </si>
  <si>
    <t>Reach-in Refrigerated display w/o door Medium Temperature</t>
  </si>
  <si>
    <t>Reach-in Refrigerated display w/door</t>
  </si>
  <si>
    <t>-000380-</t>
  </si>
  <si>
    <t>7.09.03</t>
  </si>
  <si>
    <t>Reach-in Refrigerated display case door retrofit for Low Temp</t>
  </si>
  <si>
    <t>Reach-in Refrigerated display w/o door Low Temperature</t>
  </si>
  <si>
    <t>-000381-</t>
  </si>
  <si>
    <t>7.10.01</t>
  </si>
  <si>
    <t>.FESG16</t>
  </si>
  <si>
    <t>Refrigeration Waste Heat Recovery - DWH</t>
  </si>
  <si>
    <t>Gas Storage Water Heater</t>
  </si>
  <si>
    <t>Refrigeration Heat Recovery for Water Heating</t>
  </si>
  <si>
    <t>Consumers Workpaper (industry standards)</t>
  </si>
  <si>
    <t>Measure cost includes installation costs</t>
  </si>
  <si>
    <t>-000528-</t>
  </si>
  <si>
    <t>8.13.01</t>
  </si>
  <si>
    <t>.FESH12</t>
  </si>
  <si>
    <t>DX Condenser Coil Cleaning</t>
  </si>
  <si>
    <t>Uncleaned DX Condenser Coils</t>
  </si>
  <si>
    <t>Cleaned DX Condenser Coils</t>
  </si>
  <si>
    <t>N/A</t>
  </si>
  <si>
    <t>-000382-</t>
  </si>
  <si>
    <t>8.01.01</t>
  </si>
  <si>
    <t>.FESI1</t>
  </si>
  <si>
    <t>Engineered Nozzles Compressed Air</t>
  </si>
  <si>
    <t>Compressed air blow-off application without engineered nozzle</t>
  </si>
  <si>
    <t xml:space="preserve">Installation of engineered nozzle for blow-off </t>
  </si>
  <si>
    <t>RSMeans 2007 Costworks, Engineering Judgment</t>
  </si>
  <si>
    <t>-000383-</t>
  </si>
  <si>
    <t>8.01.02</t>
  </si>
  <si>
    <t>Engineered Nozzles Compressed Air, 1,000 hrs, 1/8" Dia.</t>
  </si>
  <si>
    <t>per nozzle</t>
  </si>
  <si>
    <t>-000384-</t>
  </si>
  <si>
    <t>8.01.03</t>
  </si>
  <si>
    <t>Engineered Nozzles Compressed Air, 2,000 hrs, 1/8" Dia.</t>
  </si>
  <si>
    <t>-000385-</t>
  </si>
  <si>
    <t>8.01.04</t>
  </si>
  <si>
    <t>Engineered Nozzles Compressed Air, 3,000 hrs, 1/8" Dia.</t>
  </si>
  <si>
    <t>-000386-</t>
  </si>
  <si>
    <t>8.01.05</t>
  </si>
  <si>
    <t>Engineered Nozzles Compressed Air, 4,000+ hrs, 1/8" Dia.</t>
  </si>
  <si>
    <t>-000387-</t>
  </si>
  <si>
    <t>8.01.06</t>
  </si>
  <si>
    <t>Engineered Nozzles Compressed Air, 1,000 hrs, 1/4" Dia.</t>
  </si>
  <si>
    <t>-000388-</t>
  </si>
  <si>
    <t>8.01.07</t>
  </si>
  <si>
    <t>Engineered Nozzles Compressed Air, 2,000 hrs, 1/4" Dia.</t>
  </si>
  <si>
    <t>-000389-</t>
  </si>
  <si>
    <t>8.01.08</t>
  </si>
  <si>
    <t>Engineered Nozzles Compressed Air, 3,000 hrs, 1/4" Dia.</t>
  </si>
  <si>
    <t>-000390-</t>
  </si>
  <si>
    <t>8.01.09</t>
  </si>
  <si>
    <t>Engineered Nozzles Compressed Air, 4,000+ hrs, 1/4" Dia.</t>
  </si>
  <si>
    <t>-000391-</t>
  </si>
  <si>
    <t>8.01.10</t>
  </si>
  <si>
    <t>Engineered Nozzles Compressed Air, 1,000 hrs, 3/8" Dia.</t>
  </si>
  <si>
    <t>-000392-</t>
  </si>
  <si>
    <t>8.01.11</t>
  </si>
  <si>
    <t>Engineered Nozzles Compressed Air, 2,000 hrs, 3/8" Dia.</t>
  </si>
  <si>
    <t>-000393-</t>
  </si>
  <si>
    <t>8.01.12</t>
  </si>
  <si>
    <t>Engineered Nozzles Compressed Air, 3,000 hrs, 3/8" Dia.</t>
  </si>
  <si>
    <t>-000394-</t>
  </si>
  <si>
    <t>8.01.13</t>
  </si>
  <si>
    <t>Engineered Nozzles Compressed Air, 4,000+ hrs, 3/8" Dia.</t>
  </si>
  <si>
    <t>-000395-</t>
  </si>
  <si>
    <t>8.01.14</t>
  </si>
  <si>
    <t>Engineered Nozzles Compressed Air, 1,000 hrs, 1/2" Dia.</t>
  </si>
  <si>
    <t>-000396-</t>
  </si>
  <si>
    <t>8.01.15</t>
  </si>
  <si>
    <t>Engineered Nozzles Compressed Air, 2,000 hrs, 1/2" Dia.</t>
  </si>
  <si>
    <t>-000397-</t>
  </si>
  <si>
    <t>8.01.16</t>
  </si>
  <si>
    <t>Engineered Nozzles Compressed Air, 3,000 hrs, 1/2" Dia.</t>
  </si>
  <si>
    <t>-000398-</t>
  </si>
  <si>
    <t>8.01.17</t>
  </si>
  <si>
    <t>Engineered Nozzles Compressed Air, 4,000+ hrs, 1/2" Dia.</t>
  </si>
  <si>
    <t>-000399-</t>
  </si>
  <si>
    <t>8.02.01</t>
  </si>
  <si>
    <t>.FESI2</t>
  </si>
  <si>
    <t>Barrel Insulation - Plastic Injection Molding and Extrusion Machine Barrels</t>
  </si>
  <si>
    <t>Machine barrel without insulation</t>
  </si>
  <si>
    <t>Machine barrel with insulation</t>
  </si>
  <si>
    <t>Changed savings algorithm from per ton to per square foot to better match installation standards, and accommodate extruders</t>
  </si>
  <si>
    <t>-000400-</t>
  </si>
  <si>
    <t>8.03.01</t>
  </si>
  <si>
    <t>.FESI3</t>
  </si>
  <si>
    <t>Pellet Dryer Tanks and Ducts 3 dia</t>
  </si>
  <si>
    <t>Pellet dryer without insulation</t>
  </si>
  <si>
    <t>Pellet dryer with insulated duct and tank</t>
  </si>
  <si>
    <t>per lineal foot</t>
  </si>
  <si>
    <t>$4/linear foot</t>
  </si>
  <si>
    <t>-000401-</t>
  </si>
  <si>
    <t>8.03.02</t>
  </si>
  <si>
    <t>Pellet Dryer Tanks and Ducts 4 dia</t>
  </si>
  <si>
    <t>-000402-</t>
  </si>
  <si>
    <t>8.03.03</t>
  </si>
  <si>
    <t>Pellet Dryer Tanks and Ducts 5 dia</t>
  </si>
  <si>
    <t>-000403-</t>
  </si>
  <si>
    <t>8.03.04</t>
  </si>
  <si>
    <t>Pellet Dryer Tanks and Ducts 6 dia</t>
  </si>
  <si>
    <t>-000404-</t>
  </si>
  <si>
    <t>8.03.05</t>
  </si>
  <si>
    <t>Pellet Dryer Tanks and Ducts 8 dia</t>
  </si>
  <si>
    <t>-000405-</t>
  </si>
  <si>
    <t>8.04.01</t>
  </si>
  <si>
    <t>.FESI4</t>
  </si>
  <si>
    <t>Furnace Tube Inserts</t>
  </si>
  <si>
    <t>No Tube Inserts</t>
  </si>
  <si>
    <t>Tube Inserts</t>
  </si>
  <si>
    <t>60 units</t>
  </si>
  <si>
    <t>Focus on Energy case study</t>
  </si>
  <si>
    <t>-000406-</t>
  </si>
  <si>
    <t>8.14.01</t>
  </si>
  <si>
    <t>.FESI6</t>
  </si>
  <si>
    <t>VSD Air Compressors</t>
  </si>
  <si>
    <t xml:space="preserve">Screw Air Compressor </t>
  </si>
  <si>
    <t>Screw Air compressor with VSD control</t>
  </si>
  <si>
    <t>engineering judgment 50% of base equipment cost</t>
  </si>
  <si>
    <t>-000407-</t>
  </si>
  <si>
    <t>8.14.32</t>
  </si>
  <si>
    <t>.FESI6a</t>
  </si>
  <si>
    <t>VSD Air Compressor - Multiple Air Compressor System</t>
  </si>
  <si>
    <t>Screw Air Compressor as trim unit in multiple unit system</t>
  </si>
  <si>
    <t>Screw Air compressor with VSD control as trim unit in multiple unit system</t>
  </si>
  <si>
    <t>000700</t>
  </si>
  <si>
    <t>8.14.23</t>
  </si>
  <si>
    <t>.FESI37</t>
  </si>
  <si>
    <t>VSD Air Compressor Replacement  (less than 50-HP)</t>
  </si>
  <si>
    <t>Average of IM and LNL Air Compressor Types</t>
  </si>
  <si>
    <t>VSD Air Compressor</t>
  </si>
  <si>
    <t>Updated measure code for correct category</t>
  </si>
  <si>
    <t>-000529-</t>
  </si>
  <si>
    <t>8.14.24</t>
  </si>
  <si>
    <t>.FESI34</t>
  </si>
  <si>
    <t>Two Stage Rotary Screw Air Compressors (VSD/VD/LNL types)</t>
  </si>
  <si>
    <t>Single-Stage Rotary Screw Air Compressor (VSD/VD/LNL types)</t>
  </si>
  <si>
    <t>Two-Stage Rotary Screw Air Compressor (VSD/VD/LNL types)</t>
  </si>
  <si>
    <t>-000530-</t>
  </si>
  <si>
    <t>8.14.25</t>
  </si>
  <si>
    <t>Two Stage Rotary Screw Air Compressors (IM type)</t>
  </si>
  <si>
    <t>Single-Stage Rotary Screw Air Compressor (IM type)</t>
  </si>
  <si>
    <t>Two-Stage Rotary Screw Air Compressor (IM type)</t>
  </si>
  <si>
    <t>-000531-</t>
  </si>
  <si>
    <t>8.14.05</t>
  </si>
  <si>
    <t>.FESI19</t>
  </si>
  <si>
    <t>Cycling Compressed Air Dryer replacing non-cycling - thermal mass</t>
  </si>
  <si>
    <t>Non-cycling refrigerated air dryer</t>
  </si>
  <si>
    <t>Cycling thermal mass air dryer</t>
  </si>
  <si>
    <t>per SCFM</t>
  </si>
  <si>
    <t>-000408-</t>
  </si>
  <si>
    <t>8.14.06</t>
  </si>
  <si>
    <t>Cycling Compressed Air Dryer replacing non-cycling - VSD</t>
  </si>
  <si>
    <t>Cycling variable speed air dryer</t>
  </si>
  <si>
    <t>-000409-</t>
  </si>
  <si>
    <t>8.14.07</t>
  </si>
  <si>
    <t>Cycling Compressed Air Dryer replacing non-cycling - Digital Scroll</t>
  </si>
  <si>
    <t>Cycling digital scroll air dryer</t>
  </si>
  <si>
    <t>-000410-</t>
  </si>
  <si>
    <t>8.14.08</t>
  </si>
  <si>
    <t>.FESI20</t>
  </si>
  <si>
    <t>Compressed Air Audits &amp; Leak Repair</t>
  </si>
  <si>
    <t>Pre-leak survey/repair conditions</t>
  </si>
  <si>
    <t>Post-leak survey/repair conditions</t>
  </si>
  <si>
    <t>SCFM</t>
  </si>
  <si>
    <t>primarily labor cost</t>
  </si>
  <si>
    <t>-000411-</t>
  </si>
  <si>
    <t>8.14.09</t>
  </si>
  <si>
    <t>.FESI21</t>
  </si>
  <si>
    <t>Air Compressor Exhaust Heat Recovery</t>
  </si>
  <si>
    <t>Gas Heating Equipment, 80% efficiency</t>
  </si>
  <si>
    <t>Air Compressor with Heat Recovery</t>
  </si>
  <si>
    <t>engineering judgment, 50% of total cost</t>
  </si>
  <si>
    <t>Correction from BHP to HP</t>
  </si>
  <si>
    <t>9/28/2012, 10/30/12</t>
  </si>
  <si>
    <t>-000412-</t>
  </si>
  <si>
    <t>8.14.10</t>
  </si>
  <si>
    <t>.FESI22</t>
  </si>
  <si>
    <t>Compressed Air Pressure Flow Controller replacing no flow controller</t>
  </si>
  <si>
    <t>Compressed air system with no flow controller</t>
  </si>
  <si>
    <t>Compressed air system with flow controller</t>
  </si>
  <si>
    <t>-000413-</t>
  </si>
  <si>
    <t>8.14.11</t>
  </si>
  <si>
    <t>.FESI23</t>
  </si>
  <si>
    <t>Desiccant to Refrigerated Air Dryers</t>
  </si>
  <si>
    <t>Desiccant-type Air Dryer</t>
  </si>
  <si>
    <t>Refrigerated Air Dryer</t>
  </si>
  <si>
    <t>-000414-</t>
  </si>
  <si>
    <t>8.14.12</t>
  </si>
  <si>
    <t>.FESI24</t>
  </si>
  <si>
    <t>Heat-of-Compression Air Dryer</t>
  </si>
  <si>
    <t>-000415-</t>
  </si>
  <si>
    <t>.FESI35</t>
  </si>
  <si>
    <t>Dew-Point Sensor Control for Desiccant CA Dryer</t>
  </si>
  <si>
    <t>-000532-</t>
  </si>
  <si>
    <t>8.14.13</t>
  </si>
  <si>
    <t>.FESI25</t>
  </si>
  <si>
    <t>Low Pressure Drop Filters</t>
  </si>
  <si>
    <t>Coalescing Filter</t>
  </si>
  <si>
    <t>Low Pressure Drop Filter (Mist Eliminator)</t>
  </si>
  <si>
    <t>-000416-</t>
  </si>
  <si>
    <t>8.14.14</t>
  </si>
  <si>
    <t>.FESI26</t>
  </si>
  <si>
    <t>No-Loss Condensate Drains</t>
  </si>
  <si>
    <t>Timer-controlled condensate drains</t>
  </si>
  <si>
    <t>No-loss condensate drains</t>
  </si>
  <si>
    <t>per drain</t>
  </si>
  <si>
    <t>Workpaper revised to include motors under 50HP</t>
  </si>
  <si>
    <t>-000417-</t>
  </si>
  <si>
    <t>8.14.15</t>
  </si>
  <si>
    <t>.FESI27</t>
  </si>
  <si>
    <t>Air Compressor Outdoor Air Intake</t>
  </si>
  <si>
    <t>Ambient air intake</t>
  </si>
  <si>
    <t>Outdoor air intake</t>
  </si>
  <si>
    <t>-000418-</t>
  </si>
  <si>
    <t>8.14.16</t>
  </si>
  <si>
    <t>.FESI28</t>
  </si>
  <si>
    <t>Variable Displacement Air Compressor</t>
  </si>
  <si>
    <t>Inlet Modulated (IM) or Load/No-Load (LNL) Air Compressor</t>
  </si>
  <si>
    <t>-000419-</t>
  </si>
  <si>
    <t>8.14.17</t>
  </si>
  <si>
    <t>.FESI29</t>
  </si>
  <si>
    <t>Heated Desiccant Air Dryer on VSD Compressor</t>
  </si>
  <si>
    <t>Heatless Desiccant Air Dryer</t>
  </si>
  <si>
    <t>Heated Desiccant Air Dryer</t>
  </si>
  <si>
    <t>-000420-</t>
  </si>
  <si>
    <t>8.14.18</t>
  </si>
  <si>
    <t>Heated Desiccant Air Dryer on VD Compressor</t>
  </si>
  <si>
    <t>-000421-</t>
  </si>
  <si>
    <t>8.14.19</t>
  </si>
  <si>
    <t>Heated Desiccant Air Dryer on LNL Compressor</t>
  </si>
  <si>
    <t>-000422-</t>
  </si>
  <si>
    <t>8.14.20</t>
  </si>
  <si>
    <t>Blower Purge Desiccant Air Dryer on VSD Compressor</t>
  </si>
  <si>
    <t>Blower Purge Desiccant Air Dryer</t>
  </si>
  <si>
    <t>-000423-</t>
  </si>
  <si>
    <t>8.14.21</t>
  </si>
  <si>
    <t>Blower Purge Desiccant Air Dryer on VD Compressor</t>
  </si>
  <si>
    <t>-000424-</t>
  </si>
  <si>
    <t>8.14.22</t>
  </si>
  <si>
    <t>Blower Purge Desiccant Air Dryer on LNL Compressor</t>
  </si>
  <si>
    <t>-000425-</t>
  </si>
  <si>
    <t>8.14.28</t>
  </si>
  <si>
    <t>.FESC16A</t>
  </si>
  <si>
    <t>Modulating Gas Dryer Retrofit Kit - Multi Family</t>
  </si>
  <si>
    <t>Standard Gas Dryer</t>
  </si>
  <si>
    <t>Gas Dryer Retrofit MF</t>
  </si>
  <si>
    <t>per dryer</t>
  </si>
  <si>
    <t>000701</t>
  </si>
  <si>
    <t>8.14.29</t>
  </si>
  <si>
    <t>Modulating Gas Dryer Retrofit Kit - Coin Op</t>
  </si>
  <si>
    <t>Gas Dryer Retrofit coin op</t>
  </si>
  <si>
    <t>000702</t>
  </si>
  <si>
    <t>8.14.30</t>
  </si>
  <si>
    <t>Modulating Gas Dryer Retrofit Kit - On Premise</t>
  </si>
  <si>
    <t>Gas Dryer Retrofit on premise</t>
  </si>
  <si>
    <t>000703</t>
  </si>
  <si>
    <t>8.14.26</t>
  </si>
  <si>
    <t>.FESI36</t>
  </si>
  <si>
    <t>Pneumatic Motors Replacement with Electric Motors</t>
  </si>
  <si>
    <t>Pneumatic (Air) Motor</t>
  </si>
  <si>
    <t>Electric Motor</t>
  </si>
  <si>
    <t>-000533-</t>
  </si>
  <si>
    <t>8.14.27</t>
  </si>
  <si>
    <t>.FESI36a</t>
  </si>
  <si>
    <t>Pneumatic Tools Replaced with Cordless Tools </t>
  </si>
  <si>
    <t>Pneumatic (Air) Tool</t>
  </si>
  <si>
    <t>Electric Cordless Tool</t>
  </si>
  <si>
    <t>per tool</t>
  </si>
  <si>
    <t>Total cost is an incremental equipment cost and does not include installation cost (based on FES-I33)</t>
  </si>
  <si>
    <t>000704</t>
  </si>
  <si>
    <t>.FESI38</t>
  </si>
  <si>
    <t>Compressed Air Storage Tank</t>
  </si>
  <si>
    <t>≤ 3 gallons per CFM</t>
  </si>
  <si>
    <t>≥ 5 gallons per CFM</t>
  </si>
  <si>
    <t>Updated the requirements for application, updated costs to per hp basis</t>
  </si>
  <si>
    <t>-000534-</t>
  </si>
  <si>
    <t>.FESI43</t>
  </si>
  <si>
    <t>Compressed Air Replacement with Air Blowers</t>
  </si>
  <si>
    <t>Pneumatic (High Pressure Air) Process Blowoff</t>
  </si>
  <si>
    <t>Electric Blower</t>
  </si>
  <si>
    <t>-000609-</t>
  </si>
  <si>
    <t>.FESI44</t>
  </si>
  <si>
    <t>Pneumatic Tools Replacement with Electric Tools</t>
  </si>
  <si>
    <t>Pneumatic (High Pressure Air) Power Tools</t>
  </si>
  <si>
    <t>Electric Tool</t>
  </si>
  <si>
    <t>-000610-</t>
  </si>
  <si>
    <t>8.19.01</t>
  </si>
  <si>
    <t>.FESI39</t>
  </si>
  <si>
    <t>Fiber Laser Replacing CO2 Laser</t>
  </si>
  <si>
    <t>CO2 Laser Cutting Machine</t>
  </si>
  <si>
    <t>Fiber (Fiber Optic) Laser Cutting Machine</t>
  </si>
  <si>
    <t>per output kW</t>
  </si>
  <si>
    <t>output kW</t>
  </si>
  <si>
    <t>Installation costs assumed to be 2/3rds of the incremental costs</t>
  </si>
  <si>
    <t>-000611-</t>
  </si>
  <si>
    <t>8.20.01</t>
  </si>
  <si>
    <t>.FESI42</t>
  </si>
  <si>
    <t>Process Dryer Exhaust Rate Control w/ Humidity Sensors</t>
  </si>
  <si>
    <t>No Controls on Exhaust Flow</t>
  </si>
  <si>
    <t>per CFM Reduced</t>
  </si>
  <si>
    <t>Assumed half of $2/CFM was for labor.</t>
  </si>
  <si>
    <t>-000612-</t>
  </si>
  <si>
    <t>8.05.01</t>
  </si>
  <si>
    <t>.FESI9</t>
  </si>
  <si>
    <t>Process Boilers - Water</t>
  </si>
  <si>
    <t>Standard efficiency 80% process boiler</t>
  </si>
  <si>
    <t>High efficiency 82% process boiler</t>
  </si>
  <si>
    <t>kBtu/hr</t>
  </si>
  <si>
    <t>RSMeans Costworks average</t>
  </si>
  <si>
    <t>Units clarification, revised savings</t>
  </si>
  <si>
    <t>11/12/2010, 7/31/2014, 7/31/2015</t>
  </si>
  <si>
    <t>-000426-</t>
  </si>
  <si>
    <t>8.05.02</t>
  </si>
  <si>
    <t>Process Boilers - Steam</t>
  </si>
  <si>
    <t>-000427-</t>
  </si>
  <si>
    <t>8.06.01</t>
  </si>
  <si>
    <t>.FESI10</t>
  </si>
  <si>
    <t xml:space="preserve">Process Boiler Tune-ups </t>
  </si>
  <si>
    <t>Process Boiler without service</t>
  </si>
  <si>
    <t>Process Boiler tuned-up</t>
  </si>
  <si>
    <t>per kBtu</t>
  </si>
  <si>
    <t>PG&amp;E</t>
  </si>
  <si>
    <t>Corrected to boiler Input and changed load factor, Units clarification</t>
  </si>
  <si>
    <t>-000428-</t>
  </si>
  <si>
    <t>8.06.02</t>
  </si>
  <si>
    <t>Process Burner Tune-ups</t>
  </si>
  <si>
    <t>Process Burner without service</t>
  </si>
  <si>
    <t>Process Burner tuned-up</t>
  </si>
  <si>
    <t>-000535-</t>
  </si>
  <si>
    <t>.FESI30</t>
  </si>
  <si>
    <t>Process Boiler Sequencing</t>
  </si>
  <si>
    <t>Process Boilers without Sequencing</t>
  </si>
  <si>
    <t>-000429-</t>
  </si>
  <si>
    <t>8.15.01</t>
  </si>
  <si>
    <t>.FESH14</t>
  </si>
  <si>
    <t>EMS for Manufacturing HVAC Fan</t>
  </si>
  <si>
    <t>Manufacturing HVAC fan running 24/7/365</t>
  </si>
  <si>
    <t>Manufacturing fan with unoccupied cycle control</t>
  </si>
  <si>
    <t>-000430-</t>
  </si>
  <si>
    <t>8.16.01</t>
  </si>
  <si>
    <t>.FESH13</t>
  </si>
  <si>
    <t>Process Cooling Ventilation Reduction - Fan cfm</t>
  </si>
  <si>
    <t>Existing ventilation</t>
  </si>
  <si>
    <t>Ventilation Reduction,  cfm reduction</t>
  </si>
  <si>
    <t>cfm reduced</t>
  </si>
  <si>
    <t>-000431-</t>
  </si>
  <si>
    <t>8.16.02</t>
  </si>
  <si>
    <t>Process Cooling Ventilation Reduction - Fan hp</t>
  </si>
  <si>
    <t>Ventilation Reduction,  hp reduction</t>
  </si>
  <si>
    <t>hp reduced</t>
  </si>
  <si>
    <t>-000432-</t>
  </si>
  <si>
    <t>8.22.01</t>
  </si>
  <si>
    <t>.FESH19</t>
  </si>
  <si>
    <t>Water-Side Economizer - Reciprocating Chiller</t>
  </si>
  <si>
    <t>No Water-Side Economizer</t>
  </si>
  <si>
    <t>Water-Side Economizer</t>
  </si>
  <si>
    <t>ton</t>
  </si>
  <si>
    <t>RS Means Mechanical Cost Data</t>
  </si>
  <si>
    <t>Installation cost and incremental cost are the same</t>
  </si>
  <si>
    <t>-000613-</t>
  </si>
  <si>
    <t>8.22.02</t>
  </si>
  <si>
    <t>Water-Side Economizer - Screw Chiller</t>
  </si>
  <si>
    <t>-000614-</t>
  </si>
  <si>
    <t>8.22.03</t>
  </si>
  <si>
    <t>Water-Side Economizer - Centrifugal Chiller</t>
  </si>
  <si>
    <t>-000615-</t>
  </si>
  <si>
    <t>8.22.04</t>
  </si>
  <si>
    <t>Water-Side Economizer - Air Cooled Chiller</t>
  </si>
  <si>
    <t>-000616-</t>
  </si>
  <si>
    <t>8.23.01</t>
  </si>
  <si>
    <t>.FESH21</t>
  </si>
  <si>
    <t>Water-Cooled Condenser Heat Recovery DWH - HVAC Electric</t>
  </si>
  <si>
    <t>Conventional Electric Water Heater</t>
  </si>
  <si>
    <t>HVAC Condenser Heater Recovery Water Heating</t>
  </si>
  <si>
    <t>-000617-</t>
  </si>
  <si>
    <t>8.23.02</t>
  </si>
  <si>
    <t>Air-Cooled Condenser Heat Recovery DWH - HVAC Electric</t>
  </si>
  <si>
    <t>-000618-</t>
  </si>
  <si>
    <t>8.23.03</t>
  </si>
  <si>
    <t>Water-Cooled Condenser Heat Recovery DWH - HVAC Gas</t>
  </si>
  <si>
    <t>Conventional Gas Water Heater</t>
  </si>
  <si>
    <t>-000619-</t>
  </si>
  <si>
    <t>8.23.04</t>
  </si>
  <si>
    <t>Air-Cooled Condenser Heat Recovery DWH - HVAC Gas</t>
  </si>
  <si>
    <t>-000620-</t>
  </si>
  <si>
    <t>8.23.05</t>
  </si>
  <si>
    <t>Water-Cooled Condenser Heat Recovery DWH - Process Electric</t>
  </si>
  <si>
    <t>Process Cooling Condenser Heater Recovery Water Heating</t>
  </si>
  <si>
    <t>-000621-</t>
  </si>
  <si>
    <t>8.23.06</t>
  </si>
  <si>
    <t>Air-Cooled Condenser Heat Recovery DWH - Process Electric</t>
  </si>
  <si>
    <t>-000622-</t>
  </si>
  <si>
    <t>8.23.07</t>
  </si>
  <si>
    <t>Water-Cooled Condenser Heat Recovery DWH - Process Gas</t>
  </si>
  <si>
    <t>-000623-</t>
  </si>
  <si>
    <t>8.23.08</t>
  </si>
  <si>
    <t>Air-Cooled Condenser Heat Recovery DWH - Process Gas</t>
  </si>
  <si>
    <t>-000624-</t>
  </si>
  <si>
    <t>8.24.01</t>
  </si>
  <si>
    <t>.FESH22</t>
  </si>
  <si>
    <t>Refrigeration Suction and Liquid Pipe Insulation - HVAC - Condition Space</t>
  </si>
  <si>
    <t>No Suction Line Insulation</t>
  </si>
  <si>
    <t>Suction Line Insulation</t>
  </si>
  <si>
    <t>$4-5</t>
  </si>
  <si>
    <t>FES Estimate</t>
  </si>
  <si>
    <t>Labor costs are estimated at 60% of total cost</t>
  </si>
  <si>
    <t>-000625-</t>
  </si>
  <si>
    <t>8.24.02</t>
  </si>
  <si>
    <t>Refrigeration Suction and Liquid Pipe Insulation - HVAC - Unconditioned Space</t>
  </si>
  <si>
    <t>-000626-</t>
  </si>
  <si>
    <t>8.24.03</t>
  </si>
  <si>
    <t>Refrigeration Suction and Liquid Pipe Insulation - Data Center - Condition Space</t>
  </si>
  <si>
    <t>-000627-</t>
  </si>
  <si>
    <t>8.24.04</t>
  </si>
  <si>
    <t>Refrigeration Suction and Liquid Pipe Insulation - Data Center - Unconditioned Space</t>
  </si>
  <si>
    <t>-000628-</t>
  </si>
  <si>
    <t>8.24.05</t>
  </si>
  <si>
    <t>Refrigeration Suction and Liquid Pipe Insulation - Medium Temp - Condition Space</t>
  </si>
  <si>
    <t>-000629-</t>
  </si>
  <si>
    <t>8.24.06</t>
  </si>
  <si>
    <t>Refrigeration Suction and Liquid Pipe Insulation - Medium Temp - Unconditioned Space</t>
  </si>
  <si>
    <t>-000630-</t>
  </si>
  <si>
    <t>8.24.07</t>
  </si>
  <si>
    <t>Refrigeration Suction and Liquid Pipe Insulation - Low Temp - Condition Space</t>
  </si>
  <si>
    <t>-000631-</t>
  </si>
  <si>
    <t>8.24.08</t>
  </si>
  <si>
    <t>Refrigeration Suction and Liquid Pipe Insulation - Low Temp - Unconditioned Space</t>
  </si>
  <si>
    <t>-000632-</t>
  </si>
  <si>
    <t>8.25.01</t>
  </si>
  <si>
    <t>.FESH23</t>
  </si>
  <si>
    <t>Insulating HVAC Supply Ductwork in Unconditioned Space</t>
  </si>
  <si>
    <t>No Duct Insulation</t>
  </si>
  <si>
    <t>Duct Insulation</t>
  </si>
  <si>
    <t>sqft</t>
  </si>
  <si>
    <t>-000633-</t>
  </si>
  <si>
    <t>8.25.02</t>
  </si>
  <si>
    <t>Insulating HVAC Supply Ductwork in Exterior Space</t>
  </si>
  <si>
    <t>-000634-</t>
  </si>
  <si>
    <t>8.25.03</t>
  </si>
  <si>
    <t>Insulating HVAC Return Ductwork in Unconditioned Space</t>
  </si>
  <si>
    <t>-000635-</t>
  </si>
  <si>
    <t>8.25.04</t>
  </si>
  <si>
    <t>Insulating HVAC Return Ductwork in Exterior Space</t>
  </si>
  <si>
    <t>-000636-</t>
  </si>
  <si>
    <t>.FESI15</t>
  </si>
  <si>
    <t>Linkageless Controls for Process boilers replacing linkages</t>
  </si>
  <si>
    <t>Process Boiler with linkage control</t>
  </si>
  <si>
    <t>Process boiler with electronic linkageless control</t>
  </si>
  <si>
    <t>Includes Hospital and University year round boilers</t>
  </si>
  <si>
    <t>NC notes, Updated Measure Life, Units clarification</t>
  </si>
  <si>
    <t>-000433-</t>
  </si>
  <si>
    <t>8.06.03</t>
  </si>
  <si>
    <t>.FESI16</t>
  </si>
  <si>
    <t>Modulated Boiler Control for Process 5:1 and 10:1</t>
  </si>
  <si>
    <t>Process boiler with standard modulation control</t>
  </si>
  <si>
    <t>Process boiler with high turn down modulation control</t>
  </si>
  <si>
    <t>-000434-</t>
  </si>
  <si>
    <t>8.06.04</t>
  </si>
  <si>
    <t>.FESI17</t>
  </si>
  <si>
    <t>Boiler Oxygen Burner Control for Process</t>
  </si>
  <si>
    <t>Process boiler without O2 burner control with linkaged control</t>
  </si>
  <si>
    <t>Process boiler with O2 burner control</t>
  </si>
  <si>
    <t>-000435-</t>
  </si>
  <si>
    <t>8.06.09</t>
  </si>
  <si>
    <t>Boiler Oxygen Burner Control for Process with Linkageless Control</t>
  </si>
  <si>
    <t>Process boiler without O2 burner control with linkageless control</t>
  </si>
  <si>
    <t>Process boiler with O2 burner control and linkageless control</t>
  </si>
  <si>
    <t>This measure is intended to be paired with the Linkageless Control measure when both O2 control and Linkageless control are both installed. Includes Hospital and University year round boilers</t>
  </si>
  <si>
    <t>8.06.05</t>
  </si>
  <si>
    <t>.FESI18</t>
  </si>
  <si>
    <t>Process Boiler Stack Economizer 80F</t>
  </si>
  <si>
    <t>Process boiler without stack economizer</t>
  </si>
  <si>
    <t xml:space="preserve">Process boiler with stack economizer 80F </t>
  </si>
  <si>
    <t>NC Notes,Units clarification</t>
  </si>
  <si>
    <t>-000436-</t>
  </si>
  <si>
    <t>8.06.06</t>
  </si>
  <si>
    <t>Process Boiler Stack Economizer 120F</t>
  </si>
  <si>
    <t xml:space="preserve">Process boiler with stack economizer 120F </t>
  </si>
  <si>
    <t>-000437-</t>
  </si>
  <si>
    <t>8.06.07</t>
  </si>
  <si>
    <t>Process Boiler Stack Economizer 200F</t>
  </si>
  <si>
    <t xml:space="preserve">Process boiler with stack economizer 200F </t>
  </si>
  <si>
    <t>-000438-</t>
  </si>
  <si>
    <t>8.06.08FES119.vo1</t>
  </si>
  <si>
    <t>.FES119</t>
  </si>
  <si>
    <t>.vo1</t>
  </si>
  <si>
    <t>Automatic Boiler Blowdown</t>
  </si>
  <si>
    <t>Manual Boiler Blowdown</t>
  </si>
  <si>
    <t>per gallon of water saved</t>
  </si>
  <si>
    <t>-000555-</t>
  </si>
  <si>
    <t>8.27.01</t>
  </si>
  <si>
    <t>.FESI45</t>
  </si>
  <si>
    <t>Transport Membrane Condenser 80F</t>
  </si>
  <si>
    <t>Process boiler without economizer or transport membrane</t>
  </si>
  <si>
    <t>Process boiler with transport membrane condenser 80F</t>
  </si>
  <si>
    <t>000705</t>
  </si>
  <si>
    <t>8.27.02</t>
  </si>
  <si>
    <t>Transport Membrane Condenser 120F</t>
  </si>
  <si>
    <t>Process boiler with transport membrane condenser 120F</t>
  </si>
  <si>
    <t>000706</t>
  </si>
  <si>
    <t>8.27.03</t>
  </si>
  <si>
    <t>Transport Membrane Condenser 200F</t>
  </si>
  <si>
    <t>Process boiler with transport membrane condenser 200F</t>
  </si>
  <si>
    <t>000707</t>
  </si>
  <si>
    <t>8.27.04</t>
  </si>
  <si>
    <t>.FESI47</t>
  </si>
  <si>
    <t>High Turndown Burner on Make-Up Air Unit - 168 hr/wk</t>
  </si>
  <si>
    <t>MAU with burner turndown of 1:3 or less</t>
  </si>
  <si>
    <t>MAU with burner turndown of 10:1 or greater</t>
  </si>
  <si>
    <t>RS Means 2001 adjusted to 2015 using CPI</t>
  </si>
  <si>
    <t>Total cost is an incremental cost and does not included installation</t>
  </si>
  <si>
    <t>000708</t>
  </si>
  <si>
    <t>8.27.05</t>
  </si>
  <si>
    <t>High Turndown Burner on Make-Up Air Unit - 100 hr/wk</t>
  </si>
  <si>
    <t>000709</t>
  </si>
  <si>
    <t>8.27.06</t>
  </si>
  <si>
    <t>High Turndown Burner on Make-Up Air Unit - 50 hr/wk</t>
  </si>
  <si>
    <t>000710</t>
  </si>
  <si>
    <t>8.27.07</t>
  </si>
  <si>
    <t>.FESI48</t>
  </si>
  <si>
    <t>Decrease Oven Exhaust Flow - 200F to 400F</t>
  </si>
  <si>
    <t>Constant Oven Exhaust Flow</t>
  </si>
  <si>
    <t xml:space="preserve">Decreasing oven exhaust flow </t>
  </si>
  <si>
    <t>cfm</t>
  </si>
  <si>
    <t>engineering judgement</t>
  </si>
  <si>
    <t>000711</t>
  </si>
  <si>
    <t>8.27.08</t>
  </si>
  <si>
    <t>Decrease Oven Exhaust Flow - 400F to 600F</t>
  </si>
  <si>
    <t>000712</t>
  </si>
  <si>
    <t>8.27.09</t>
  </si>
  <si>
    <t>Decrease Oven Exhaust Flow - 600F to 800F</t>
  </si>
  <si>
    <t>000713</t>
  </si>
  <si>
    <t>8.27.10</t>
  </si>
  <si>
    <t>Decrease Oven Exhaust Flow - 800F to 1000F</t>
  </si>
  <si>
    <t>000714</t>
  </si>
  <si>
    <t>8.27.11</t>
  </si>
  <si>
    <t>Decrease Oven Exhaust Flow - 1000F to 1200F</t>
  </si>
  <si>
    <t>000715</t>
  </si>
  <si>
    <t>8.27.12</t>
  </si>
  <si>
    <t>000716</t>
  </si>
  <si>
    <t>8.27.13</t>
  </si>
  <si>
    <t>000717</t>
  </si>
  <si>
    <t>8.27.14</t>
  </si>
  <si>
    <t>000718</t>
  </si>
  <si>
    <t>8.27.15</t>
  </si>
  <si>
    <t>000719</t>
  </si>
  <si>
    <t>8.27.16</t>
  </si>
  <si>
    <t>000720</t>
  </si>
  <si>
    <t>8.27.17</t>
  </si>
  <si>
    <t>.FESI49</t>
  </si>
  <si>
    <t>Regenerative/Recuperative Thermal Oxidizer - 2 shift Retrofit</t>
  </si>
  <si>
    <t>Thermal oxidizer without regeneration/recuperation</t>
  </si>
  <si>
    <t>Regenerative/Recuperative thermal oxidizer</t>
  </si>
  <si>
    <t>000721</t>
  </si>
  <si>
    <t>8.27.18</t>
  </si>
  <si>
    <t>Regenerative/Recuperative Thermal Oxidizer - 3 shift Retrofit</t>
  </si>
  <si>
    <t>000722</t>
  </si>
  <si>
    <t>8.27.19</t>
  </si>
  <si>
    <t>Regenerative/Recuperative Thermal Oxidizer - 2 shift NC</t>
  </si>
  <si>
    <t>000723</t>
  </si>
  <si>
    <t>8.27.20</t>
  </si>
  <si>
    <t>Regenerative/Recuperative Thermal Oxidizer - 3 shift NC</t>
  </si>
  <si>
    <t>000724</t>
  </si>
  <si>
    <t>8.07.01</t>
  </si>
  <si>
    <t>.FESI11</t>
  </si>
  <si>
    <t>Drycleaner Boiler Tune-up - Kettle</t>
  </si>
  <si>
    <t>Dry Cleaning Boiler without service</t>
  </si>
  <si>
    <t>Dry Cleaning Boiler tuned-up</t>
  </si>
  <si>
    <t>per boiler</t>
  </si>
  <si>
    <t xml:space="preserve">Corrected value which was previously input incorrectly </t>
  </si>
  <si>
    <t>-000439-</t>
  </si>
  <si>
    <t>8.07.02</t>
  </si>
  <si>
    <t>Drycleaner Boiler Tune-up - Tube</t>
  </si>
  <si>
    <t>-000440-</t>
  </si>
  <si>
    <t>8.08.01</t>
  </si>
  <si>
    <t>.FES-I8</t>
  </si>
  <si>
    <t>O-zone Generator for Laundry</t>
  </si>
  <si>
    <t>Hot water heated by natural gas-fired water heater or boiler</t>
  </si>
  <si>
    <t>Ozone generator</t>
  </si>
  <si>
    <t>Per pound of laundry capacity</t>
  </si>
  <si>
    <t>Measure name change, removed 'Laundromat' from name</t>
  </si>
  <si>
    <t>11/12/2010, 10/06/2015</t>
  </si>
  <si>
    <t>-000441-</t>
  </si>
  <si>
    <t>8.12.01</t>
  </si>
  <si>
    <t>.FESI14</t>
  </si>
  <si>
    <t>High Efficiency Welders</t>
  </si>
  <si>
    <t>Standard Efficiency Welder</t>
  </si>
  <si>
    <t>High Efficiency Welder</t>
  </si>
  <si>
    <t>per welder</t>
  </si>
  <si>
    <t>No installation costs</t>
  </si>
  <si>
    <t>-000442-</t>
  </si>
  <si>
    <t>8.12.02</t>
  </si>
  <si>
    <t>3-phase High Frequency Battery Charger - 1 shift</t>
  </si>
  <si>
    <t>Ferroresonant or SCR battery chargers</t>
  </si>
  <si>
    <t>High frequency battery chargers</t>
  </si>
  <si>
    <t>per charger</t>
  </si>
  <si>
    <t>-000443-</t>
  </si>
  <si>
    <t>3-phase High Frequency Battery Charger - 2 shifts</t>
  </si>
  <si>
    <t>-000444-</t>
  </si>
  <si>
    <t>3-phase High Frequency Battery Charger - 3 shifts</t>
  </si>
  <si>
    <t>-000445-</t>
  </si>
  <si>
    <t>8.26.01</t>
  </si>
  <si>
    <t>Injection Molding Machine - Full Electric (Servo Electric)</t>
  </si>
  <si>
    <t>Hydraulic Injection Molding Machine</t>
  </si>
  <si>
    <t>Injection Molding Machine - Full Electric</t>
  </si>
  <si>
    <t>per ton clamping capacity</t>
  </si>
  <si>
    <t xml:space="preserve">NOTE:  if annual production data is available, and consistent year over year, the annual lbs/year of thermoplastic processed by the injection molding machine can be utilized in a custom savings calculation.  And APC can be calculated as follows:
APC = AEC/Production hours (annual power consumption when production rate is known)
</t>
  </si>
  <si>
    <t>survey of manufacturers</t>
  </si>
  <si>
    <t>-000637-</t>
  </si>
  <si>
    <t>8.26.02</t>
  </si>
  <si>
    <t>Injection Molding Machine - Electric/Hydraulic Hybrid</t>
  </si>
  <si>
    <t>Injection Molding Machine - Electric/Hydraulic Hybrid (Servo Hydraulic)</t>
  </si>
  <si>
    <t>-000638-</t>
  </si>
  <si>
    <t>.FESI50</t>
  </si>
  <si>
    <t xml:space="preserve">Dewpoint Sensor Control for Desiccant Plastic Dryer </t>
  </si>
  <si>
    <t>Desiccant-type Air Dryer with without moisture control</t>
  </si>
  <si>
    <t>Desiccant-type Air Dryer with  moisture control</t>
  </si>
  <si>
    <t>per kw capacity of the heating elements</t>
  </si>
  <si>
    <t>per KW</t>
  </si>
  <si>
    <t>000725</t>
  </si>
  <si>
    <t>8.09.01</t>
  </si>
  <si>
    <t>.FESC11b</t>
  </si>
  <si>
    <t>Tank Insulation (electric) 1" Low-Temp</t>
  </si>
  <si>
    <t>Low-Temp Tank with out insulation</t>
  </si>
  <si>
    <t>1" insulation</t>
  </si>
  <si>
    <t>Corrected FES File Code</t>
  </si>
  <si>
    <t>11/12/2010, 7/29/2016</t>
  </si>
  <si>
    <t>-000446-</t>
  </si>
  <si>
    <t>8.09.02</t>
  </si>
  <si>
    <t>Tank Insulation (electric) 1" High-Temp</t>
  </si>
  <si>
    <t>High-Temp Tank without insulation</t>
  </si>
  <si>
    <t>-000447-</t>
  </si>
  <si>
    <t>8.09.03</t>
  </si>
  <si>
    <t>Tank Insulation (electric) 2" Low-Temp</t>
  </si>
  <si>
    <t>2" insulation</t>
  </si>
  <si>
    <t>-000448-</t>
  </si>
  <si>
    <t>8.09.04</t>
  </si>
  <si>
    <t>Tank Insulation (electric) 2" High-Temp</t>
  </si>
  <si>
    <t>-000449-</t>
  </si>
  <si>
    <t>8.09.05</t>
  </si>
  <si>
    <t>Tank Insulation (gas) 1" Low-Temp</t>
  </si>
  <si>
    <t>-000450-</t>
  </si>
  <si>
    <t>8.09.06</t>
  </si>
  <si>
    <t>Tank Insulation (gas) 1" High-Temp</t>
  </si>
  <si>
    <t>-000451-</t>
  </si>
  <si>
    <t>8.09.07</t>
  </si>
  <si>
    <t>Tank Insulation (gas) 2" Low-Temp</t>
  </si>
  <si>
    <t>-000452-</t>
  </si>
  <si>
    <t>8.09.08</t>
  </si>
  <si>
    <t>Tank Insulation (gas) 2" High-Temp</t>
  </si>
  <si>
    <t>-000453-</t>
  </si>
  <si>
    <t>8.10.01</t>
  </si>
  <si>
    <t>.FES-E10</t>
  </si>
  <si>
    <t xml:space="preserve">Truck Loading Dock Seals </t>
  </si>
  <si>
    <t>No existing seals</t>
  </si>
  <si>
    <t>New seals - Door Trailer Gap</t>
  </si>
  <si>
    <t>Per door</t>
  </si>
  <si>
    <t>-000454-</t>
  </si>
  <si>
    <t>8.10.02</t>
  </si>
  <si>
    <t>Existing ramp brush barrier</t>
  </si>
  <si>
    <t>New seals - Leveler Ramp Gap</t>
  </si>
  <si>
    <t>Per ramp</t>
  </si>
  <si>
    <t>NC Notes</t>
  </si>
  <si>
    <t>-000455-</t>
  </si>
  <si>
    <t>8.10.03</t>
  </si>
  <si>
    <t>Existing but degraded seals</t>
  </si>
  <si>
    <t>-000456-</t>
  </si>
  <si>
    <t>8.10.04</t>
  </si>
  <si>
    <t>No existing ramp brush barrier</t>
  </si>
  <si>
    <t>-000457-</t>
  </si>
  <si>
    <t>8.11.01</t>
  </si>
  <si>
    <t>.FESI7</t>
  </si>
  <si>
    <t>Refrigeration Savings due to Lighting Savings -20F to 0F</t>
  </si>
  <si>
    <t>Existing lighting and refrigeration load</t>
  </si>
  <si>
    <t>Improved lighting with reduced refrigeration load</t>
  </si>
  <si>
    <t>per lighting Watt reduced</t>
  </si>
  <si>
    <t>-000458-</t>
  </si>
  <si>
    <t>8.11.02</t>
  </si>
  <si>
    <t>Refrigeration Savings due to Lighting Savings 0F to 20F</t>
  </si>
  <si>
    <t>-000459-</t>
  </si>
  <si>
    <t>8.11.03</t>
  </si>
  <si>
    <t>Refrigeration Savings due to Lighting Savings 20F to 40F</t>
  </si>
  <si>
    <t>-000460-</t>
  </si>
  <si>
    <t>8.17.01</t>
  </si>
  <si>
    <t>.FESI32</t>
  </si>
  <si>
    <t>Automatic High Speed Doors  - between freezer and cooler</t>
  </si>
  <si>
    <t>Strip curtains between freezer and cooler</t>
  </si>
  <si>
    <t>Automatic high speed door</t>
  </si>
  <si>
    <t>SF</t>
  </si>
  <si>
    <t>-000461-</t>
  </si>
  <si>
    <t>8.17.02</t>
  </si>
  <si>
    <t>Automatic High Speed Doors  - between freezer and dock</t>
  </si>
  <si>
    <t>Strip curtains between freezer and dock</t>
  </si>
  <si>
    <t>-000462-</t>
  </si>
  <si>
    <t>8.17.03</t>
  </si>
  <si>
    <t>Automatic High Speed Doors  - between cooler and dock</t>
  </si>
  <si>
    <t>Strip curtains between cooler and dock</t>
  </si>
  <si>
    <t>-000463-</t>
  </si>
  <si>
    <t>8.17.04</t>
  </si>
  <si>
    <t>Automatic High Speed Doors  - exterior doors</t>
  </si>
  <si>
    <t>Dock doors between heated receiving area and the outdoors</t>
  </si>
  <si>
    <t>-000539-</t>
  </si>
  <si>
    <t>8.18.01</t>
  </si>
  <si>
    <t>.FESI33</t>
  </si>
  <si>
    <r>
      <t>Optimized Snow and Ice Melt Controls -</t>
    </r>
    <r>
      <rPr>
        <sz val="10"/>
        <color rgb="FFFF0000"/>
        <rFont val="Arial"/>
        <family val="2"/>
      </rPr>
      <t xml:space="preserve"> without idle mode</t>
    </r>
  </si>
  <si>
    <t>Snow and Ice Melt controls with idle mode</t>
  </si>
  <si>
    <t>Enhance snow and ice melt controls without idle mode</t>
  </si>
  <si>
    <t>Updated measure name for clarity</t>
  </si>
  <si>
    <t>-000464-</t>
  </si>
  <si>
    <t>8.18.02</t>
  </si>
  <si>
    <t>.FESI33a</t>
  </si>
  <si>
    <t>Optimized Snow and Ice Melt Controls - with idle mode</t>
  </si>
  <si>
    <t>Snow and Ice Melt controls with idle mode (no setback)</t>
  </si>
  <si>
    <t>Snow and Ice Melt Controls with idle mode setback</t>
  </si>
  <si>
    <t>000726</t>
  </si>
  <si>
    <t>9.01.01</t>
  </si>
  <si>
    <t>.FESR1</t>
  </si>
  <si>
    <t>Photovoltaics</t>
  </si>
  <si>
    <t>No PV</t>
  </si>
  <si>
    <t>1 kW PV system</t>
  </si>
  <si>
    <t>per nominal kW</t>
  </si>
  <si>
    <t>base labor cost ~10% of overall cost; source:  engineering judgment</t>
  </si>
  <si>
    <t>-000465-</t>
  </si>
  <si>
    <t>9.51.01</t>
  </si>
  <si>
    <t>.FESA1</t>
  </si>
  <si>
    <t>Heat Curtains for Greenhouses</t>
  </si>
  <si>
    <t>no thermal curtain</t>
  </si>
  <si>
    <t>Thermal curtain</t>
  </si>
  <si>
    <t>PG&amp;E Greenhouse IR Film workpapers</t>
  </si>
  <si>
    <t>Updated to reflect a shorter (5 month) heating season</t>
  </si>
  <si>
    <t>-000466-</t>
  </si>
  <si>
    <t>9.52.01</t>
  </si>
  <si>
    <t>.FESA2</t>
  </si>
  <si>
    <t>Infrared film for Greenhouses - double layer baseline</t>
  </si>
  <si>
    <t>Standard double inflated polyethylene</t>
  </si>
  <si>
    <t>double inflated polyethylene with infrared film</t>
  </si>
  <si>
    <t>Poly with IR film may replace equipment that is at the end of life</t>
  </si>
  <si>
    <t>-000467-</t>
  </si>
  <si>
    <t>9.52.02</t>
  </si>
  <si>
    <t>Infrared film for Greenhouses - single layer baseline</t>
  </si>
  <si>
    <t>Standard single inflated polyethylene</t>
  </si>
  <si>
    <t>Measure not applicable for NC</t>
  </si>
  <si>
    <r>
      <rPr>
        <sz val="10"/>
        <color rgb="FFFF0000"/>
        <rFont val="Arial"/>
        <family val="2"/>
      </rPr>
      <t xml:space="preserve">lowered measure life, </t>
    </r>
    <r>
      <rPr>
        <sz val="10"/>
        <rFont val="Arial"/>
        <family val="2"/>
      </rPr>
      <t>Updated to reflect a shorter (5 month) heating season</t>
    </r>
  </si>
  <si>
    <r>
      <t>7/21/2015,</t>
    </r>
    <r>
      <rPr>
        <sz val="10"/>
        <color rgb="FFFF0000"/>
        <rFont val="Arial"/>
        <family val="2"/>
      </rPr>
      <t>7/29/2016</t>
    </r>
  </si>
  <si>
    <t>-000540-</t>
  </si>
  <si>
    <t>9.53.01</t>
  </si>
  <si>
    <t>.FESA3</t>
  </si>
  <si>
    <t>Engine Block Heater Timer</t>
  </si>
  <si>
    <t>Engine Block Heaters left on overnight (no timer)</t>
  </si>
  <si>
    <t>Engine Block Heaters controlled by timer</t>
  </si>
  <si>
    <t>per engine block</t>
  </si>
  <si>
    <t>-000468-</t>
  </si>
  <si>
    <t>9.54.01</t>
  </si>
  <si>
    <t>.FESA4</t>
  </si>
  <si>
    <t>Low-Energy Livestock Waterer</t>
  </si>
  <si>
    <t>Standard livestock waterer</t>
  </si>
  <si>
    <t>Low-energy livestock waterer</t>
  </si>
  <si>
    <t>per waterer</t>
  </si>
  <si>
    <t>CF updated to zero</t>
  </si>
  <si>
    <t>-000469-</t>
  </si>
  <si>
    <t>9.55.01</t>
  </si>
  <si>
    <t>.FESA5</t>
  </si>
  <si>
    <t>High Speed Fans: 24"-35" Fan Blade Diameter</t>
  </si>
  <si>
    <t>Existing Fans</t>
  </si>
  <si>
    <t>-000470-</t>
  </si>
  <si>
    <t>High Speed Fans: 36"-47" Fan Blade Diameter</t>
  </si>
  <si>
    <t>-000471-</t>
  </si>
  <si>
    <t>High Speed Fans: 48"-71" Fan Blade Diameter</t>
  </si>
  <si>
    <t>-000472-</t>
  </si>
  <si>
    <t>9.55.02</t>
  </si>
  <si>
    <t>.FESA6</t>
  </si>
  <si>
    <t>High Volume Low Speed Fans: 16' Fan Blade Diameter</t>
  </si>
  <si>
    <t>-000541-</t>
  </si>
  <si>
    <t>High Volume Low Speed Fans: 18' Fan Blade Diameter</t>
  </si>
  <si>
    <t>-000542-</t>
  </si>
  <si>
    <t>High Volume Low Speed Fans: 20' Fan Blade Diameter</t>
  </si>
  <si>
    <t>NC Notes, Version update to include new sizes</t>
  </si>
  <si>
    <t>7/31/2014, 07/31/2015</t>
  </si>
  <si>
    <t>-000473-</t>
  </si>
  <si>
    <t>High Volume Low Speed Fans: 22' Fan Blade Diameter</t>
  </si>
  <si>
    <t>-000474-</t>
  </si>
  <si>
    <t>High Volume Low Speed Fans: 24' Fan Blade Diameter</t>
  </si>
  <si>
    <t>-000475-</t>
  </si>
  <si>
    <t>9.55.03</t>
  </si>
  <si>
    <t>.FESA7</t>
  </si>
  <si>
    <t>ENERGY STAR Dairy Water Heater</t>
  </si>
  <si>
    <t>Baseline Water Heater</t>
  </si>
  <si>
    <t>ENERGY STAR Commercial Water Heater, TE = 0.94</t>
  </si>
  <si>
    <t>per water heater</t>
  </si>
  <si>
    <t>DEER</t>
  </si>
  <si>
    <t>-000476-</t>
  </si>
  <si>
    <t>9.57.01</t>
  </si>
  <si>
    <t>.FESA9</t>
  </si>
  <si>
    <t>Dairy Refrigeration Tune-up</t>
  </si>
  <si>
    <t>Non-Tuned up Process Milk Cooler</t>
  </si>
  <si>
    <t>Tuned up Process Milk Cooler</t>
  </si>
  <si>
    <t>per lb of milk/day</t>
  </si>
  <si>
    <t>-000543-</t>
  </si>
  <si>
    <t>9.58.01</t>
  </si>
  <si>
    <t>.FESA11</t>
  </si>
  <si>
    <t>Scroll Compressor &gt; 10.5 EER with Heat Exchanger for Dairy Refrigeration</t>
  </si>
  <si>
    <t>Scroll Compressor &lt; 9.5 EERfor Dairy Refrigeration</t>
  </si>
  <si>
    <t>per 1000 lbs of milk/day</t>
  </si>
  <si>
    <t>-000544-</t>
  </si>
  <si>
    <t>9.58.02</t>
  </si>
  <si>
    <t>Scroll Compressor &gt; 10.5 EER without Heat Exchanger for Dairy Refrigeration</t>
  </si>
  <si>
    <t>-000545-</t>
  </si>
  <si>
    <t>9.59.01</t>
  </si>
  <si>
    <t>.FESA14</t>
  </si>
  <si>
    <t>Variable Speed Drive with New Heat Exchanger, Milk</t>
  </si>
  <si>
    <t>Constant Speed Drive with No Heat Exchanger, Milk</t>
  </si>
  <si>
    <t>Efficiency of Maine – Commercial TRM</t>
  </si>
  <si>
    <t>-000546-</t>
  </si>
  <si>
    <t>9.59.02</t>
  </si>
  <si>
    <t>Variable Speed Drive with Existing Heat Exchanger, Milk</t>
  </si>
  <si>
    <t>Constant Speed Drive with Existing Heat Exchanger, Milk</t>
  </si>
  <si>
    <t>-000547-</t>
  </si>
  <si>
    <t>9.63.01</t>
  </si>
  <si>
    <t>.FESA15</t>
  </si>
  <si>
    <t>Milk Pre-Cooler Heat Exchanger</t>
  </si>
  <si>
    <t>No Pre-Cooler</t>
  </si>
  <si>
    <t>per lb milk/day</t>
  </si>
  <si>
    <t>-000639-</t>
  </si>
  <si>
    <t>9.63.02</t>
  </si>
  <si>
    <t>Milk Pre-Cooler Heat Exchanger with DHW Heat Recovery (electric WH)</t>
  </si>
  <si>
    <t>No Pre-Cooler (electric WH)</t>
  </si>
  <si>
    <t>-000640-</t>
  </si>
  <si>
    <t>9.63.03</t>
  </si>
  <si>
    <t>Milk Pre-Cooler Heat Exchanger with DHW Heat Recovery (gas WH)</t>
  </si>
  <si>
    <t>No Pre-Cooler (gas WH)</t>
  </si>
  <si>
    <t>-000641-</t>
  </si>
  <si>
    <t>9.64.01</t>
  </si>
  <si>
    <t>.FESA16</t>
  </si>
  <si>
    <t>Variable Speed Drives for Dairy Vacuum Pumps</t>
  </si>
  <si>
    <t>Constant Speed Vacuum Pumps</t>
  </si>
  <si>
    <t>-000642-</t>
  </si>
  <si>
    <t>9.65.01</t>
  </si>
  <si>
    <t>.FESA17</t>
  </si>
  <si>
    <t>Greenhouse Under-Floor/Under-Bench Hydronic Heating, w/o thermal curtains</t>
  </si>
  <si>
    <t>Gas-fired unit heaters, w/o thermal curtains</t>
  </si>
  <si>
    <t>-000643-</t>
  </si>
  <si>
    <t>9.65.02</t>
  </si>
  <si>
    <t>Greenhouse Under-Floor/Under-Bench Hydronic Heating, w/ thermal curtains</t>
  </si>
  <si>
    <t>Gas-fired unit heaters, w/ thermal curtains</t>
  </si>
  <si>
    <t>-000644-</t>
  </si>
  <si>
    <t>9.62.01</t>
  </si>
  <si>
    <t>VFD for Process Fans 750-2,000 hours - Agriculture</t>
  </si>
  <si>
    <t>-000548-</t>
  </si>
  <si>
    <t>VFD for Process Fans over 2,000 hours - Agriculture</t>
  </si>
  <si>
    <t>-000568-</t>
  </si>
  <si>
    <t>VFD for Process Pumps 750-2,000 hours - Agriculture</t>
  </si>
  <si>
    <t>-000569-</t>
  </si>
  <si>
    <t>VFD for Process Pumps over 2,000 hours - Agriculture</t>
  </si>
  <si>
    <t>-000570-</t>
  </si>
  <si>
    <t>9.56.01</t>
  </si>
  <si>
    <t>.FESA8</t>
  </si>
  <si>
    <t>Grain Dryer</t>
  </si>
  <si>
    <t>Standard efficiency dryer, 2,286 Btu/lb or greater</t>
  </si>
  <si>
    <t>High efficiency grain dryer, 1,590 Btu/lb or less</t>
  </si>
  <si>
    <t>bushels per yr</t>
  </si>
  <si>
    <t>500 bu/hr, 150,000 bu/yr</t>
  </si>
  <si>
    <t>NC note</t>
  </si>
  <si>
    <t>New Construction is now eligible or the measure</t>
  </si>
  <si>
    <t>-000477-</t>
  </si>
  <si>
    <t>9.56.02</t>
  </si>
  <si>
    <t>.FESA13</t>
  </si>
  <si>
    <t>Grain Storage Temperature and Moisture Management Controller</t>
  </si>
  <si>
    <t>Non-Controller Grain Aeration Fans</t>
  </si>
  <si>
    <t>per fan-hp</t>
  </si>
  <si>
    <t>-000549-</t>
  </si>
  <si>
    <t>9.61.01</t>
  </si>
  <si>
    <t>.FESA10</t>
  </si>
  <si>
    <t>Low Pressure Sprinkler Nozzles</t>
  </si>
  <si>
    <t>High Pressure Nozzles (50 psi or greater flow rate rating)</t>
  </si>
  <si>
    <t>Low Pressure Nozzles (35 psi or less flow rate rating)</t>
  </si>
  <si>
    <t>Total cost stated cost does not include installation costs.</t>
  </si>
  <si>
    <t>-000550-</t>
  </si>
  <si>
    <t>9.61.02</t>
  </si>
  <si>
    <t>Drip Irrigation Nozzles</t>
  </si>
  <si>
    <t>per acre</t>
  </si>
  <si>
    <t>Colorado State University</t>
  </si>
  <si>
    <t>-000551-</t>
  </si>
  <si>
    <t>9.60.02</t>
  </si>
  <si>
    <t>.FESA12</t>
  </si>
  <si>
    <t>Fan Thermostat Controller</t>
  </si>
  <si>
    <t>Manually Operated Fan</t>
  </si>
  <si>
    <t>-000552-</t>
  </si>
  <si>
    <t>9.62.02</t>
  </si>
  <si>
    <t>VFD for Process Pumps - Irrigation</t>
  </si>
  <si>
    <t>Updated hours per request and measure life per FOE evaluation report</t>
  </si>
  <si>
    <t>-000553-</t>
  </si>
  <si>
    <t>.FESA20</t>
  </si>
  <si>
    <t>LED Poultry Lights</t>
  </si>
  <si>
    <t>HID, Incandescent, or Fluorescent Lighting</t>
  </si>
  <si>
    <t>LED Lighting</t>
  </si>
  <si>
    <t>000727</t>
  </si>
  <si>
    <t>10.02.01</t>
  </si>
  <si>
    <t>.FESB2</t>
  </si>
  <si>
    <t>Building Operator Certification</t>
  </si>
  <si>
    <t>No Staff Energy Efficiency Training</t>
  </si>
  <si>
    <t>Program Sponsored BOC Training</t>
  </si>
  <si>
    <t>per participant of 194,500 SF</t>
  </si>
  <si>
    <t>152.3 MCF/yr</t>
  </si>
  <si>
    <t>Values provided by Collaborative</t>
  </si>
  <si>
    <t>-000478-</t>
  </si>
  <si>
    <t>10.03.01</t>
  </si>
  <si>
    <t>.FESWB1</t>
  </si>
  <si>
    <t>LEED New Construction Whole Building Design</t>
  </si>
  <si>
    <t>LEED Report values</t>
  </si>
  <si>
    <t>no incremental installation cost assumed</t>
  </si>
  <si>
    <t>-000554-</t>
  </si>
  <si>
    <t>2014 additions</t>
  </si>
  <si>
    <t>2015 additions</t>
  </si>
  <si>
    <t>2016 additions</t>
  </si>
  <si>
    <t>2017 additions</t>
  </si>
  <si>
    <t>Removed 2013-2017</t>
  </si>
  <si>
    <t>2017 Residential Measures</t>
  </si>
  <si>
    <t>2017 Actual (non-coincident) kW</t>
  </si>
  <si>
    <t>2017 Target (coincident) kW percust</t>
  </si>
  <si>
    <t xml:space="preserve">Incremental Costs </t>
  </si>
  <si>
    <t>.FESL6A</t>
  </si>
  <si>
    <t>CFL bulbs regular - Weighted average (14,20, and 26W) - DIRECT INSTALL ONLY</t>
  </si>
  <si>
    <t>100W, 75W, 60W, 40Wequivalent halogen</t>
  </si>
  <si>
    <t>Compact fluorescent lamps</t>
  </si>
  <si>
    <t>0.011kW Winter Peak</t>
  </si>
  <si>
    <t>Essentially no installation cost, DEER 2014</t>
  </si>
  <si>
    <t>CF changed from 0.08 to 0.10 per 2012 Evaluation, updated to EISA</t>
  </si>
  <si>
    <t>9/28/2012, 7/31/2014</t>
  </si>
  <si>
    <t>RE</t>
  </si>
  <si>
    <t>-010000-</t>
  </si>
  <si>
    <t>CFL bulbs - 9W</t>
  </si>
  <si>
    <t>29W Halogen (40W equivalent)</t>
  </si>
  <si>
    <t>Code allows this measure, but is typically standard practice</t>
  </si>
  <si>
    <t>Updated EISA</t>
  </si>
  <si>
    <t>new update slated for 2017, effective 2020</t>
  </si>
  <si>
    <t>-010001-</t>
  </si>
  <si>
    <t>CFL bulbs - 14W</t>
  </si>
  <si>
    <t>43W Halogen (60W equivalent)</t>
  </si>
  <si>
    <t>-010002-</t>
  </si>
  <si>
    <t>CFL bulbs - 20W</t>
  </si>
  <si>
    <t>53W Halogen (75W equivalent)</t>
  </si>
  <si>
    <t>-010003-</t>
  </si>
  <si>
    <t>CFL bulbs 26W</t>
  </si>
  <si>
    <t>72W Halogen (100W equivalent)</t>
  </si>
  <si>
    <t>-010004-</t>
  </si>
  <si>
    <t>CFL bulbs specialty - weighted average</t>
  </si>
  <si>
    <t>Incandescent lamps</t>
  </si>
  <si>
    <t>0.011 kW Winter Peak</t>
  </si>
  <si>
    <t>CF changed from 0.08 to 0.10 per 2012 Evaluation, updated cost</t>
  </si>
  <si>
    <t>9/28/2012, 07/31/2014</t>
  </si>
  <si>
    <t>No change to baselines</t>
  </si>
  <si>
    <t>-010005-</t>
  </si>
  <si>
    <t>CFL bulbs 3-Way</t>
  </si>
  <si>
    <t>Compact fluorescent average</t>
  </si>
  <si>
    <t>weighted</t>
  </si>
  <si>
    <t>Essentially no installation cost, Manufacturer Research</t>
  </si>
  <si>
    <t>New updated slated for 2015, effective 2018</t>
  </si>
  <si>
    <t>-010006-</t>
  </si>
  <si>
    <t>CFL bulbs dimmable</t>
  </si>
  <si>
    <t>-010007-</t>
  </si>
  <si>
    <t>CFL bulbs Globe</t>
  </si>
  <si>
    <t>-010008-</t>
  </si>
  <si>
    <t>CFL bulbs candelabra</t>
  </si>
  <si>
    <t>-010009-</t>
  </si>
  <si>
    <t>CFL Reflector/PAR</t>
  </si>
  <si>
    <t>Incandescent/Halogen Lamp</t>
  </si>
  <si>
    <t>Added 2015</t>
  </si>
  <si>
    <t>-010160-</t>
  </si>
  <si>
    <t>CFL bulbs high wattage</t>
  </si>
  <si>
    <t>0.027 kW Winter Peak</t>
  </si>
  <si>
    <t>CF changed from 0.08 to 0.10 per 2012 Evaluation</t>
  </si>
  <si>
    <t>-010010-</t>
  </si>
  <si>
    <t>.FESL6C</t>
  </si>
  <si>
    <t>CFL fixtures</t>
  </si>
  <si>
    <t>Incandescent fixtures</t>
  </si>
  <si>
    <t>Compact fluorescent fixtures</t>
  </si>
  <si>
    <t>0.019 kW Winter Peak</t>
  </si>
  <si>
    <t>RS Means Costworks, Engineering Judgment</t>
  </si>
  <si>
    <t>-010011-</t>
  </si>
  <si>
    <t>FESL6A</t>
  </si>
  <si>
    <t>Cold Cathode lamps</t>
  </si>
  <si>
    <t>Cold Cathode fluorescent lamps</t>
  </si>
  <si>
    <t>-010012-</t>
  </si>
  <si>
    <t>LED Night Light</t>
  </si>
  <si>
    <t>Incandescent night light</t>
  </si>
  <si>
    <t>LED night light</t>
  </si>
  <si>
    <t>0.0012 kW Winter Peak</t>
  </si>
  <si>
    <t>-010013-</t>
  </si>
  <si>
    <t>LED Task Light</t>
  </si>
  <si>
    <t>Incandescent task light</t>
  </si>
  <si>
    <t>0.0093 kW Winter Peak</t>
  </si>
  <si>
    <t>-010014-</t>
  </si>
  <si>
    <t>LED indoor - outdoor lamp (3 watt)</t>
  </si>
  <si>
    <t>Incandescent and CFL lamps</t>
  </si>
  <si>
    <t>3 watt LED indoor / outdoor lamps</t>
  </si>
  <si>
    <t>CF changed from 0.04 to 0.05 per 2012 Evaluation, correction to avg savings</t>
  </si>
  <si>
    <t>-010015-</t>
  </si>
  <si>
    <t>1.12.04</t>
  </si>
  <si>
    <t>LED fixtures downlights</t>
  </si>
  <si>
    <t>Incandescent</t>
  </si>
  <si>
    <t>LED downlights</t>
  </si>
  <si>
    <t>Updated cost</t>
  </si>
  <si>
    <t>7/30/2013, 7/31/2015</t>
  </si>
  <si>
    <t>-010016-</t>
  </si>
  <si>
    <t>1.12.05</t>
  </si>
  <si>
    <t>LED Replacing A-line 29W</t>
  </si>
  <si>
    <t xml:space="preserve">LED A-line </t>
  </si>
  <si>
    <t>-010017-</t>
  </si>
  <si>
    <t>1.12.06</t>
  </si>
  <si>
    <t>LED Replacing A-line 43W</t>
  </si>
  <si>
    <t>-010018-</t>
  </si>
  <si>
    <t>1.12.07</t>
  </si>
  <si>
    <t>LED Replacing A-line 53W halogen</t>
  </si>
  <si>
    <t>-010019-</t>
  </si>
  <si>
    <t>1.12.08</t>
  </si>
  <si>
    <t>LED Replacing A-line 100W (72W Halogen)</t>
  </si>
  <si>
    <t>-010020-</t>
  </si>
  <si>
    <t>1.12.09</t>
  </si>
  <si>
    <t>LED Flood PAR (average values)</t>
  </si>
  <si>
    <t>LED Flood/PAR</t>
  </si>
  <si>
    <t>-010021-</t>
  </si>
  <si>
    <t>1.12.10</t>
  </si>
  <si>
    <t>-010022-</t>
  </si>
  <si>
    <t>1.12.11</t>
  </si>
  <si>
    <t>Outdoor LED PAR/Flood</t>
  </si>
  <si>
    <t>-010023-</t>
  </si>
  <si>
    <t>1.12.12</t>
  </si>
  <si>
    <t>-010161-</t>
  </si>
  <si>
    <t>1.13.01</t>
  </si>
  <si>
    <t>Torchiere Floor Lamps</t>
  </si>
  <si>
    <t>Incandescent Torchiere</t>
  </si>
  <si>
    <t>CFL Torchiere</t>
  </si>
  <si>
    <t>0.04 kW Winter Peak</t>
  </si>
  <si>
    <t>-010024-</t>
  </si>
  <si>
    <t>1.14.01</t>
  </si>
  <si>
    <t>.FESL19</t>
  </si>
  <si>
    <t>Holiday Lights</t>
  </si>
  <si>
    <t>Incandescent holiday lights</t>
  </si>
  <si>
    <t>LED holiday lights</t>
  </si>
  <si>
    <t>per string</t>
  </si>
  <si>
    <t>-010025-</t>
  </si>
  <si>
    <t>1.16.01</t>
  </si>
  <si>
    <t>.FESL1A</t>
  </si>
  <si>
    <t>HPT8 4ft 1 lamp replacing T12</t>
  </si>
  <si>
    <t>T12 4ft 1  - 50/50 Magnetic/Electronic</t>
  </si>
  <si>
    <t>HPT8 4ft 1 lamp</t>
  </si>
  <si>
    <t>DEER 2014, labor adapted for Midwest</t>
  </si>
  <si>
    <t>Updated baseline description</t>
  </si>
  <si>
    <t>T12 baseline should be re-evaluated for 2017</t>
  </si>
  <si>
    <t>-010026-</t>
  </si>
  <si>
    <t>1.16.02</t>
  </si>
  <si>
    <t>HPT8 4ft 2 lamp replacing T12</t>
  </si>
  <si>
    <t>T12 4ft 2  - 50/50 Magnetic/Electronic</t>
  </si>
  <si>
    <t>HPT8 4ft 2 lamp</t>
  </si>
  <si>
    <t>-010027-</t>
  </si>
  <si>
    <t>1.16.03</t>
  </si>
  <si>
    <t>HPT8 4ft 3 lamp replacing T12</t>
  </si>
  <si>
    <t>T12 4ft 3  - 50/50 Magnetic/Electronic</t>
  </si>
  <si>
    <t>HPT8 4ft 3 lamp</t>
  </si>
  <si>
    <t>-010028-</t>
  </si>
  <si>
    <t>1.16.04</t>
  </si>
  <si>
    <t>HPT8 4ft 4 lamp replacing T12</t>
  </si>
  <si>
    <t>T12 4ft 4  - 50/50 Magnetic/Electronic</t>
  </si>
  <si>
    <t>HPT8 4ft 4 lamp</t>
  </si>
  <si>
    <t>-010029-</t>
  </si>
  <si>
    <t>1.16.05</t>
  </si>
  <si>
    <t>LW HPT8 4ft 1 lamp replacing T12</t>
  </si>
  <si>
    <t>-010030-</t>
  </si>
  <si>
    <t>1.16.06</t>
  </si>
  <si>
    <t>LW HPT8 4ft 2 lamp replacing T12</t>
  </si>
  <si>
    <t>-010031-</t>
  </si>
  <si>
    <t>1.16.07</t>
  </si>
  <si>
    <t>LW HPT8 4ft 3 lamp replacing T12</t>
  </si>
  <si>
    <t>-010032-</t>
  </si>
  <si>
    <t>1.16.08</t>
  </si>
  <si>
    <t>LW HPT8 4ft 4 lamp replacing T12</t>
  </si>
  <si>
    <t>-010033-</t>
  </si>
  <si>
    <t>1.16.09</t>
  </si>
  <si>
    <t>.FESL6e</t>
  </si>
  <si>
    <t>CFL Exterior fixture - 1 Lamp</t>
  </si>
  <si>
    <t>-010034-</t>
  </si>
  <si>
    <t>1.16.10</t>
  </si>
  <si>
    <t>CFL Exterior fixture - 2 Lamp</t>
  </si>
  <si>
    <t>CFL fixture</t>
  </si>
  <si>
    <t>-010035-</t>
  </si>
  <si>
    <t>1.16.11</t>
  </si>
  <si>
    <t>LED Exterior fixture - 1 Lamp</t>
  </si>
  <si>
    <t>LED fixture</t>
  </si>
  <si>
    <t>-010036-</t>
  </si>
  <si>
    <t>1.16.12</t>
  </si>
  <si>
    <t>LED Exterior fixture - 2 Lamp</t>
  </si>
  <si>
    <t>-010037-</t>
  </si>
  <si>
    <t>.FESL7a</t>
  </si>
  <si>
    <t>Occupancy Sensor</t>
  </si>
  <si>
    <t>No Control</t>
  </si>
  <si>
    <t>New legislation 2016, effective 2019</t>
  </si>
  <si>
    <t>-010038-</t>
  </si>
  <si>
    <t>1.15.01</t>
  </si>
  <si>
    <t>.FESL26</t>
  </si>
  <si>
    <t>ENERGY STAR Ceiling Fan</t>
  </si>
  <si>
    <t>Standard ceiling fan with incandescents</t>
  </si>
  <si>
    <t>ENERGY STAR ceiling fan with CFL lighting</t>
  </si>
  <si>
    <t>ENERGY STAR ceiling fan calculator; engineering judgment</t>
  </si>
  <si>
    <t>-010039-</t>
  </si>
  <si>
    <t>2.51.01</t>
  </si>
  <si>
    <t>.FESC9</t>
  </si>
  <si>
    <t>Electric Water Heater EF 0.93+</t>
  </si>
  <si>
    <t>Standard electric water heater EF=0.9</t>
  </si>
  <si>
    <t>Efficient electric water heater EF&gt;=0.93</t>
  </si>
  <si>
    <t>unit</t>
  </si>
  <si>
    <t>Recommended for removal, updated cost</t>
  </si>
  <si>
    <t>Baseline efficiency increases in 2015</t>
  </si>
  <si>
    <t>-010040-</t>
  </si>
  <si>
    <t>2.52.01</t>
  </si>
  <si>
    <t>.FESH2A</t>
  </si>
  <si>
    <r>
      <t xml:space="preserve">Heat Pump Water Heaters, </t>
    </r>
    <r>
      <rPr>
        <sz val="10"/>
        <rFont val="Calibri"/>
        <family val="2"/>
      </rPr>
      <t>&lt;=</t>
    </r>
    <r>
      <rPr>
        <sz val="6"/>
        <rFont val="Arial"/>
        <family val="2"/>
      </rPr>
      <t xml:space="preserve"> </t>
    </r>
    <r>
      <rPr>
        <sz val="10"/>
        <rFont val="Arial"/>
        <family val="2"/>
      </rPr>
      <t>55 gallons</t>
    </r>
  </si>
  <si>
    <t>Standard electric water heater EF=0.95</t>
  </si>
  <si>
    <t>Updated baseline EF; updated costs; updated measure life</t>
  </si>
  <si>
    <t>-010041-</t>
  </si>
  <si>
    <t>2.53.01</t>
  </si>
  <si>
    <t>High Efficiency Gas Water Heater 0.67 EF, &lt;= 55 gallons</t>
  </si>
  <si>
    <t>Standard Gas Water Heater EF=0.60</t>
  </si>
  <si>
    <t>High Efficiency Gas Water Heater EF&gt;= 0.67</t>
  </si>
  <si>
    <t>Updated proposed EF and savings; updated costs; updated measure life</t>
  </si>
  <si>
    <t>-010042-</t>
  </si>
  <si>
    <t>2.53.02</t>
  </si>
  <si>
    <r>
      <t xml:space="preserve">Super Efficiency Gas Water Heater 0.80 EF, </t>
    </r>
    <r>
      <rPr>
        <sz val="10"/>
        <rFont val="Calibri"/>
        <family val="2"/>
      </rPr>
      <t>&lt;=</t>
    </r>
    <r>
      <rPr>
        <sz val="6"/>
        <rFont val="Arial"/>
        <family val="2"/>
      </rPr>
      <t xml:space="preserve"> </t>
    </r>
    <r>
      <rPr>
        <sz val="10"/>
        <rFont val="Arial"/>
        <family val="2"/>
      </rPr>
      <t>55 gallons</t>
    </r>
  </si>
  <si>
    <t>Super High Efficiency Gas Water Heater EF&gt;= 0.80</t>
  </si>
  <si>
    <t>-010043-</t>
  </si>
  <si>
    <t>2.53.03</t>
  </si>
  <si>
    <t>Tankless Gas Water Heater EF&gt;= 0.82</t>
  </si>
  <si>
    <t>-010044-</t>
  </si>
  <si>
    <t>Pipe Wrap R3 - gas water heater</t>
  </si>
  <si>
    <t>Uninsulated</t>
  </si>
  <si>
    <t>Insulated Pipe with R3</t>
  </si>
  <si>
    <t>Linear Foot</t>
  </si>
  <si>
    <r>
      <t xml:space="preserve">Measure life updated, </t>
    </r>
    <r>
      <rPr>
        <sz val="10"/>
        <color rgb="FFFF0000"/>
        <rFont val="Arial"/>
        <family val="2"/>
      </rPr>
      <t>measure name updated</t>
    </r>
  </si>
  <si>
    <r>
      <t xml:space="preserve">5/26/2011, 7/30/2014, </t>
    </r>
    <r>
      <rPr>
        <sz val="10"/>
        <color rgb="FFFF0000"/>
        <rFont val="Arial"/>
        <family val="2"/>
      </rPr>
      <t>7/29/2016</t>
    </r>
  </si>
  <si>
    <t>-010045-</t>
  </si>
  <si>
    <t>Pipe Wrap R2 - gas water heater</t>
  </si>
  <si>
    <t>Insulated Pipe with R2</t>
  </si>
  <si>
    <r>
      <t xml:space="preserve">11/25/2009, 7/30/2014, </t>
    </r>
    <r>
      <rPr>
        <sz val="10"/>
        <color rgb="FFFF0000"/>
        <rFont val="Arial"/>
        <family val="2"/>
      </rPr>
      <t>7/29/2016</t>
    </r>
  </si>
  <si>
    <t>-010046-</t>
  </si>
  <si>
    <t>Pipe Wrap R3 - electric water heater</t>
  </si>
  <si>
    <t>-010047-</t>
  </si>
  <si>
    <t>Pipe Wrap R2 - electric water heater</t>
  </si>
  <si>
    <t>-010048-</t>
  </si>
  <si>
    <t>Low Flow Showerheads 1.75 gpm gas water heater</t>
  </si>
  <si>
    <t>Standard Flow 2.5 gal.min</t>
  </si>
  <si>
    <t>Low Flow 1.75 gal/minute</t>
  </si>
  <si>
    <t>device</t>
  </si>
  <si>
    <t>Updated Costs</t>
  </si>
  <si>
    <t>-010049-</t>
  </si>
  <si>
    <t>Low Flow Showerheads 1.5 gpm gas water heater</t>
  </si>
  <si>
    <t>Low Flow 1.5 gal/minute</t>
  </si>
  <si>
    <t>-010050-</t>
  </si>
  <si>
    <t>Low Flow Showerheads 1.25 gpm gas water heater</t>
  </si>
  <si>
    <t>Low Flow 1.25 gal/minute</t>
  </si>
  <si>
    <t>-010051-</t>
  </si>
  <si>
    <t>2.53.17</t>
  </si>
  <si>
    <t>Low Flow Showerheads 1.0 gpm gas water heater</t>
  </si>
  <si>
    <t>Low Flow 1.0 gal/minute</t>
  </si>
  <si>
    <t>-010052-</t>
  </si>
  <si>
    <t>2.53.18</t>
  </si>
  <si>
    <t>Low Flow Showerheads 0.5 gpm gas water heater</t>
  </si>
  <si>
    <t>Low Flow 0.5 gal/minute</t>
  </si>
  <si>
    <t>-010053-</t>
  </si>
  <si>
    <t xml:space="preserve">Low Flow Showerheads 1.75 gpm electric water heater </t>
  </si>
  <si>
    <t>-010054-</t>
  </si>
  <si>
    <t>Low Flow Showerheads 1.5 gpm electric water heater</t>
  </si>
  <si>
    <t>-010055-</t>
  </si>
  <si>
    <t>2.53.19</t>
  </si>
  <si>
    <t>Low Flow Showerheads 1.25 gpm electric water heater</t>
  </si>
  <si>
    <t>-010056-</t>
  </si>
  <si>
    <t>2.53.20</t>
  </si>
  <si>
    <t>Low Flow Showerheads 1.0 gpm electric water heater</t>
  </si>
  <si>
    <t>-010057-</t>
  </si>
  <si>
    <t>2.53.21</t>
  </si>
  <si>
    <t>Low Flow Showerheads 0.5 gpm electric water heater</t>
  </si>
  <si>
    <t>-010058-</t>
  </si>
  <si>
    <t>Low Flow Faucet Aerators 1.5gpm gas water heater</t>
  </si>
  <si>
    <t>2.2 gal/minute</t>
  </si>
  <si>
    <t>1.5 gal/minute</t>
  </si>
  <si>
    <t>Updated measure name</t>
  </si>
  <si>
    <t>no baseline changes anticipated</t>
  </si>
  <si>
    <t>-010059-</t>
  </si>
  <si>
    <t>Low Flow Faucet Aerators 1.5gpm electric water heater</t>
  </si>
  <si>
    <t>-010060-</t>
  </si>
  <si>
    <t>2.53.22</t>
  </si>
  <si>
    <t>Low Flow Kitchen Faucet Aerators - 1.5 gpm electric water heater</t>
  </si>
  <si>
    <t>2.2 gpm</t>
  </si>
  <si>
    <t>1.5 gpm</t>
  </si>
  <si>
    <t>-010061-</t>
  </si>
  <si>
    <t>2.53.23</t>
  </si>
  <si>
    <t>Low Flow Kitchen Faucet Aerators - 1.0 gpm electric water heater</t>
  </si>
  <si>
    <t>1.0 gpm</t>
  </si>
  <si>
    <t>-010062-</t>
  </si>
  <si>
    <t>2.53.24</t>
  </si>
  <si>
    <t>Low Flow Bathroom Faucet Aerators - 1.5 gpm electric water heater</t>
  </si>
  <si>
    <t>-010063-</t>
  </si>
  <si>
    <t>2.53.25</t>
  </si>
  <si>
    <t>Low Flow Bathroom Faucet Aerators - 1.0 gpm electric water heater</t>
  </si>
  <si>
    <t>-010064-</t>
  </si>
  <si>
    <t>2.53.26</t>
  </si>
  <si>
    <t>Low Flow Bathroom Faucet Aerators - 0.5 gpm electric water heater</t>
  </si>
  <si>
    <t>0.5 gpm</t>
  </si>
  <si>
    <t>-010065-</t>
  </si>
  <si>
    <t>2.53.27</t>
  </si>
  <si>
    <t>Low Flow Kitchen Faucet Aerators - 1.5 gpm gas water heater</t>
  </si>
  <si>
    <t>-010066-</t>
  </si>
  <si>
    <t>2.53.28</t>
  </si>
  <si>
    <t>Low Flow Kitchen Faucet Aerators - 1.0 gpm gas water heater</t>
  </si>
  <si>
    <t>-010067-</t>
  </si>
  <si>
    <t>2.53.29</t>
  </si>
  <si>
    <t>Low Flow Bathroom Faucet Aerators - 1.5 gpm gas water heater</t>
  </si>
  <si>
    <t>-010068-</t>
  </si>
  <si>
    <t>2.53.30</t>
  </si>
  <si>
    <t>Low Flow Bathroom Faucet Aerators - 1.0 gpm gas water heater</t>
  </si>
  <si>
    <t>-010069-</t>
  </si>
  <si>
    <t>2.53.31</t>
  </si>
  <si>
    <t>Low Flow Bathroom Faucet Aerators - 0.5 gpm gas water heater</t>
  </si>
  <si>
    <t>-010070-</t>
  </si>
  <si>
    <t>Low Flow Showerheads - School Ed. Program 1.75 gpm electric water heater</t>
  </si>
  <si>
    <t>-010190-</t>
  </si>
  <si>
    <t>Low Flow Showerheads - School Ed. Program 1.5 gpm electric water heater</t>
  </si>
  <si>
    <t>-010191-</t>
  </si>
  <si>
    <t>2.54.11</t>
  </si>
  <si>
    <t>Low Flow Showerheads - School Ed. Program 1.25 gpm electric water heater</t>
  </si>
  <si>
    <t>-010192-</t>
  </si>
  <si>
    <t>2.54.12</t>
  </si>
  <si>
    <t>Low Flow Showerheads - School Ed. Program 1.0 gpm electric water heater</t>
  </si>
  <si>
    <t>-010193-</t>
  </si>
  <si>
    <t>2.54.13</t>
  </si>
  <si>
    <t>Low Flow Showerheads - School Ed. Program 0.5 gpm electric water heater</t>
  </si>
  <si>
    <t>-010194-</t>
  </si>
  <si>
    <t>2.54.14</t>
  </si>
  <si>
    <t>Low Flow Showerheads - School Ed. Program 1.75 gpm gas water heater</t>
  </si>
  <si>
    <t>-010195-</t>
  </si>
  <si>
    <t>2.54.15</t>
  </si>
  <si>
    <t>Low Flow Showerheads - School Ed. Program 1.5 gpm gas water heater</t>
  </si>
  <si>
    <t>-010196-</t>
  </si>
  <si>
    <t>2.54.16</t>
  </si>
  <si>
    <t>Low Flow Showerheads - School Ed. Program 1.25 gpm gas water heater</t>
  </si>
  <si>
    <t>-010197-</t>
  </si>
  <si>
    <t>2.54.17</t>
  </si>
  <si>
    <t>Low Flow Showerheads - School Ed. Program 1.0 gpm gas water heater</t>
  </si>
  <si>
    <t>-010198-</t>
  </si>
  <si>
    <t>2.54.18</t>
  </si>
  <si>
    <t>Low Flow Showerheads - School Ed. Program 0.5 gpm gas water heater</t>
  </si>
  <si>
    <t>-010199-</t>
  </si>
  <si>
    <t>.FESC15</t>
  </si>
  <si>
    <t>Shower Start with Shower Head 1.75 gpm gas water heater</t>
  </si>
  <si>
    <t>Standard shower head 2.5 gpm</t>
  </si>
  <si>
    <t>Shower start technology with low flow showerhead 1.75 gpm</t>
  </si>
  <si>
    <t>DEER 2008 (showerhead install cost)</t>
  </si>
  <si>
    <t>updated savings</t>
  </si>
  <si>
    <t>7/30/2013, 7/31/14</t>
  </si>
  <si>
    <t>-010071-</t>
  </si>
  <si>
    <t>Shower Start with Shower Head 1.75 gpm electric water heater</t>
  </si>
  <si>
    <t>-010072-</t>
  </si>
  <si>
    <t>Shower Start with Shower Head 1.5 gpm gas water heater</t>
  </si>
  <si>
    <t>Shower start technology with low flow showerhead 1.5 gpm</t>
  </si>
  <si>
    <t>Updated Savings and costs</t>
  </si>
  <si>
    <t>-010073-</t>
  </si>
  <si>
    <t>Shower Start with Shower Head 1.5 gpm electric water heater</t>
  </si>
  <si>
    <t>-010074-</t>
  </si>
  <si>
    <t>2.53.32</t>
  </si>
  <si>
    <t>FESC15b</t>
  </si>
  <si>
    <t>TubSpout with Showerhead 1.75 GPM, electric DHW</t>
  </si>
  <si>
    <t>Standard Showerhead 2.5 gpm</t>
  </si>
  <si>
    <t>TubSpout technology with low flow showerhead 1.75 gpm</t>
  </si>
  <si>
    <t>Assumed to be similar to ShowerStart</t>
  </si>
  <si>
    <t>-010176-</t>
  </si>
  <si>
    <t>2.53.33</t>
  </si>
  <si>
    <t>TubSpout with Showerhead 1.75 GPM, gas DHW</t>
  </si>
  <si>
    <t>-010177-</t>
  </si>
  <si>
    <t>2.53.34</t>
  </si>
  <si>
    <t>TubSpout with Showerhead 1.5 GPM, electric DHW</t>
  </si>
  <si>
    <t>TubSpout technology with low flow showerhead 1.5 gpm</t>
  </si>
  <si>
    <t>-010178-</t>
  </si>
  <si>
    <t>2.53.35</t>
  </si>
  <si>
    <t>TubSpout with Showerhead 1.5 GPM, gas DHW</t>
  </si>
  <si>
    <t>-010179-</t>
  </si>
  <si>
    <t>Shower Start 2.0 gpm gas water heater</t>
  </si>
  <si>
    <t>Shower start on existing showerhead</t>
  </si>
  <si>
    <t>-010162-</t>
  </si>
  <si>
    <t>Shower Start 2.0 gpm electric water heater</t>
  </si>
  <si>
    <t>-010163-</t>
  </si>
  <si>
    <t>Shower Start 1.75 gpm gas water heater</t>
  </si>
  <si>
    <t>-010164-</t>
  </si>
  <si>
    <t>Shower Start 1.75 gpm electric water heater</t>
  </si>
  <si>
    <t>-010165-</t>
  </si>
  <si>
    <t>Shower Start 1.5 gpm gas water heater</t>
  </si>
  <si>
    <t>-010166-</t>
  </si>
  <si>
    <t>Shower Start 1.5 gpm electric water heater</t>
  </si>
  <si>
    <t>-010167-</t>
  </si>
  <si>
    <t>.FESC17</t>
  </si>
  <si>
    <t>Gravity Film Heat Exchanger GFX electric water heater</t>
  </si>
  <si>
    <t>No GFX unit</t>
  </si>
  <si>
    <t>40-60 ft GFX unit installed</t>
  </si>
  <si>
    <t>-010075-</t>
  </si>
  <si>
    <t>Gravity Film Heat Exchanger GFX gas water heater</t>
  </si>
  <si>
    <t>-010076-</t>
  </si>
  <si>
    <t>3.07.01</t>
  </si>
  <si>
    <t>ENERGY STAR Room AC</t>
  </si>
  <si>
    <t>Standard A/C unit, 9.8 EER</t>
  </si>
  <si>
    <t>ENERGY STAR A/C unit, 11.3 EER</t>
  </si>
  <si>
    <t>Updated per new ENERGY STAR criteria (as of 10/1/2013), updated cost</t>
  </si>
  <si>
    <t>-010077-</t>
  </si>
  <si>
    <t>.FESH9</t>
  </si>
  <si>
    <t>ECM Furnace</t>
  </si>
  <si>
    <t>Non-ECM Furnace</t>
  </si>
  <si>
    <t>Furnace</t>
  </si>
  <si>
    <t>-010078-</t>
  </si>
  <si>
    <t>3.07.04</t>
  </si>
  <si>
    <t>CEE Tier 1 Room AC</t>
  </si>
  <si>
    <t>CEE Tier 1 A/C unit, 11.3 EER</t>
  </si>
  <si>
    <t>-010079-</t>
  </si>
  <si>
    <t>3.07.05</t>
  </si>
  <si>
    <t>CEE Tier 2 Room AC</t>
  </si>
  <si>
    <t>CEE Tier 2 A/C unit, 11.8 EER</t>
  </si>
  <si>
    <t>-010080-</t>
  </si>
  <si>
    <t>3.07.04.FESH7.v02</t>
  </si>
  <si>
    <t>ENERGY STAR Room AC less than 8,000 Btu hr</t>
  </si>
  <si>
    <t>6,000 Btuh</t>
  </si>
  <si>
    <t>-010200-</t>
  </si>
  <si>
    <t>3.07.05.FESH7.v02</t>
  </si>
  <si>
    <t>ENERGY STAR Room AC greater than 8,000 Btu hr</t>
  </si>
  <si>
    <t>12,000Btuh</t>
  </si>
  <si>
    <t>-010201-</t>
  </si>
  <si>
    <t>4.03.01</t>
  </si>
  <si>
    <t>.FESM4</t>
  </si>
  <si>
    <t>Pump and Motor Single Speed</t>
  </si>
  <si>
    <t>Standard pump and motor efficiency</t>
  </si>
  <si>
    <t>High efficiency pump and motor, speed control</t>
  </si>
  <si>
    <t>motor</t>
  </si>
  <si>
    <t>Typical Pool Pump Size is 1.5 Hp</t>
  </si>
  <si>
    <t>1.5 hp</t>
  </si>
  <si>
    <t>-010081-</t>
  </si>
  <si>
    <t>4.03.02</t>
  </si>
  <si>
    <t>Pump and motor w auto controls - multi speed</t>
  </si>
  <si>
    <t>High efficiency pump and motor</t>
  </si>
  <si>
    <t>-010082-</t>
  </si>
  <si>
    <t>size basis corrected to per motor</t>
  </si>
  <si>
    <t>-010180-</t>
  </si>
  <si>
    <t>-010181-</t>
  </si>
  <si>
    <t>-010182-</t>
  </si>
  <si>
    <t>-010183-</t>
  </si>
  <si>
    <t>-010184-</t>
  </si>
  <si>
    <t>-010185-</t>
  </si>
  <si>
    <t>-010186-</t>
  </si>
  <si>
    <t>-010187-</t>
  </si>
  <si>
    <t>-010188-</t>
  </si>
  <si>
    <t>.FESC7</t>
  </si>
  <si>
    <t>Elec&amp;Gas</t>
  </si>
  <si>
    <t>Standard Clothes Washer IMEF = 1.57</t>
  </si>
  <si>
    <t>Clothes washer IMEF= 2.22</t>
  </si>
  <si>
    <t>New measure for new ES and baseline metric (IMEF)</t>
  </si>
  <si>
    <t>possible update in 2015</t>
  </si>
  <si>
    <t>-010168-</t>
  </si>
  <si>
    <t>-010169-</t>
  </si>
  <si>
    <t>-010170-</t>
  </si>
  <si>
    <t>-010171-</t>
  </si>
  <si>
    <t>Clothes Washer ES/CEE Tier 1, Gas water heater, Gas dryer</t>
  </si>
  <si>
    <t>Standard Clothes Washer MEF = 1.26</t>
  </si>
  <si>
    <t>Recommended for removal; MEF is no longer used, updated cost</t>
  </si>
  <si>
    <t>-010083-</t>
  </si>
  <si>
    <t>Clothes Washer ES/CEE Tier 1, Gas water heater, Electric dryer</t>
  </si>
  <si>
    <t>-010084-</t>
  </si>
  <si>
    <t>Clothes Washer ES/CEE Tier 1, Electric Water heater, Gas Dryer</t>
  </si>
  <si>
    <t>-010085-</t>
  </si>
  <si>
    <t>Clothes Washer ES/CEE Tier 1, Electric Water heater, Electric Dryer</t>
  </si>
  <si>
    <t>-010086-</t>
  </si>
  <si>
    <t>CEE Tier 1 and ENERGY STAR are currently the same efficiency, updated cost</t>
  </si>
  <si>
    <t>-010087-</t>
  </si>
  <si>
    <t>-010088-</t>
  </si>
  <si>
    <t>-010089-</t>
  </si>
  <si>
    <t>-010090-</t>
  </si>
  <si>
    <t>-010091-</t>
  </si>
  <si>
    <t>-010092-</t>
  </si>
  <si>
    <t>-010093-</t>
  </si>
  <si>
    <t>-010094-</t>
  </si>
  <si>
    <t>Clothes washer MEF= 2.4</t>
  </si>
  <si>
    <t>-010095-</t>
  </si>
  <si>
    <t>-010096-</t>
  </si>
  <si>
    <t>-010097-</t>
  </si>
  <si>
    <t>-010098-</t>
  </si>
  <si>
    <t>strip</t>
  </si>
  <si>
    <t>Updated savings value and assumptions</t>
  </si>
  <si>
    <t>11/12/10, 5/26/2011. 7/30/2013</t>
  </si>
  <si>
    <t>CE</t>
  </si>
  <si>
    <t>-010099-</t>
  </si>
  <si>
    <t>5.02.03</t>
  </si>
  <si>
    <t>Advanced Power Strip Tier 2</t>
  </si>
  <si>
    <t>Tier 2 Advanced Power Strip</t>
  </si>
  <si>
    <t>$25 estimated DI cost, otherwise $0 for non-DI installations</t>
  </si>
  <si>
    <t>Updated savings per newer EM&amp;V</t>
  </si>
  <si>
    <t>-010189-</t>
  </si>
  <si>
    <t>.FESC8</t>
  </si>
  <si>
    <t>Refrigerators ENERGY STAR - Refrig. Only - single door</t>
  </si>
  <si>
    <t>Standard refrigerator</t>
  </si>
  <si>
    <t>ENERGY STAR refrigerator</t>
  </si>
  <si>
    <t>Saving updated to latest ENERGY STAR list of equipment</t>
  </si>
  <si>
    <t>ENERGY STAR specification update planned for 2014.</t>
  </si>
  <si>
    <t>-010100-</t>
  </si>
  <si>
    <t>Refrigerators ENERGY STAR - Refrig Freezer - single door</t>
  </si>
  <si>
    <t>Updated baseline and proposed efficiencies; updated savings</t>
  </si>
  <si>
    <t>-010101-</t>
  </si>
  <si>
    <t>5.05.03</t>
  </si>
  <si>
    <t>Refrigerators Freezers ENERGY STAR - Side by Side</t>
  </si>
  <si>
    <t>-010102-</t>
  </si>
  <si>
    <t>5.05.04</t>
  </si>
  <si>
    <t>Refrigerators Freezers ENERGY STAR - Top Freezer</t>
  </si>
  <si>
    <t>-010103-</t>
  </si>
  <si>
    <t>5.05.05</t>
  </si>
  <si>
    <t>Refrigerators Freezers ENERGY STAR - Bottom Freezer</t>
  </si>
  <si>
    <t>-010104-</t>
  </si>
  <si>
    <t>5.05.06</t>
  </si>
  <si>
    <t>Freezers ENERGY STAR - Chest Freezer</t>
  </si>
  <si>
    <t>Standard freezer</t>
  </si>
  <si>
    <t>ENERGY STAR freezer</t>
  </si>
  <si>
    <t>DEER database</t>
  </si>
  <si>
    <t>-010105-</t>
  </si>
  <si>
    <t>5.05.07</t>
  </si>
  <si>
    <t>Freezers ENERGY STAR - Upright Freezer</t>
  </si>
  <si>
    <t>-010106-</t>
  </si>
  <si>
    <t>5.05.11</t>
  </si>
  <si>
    <t>Freezers ENERGY STAR - Compact Freezer</t>
  </si>
  <si>
    <t>Standard Compact Freezer</t>
  </si>
  <si>
    <t>ENERGY STAR Compact Freezer</t>
  </si>
  <si>
    <t>-010107-</t>
  </si>
  <si>
    <t>5.05.08</t>
  </si>
  <si>
    <t>.FESC10</t>
  </si>
  <si>
    <t>Refrigerator recycling</t>
  </si>
  <si>
    <t>Old refrigerator running</t>
  </si>
  <si>
    <t>Old refrigerator removed</t>
  </si>
  <si>
    <t>Total cost represents removal cost</t>
  </si>
  <si>
    <t>Updated to 2015 evaluation values</t>
  </si>
  <si>
    <t>-010108-</t>
  </si>
  <si>
    <t>5.05.09</t>
  </si>
  <si>
    <t>Freezer recycling</t>
  </si>
  <si>
    <t>Old freezer running</t>
  </si>
  <si>
    <t>Old freezer removed</t>
  </si>
  <si>
    <t>-010109-</t>
  </si>
  <si>
    <t>Room AC recycling</t>
  </si>
  <si>
    <t>Old unit running</t>
  </si>
  <si>
    <t>Old unit removed</t>
  </si>
  <si>
    <t>-010110-</t>
  </si>
  <si>
    <t>Dehumidifier recycling</t>
  </si>
  <si>
    <t>-010111-</t>
  </si>
  <si>
    <t>5.05.10</t>
  </si>
  <si>
    <t>ENERGY STAR Dehumidifier</t>
  </si>
  <si>
    <t>Standard Dehumidifier</t>
  </si>
  <si>
    <t>Updated to ENERGY STAR Version 3.0 (as of 10/1/2012)</t>
  </si>
  <si>
    <t>New federal minimum standard to take effect 10/1/12.</t>
  </si>
  <si>
    <t>-010112-</t>
  </si>
  <si>
    <t>.FESC6</t>
  </si>
  <si>
    <t>ENERGY STAR Dishwasher - gas water heater</t>
  </si>
  <si>
    <t>Standard Dishwasher</t>
  </si>
  <si>
    <t>ES High Efficiency Dishwasher</t>
  </si>
  <si>
    <t>Updated Savings for ENERGY Star update</t>
  </si>
  <si>
    <t>-010113-</t>
  </si>
  <si>
    <t>ENERGY STAR Dishwasher - elec water heater</t>
  </si>
  <si>
    <t>-010114-</t>
  </si>
  <si>
    <t>ES Dishwasher Tier 2 - gas water heater</t>
  </si>
  <si>
    <t>Standard Dishwasher EF=0.46</t>
  </si>
  <si>
    <t>ES High Efficiency Dishwasher EF&gt;= 0.68</t>
  </si>
  <si>
    <t>There is currently no ES Tier 2 for Dishwashers</t>
  </si>
  <si>
    <t>Update planned in 2014</t>
  </si>
  <si>
    <t>-010115-</t>
  </si>
  <si>
    <t>ES Dishwasher Tier 2 - elec water heater</t>
  </si>
  <si>
    <t>-010116-</t>
  </si>
  <si>
    <t>.FESC16</t>
  </si>
  <si>
    <t>Clothes Dryers</t>
  </si>
  <si>
    <t>Standard Gas Clothes Dryer EF=2.67</t>
  </si>
  <si>
    <t xml:space="preserve">High Efficiency Gas Clothes Dryer with Moisture Sensor.  </t>
  </si>
  <si>
    <t>-010117-</t>
  </si>
  <si>
    <t>Standard Electric Clothes Dryer EF=3.01</t>
  </si>
  <si>
    <t xml:space="preserve">High Efficiency Electric Clothes Dryer with Moisture Sensor.  </t>
  </si>
  <si>
    <t>-010118-</t>
  </si>
  <si>
    <t>5.08.01</t>
  </si>
  <si>
    <t>.FESC26</t>
  </si>
  <si>
    <t>ENERGY STAR Air Purifier CADR 51-100</t>
  </si>
  <si>
    <t>Standard efficiency air purifier</t>
  </si>
  <si>
    <t>ENERGY STAR Air Purifier</t>
  </si>
  <si>
    <t>-010202-</t>
  </si>
  <si>
    <t>5.08.02</t>
  </si>
  <si>
    <t>ENERGY STAR Air Purifier CADR 101-150</t>
  </si>
  <si>
    <t>-010203-</t>
  </si>
  <si>
    <t>5.08.03</t>
  </si>
  <si>
    <t>ENERGY STAR Air Purifier CADR 151-200</t>
  </si>
  <si>
    <t>-010204-</t>
  </si>
  <si>
    <t>5.08.04</t>
  </si>
  <si>
    <t>ENERGY STAR Air Purifier CADR 201-250</t>
  </si>
  <si>
    <t>-010205-</t>
  </si>
  <si>
    <t>5.08.05</t>
  </si>
  <si>
    <t>ENERGY STAR Air Purifier CADR Over 250</t>
  </si>
  <si>
    <t>-010206-</t>
  </si>
  <si>
    <t>Residential PV</t>
  </si>
  <si>
    <t>-010119-</t>
  </si>
  <si>
    <t>9.01.03</t>
  </si>
  <si>
    <t>.FESR2</t>
  </si>
  <si>
    <t>Solar Domestic Hot Water</t>
  </si>
  <si>
    <t>Solar water heater</t>
  </si>
  <si>
    <t>40 SF collector</t>
  </si>
  <si>
    <t>-010120-</t>
  </si>
  <si>
    <t>Solar Water Heater</t>
  </si>
  <si>
    <t>-010121-</t>
  </si>
  <si>
    <t>10.01.01</t>
  </si>
  <si>
    <t>.FESB1</t>
  </si>
  <si>
    <t>Behavior Modification: Home Energy Reports, 9k-11kWh Annual Usage (Year 1)</t>
  </si>
  <si>
    <t>no reporting</t>
  </si>
  <si>
    <t>home energy reports</t>
  </si>
  <si>
    <t>home (cost)</t>
  </si>
  <si>
    <t>9k-11kWh Annual Usage (Year 1)</t>
  </si>
  <si>
    <t>Values provided by Collaborative (OPower Presentation), kW added</t>
  </si>
  <si>
    <t>-010122-</t>
  </si>
  <si>
    <t>Behavior Modification: Home Energy Reports, 7k-9kWh Annual Usage (Year 1)</t>
  </si>
  <si>
    <t>7k-9 kWh Annual Usage (Year 1)</t>
  </si>
  <si>
    <t>-010123-</t>
  </si>
  <si>
    <t>Behavior Modification: Home Energy Reports, 9k-11kWh Annual Usage (2nd Year)</t>
  </si>
  <si>
    <t>9k-11kWh Annual Usage (2nd year)</t>
  </si>
  <si>
    <t>Measure name change, Values provided by Collaborative (OPower Presentation), kW added</t>
  </si>
  <si>
    <t>-010124-</t>
  </si>
  <si>
    <t>Behavior Modification: Home Energy Reports, 7k-9kWh Annual Usage (2nd Year)</t>
  </si>
  <si>
    <t>7k-9 kWh Annual Usage (2nd year)</t>
  </si>
  <si>
    <t>-010125-</t>
  </si>
  <si>
    <t>Behavior Modification: Home Energy Reports, 9k-11kWh Annual Usage (3rd year)</t>
  </si>
  <si>
    <t>9k-11kWh Annual Usage (3rd year)</t>
  </si>
  <si>
    <t>-010172-</t>
  </si>
  <si>
    <t>Behavior Modification: Home Energy Reports, 7k-9kWh Annual Usage (3rd year)</t>
  </si>
  <si>
    <t>7k-9 kWh Annual Usage (3rd year)</t>
  </si>
  <si>
    <t>-010173-</t>
  </si>
  <si>
    <t>Behavior Modification: Home Energy Reports, 9k-11kWh Annual Usage (4th year)</t>
  </si>
  <si>
    <t>9k-11kWh Annual Usage (4th year)</t>
  </si>
  <si>
    <t>kWh and Therm Savings Rate from Navigant Evaluation; 1.5x factor from OPower</t>
  </si>
  <si>
    <t>-010174-</t>
  </si>
  <si>
    <t>Behavior Modification: Home Energy Reports, 7k-9kWh Annual Usage (4th year)</t>
  </si>
  <si>
    <t>7k-9 kWh Annual Usage (4th year)</t>
  </si>
  <si>
    <t>-010175-</t>
  </si>
  <si>
    <t>Behavior Modification: Home Energy Reports, 9k-11kWh Annual Usage (5th year)</t>
  </si>
  <si>
    <t>-010207-</t>
  </si>
  <si>
    <t>Behavior Modification: Home Energy Reports, 7k-9kWh Annual Usage (5th year)</t>
  </si>
  <si>
    <t>-010208-</t>
  </si>
  <si>
    <t>.FESB3</t>
  </si>
  <si>
    <t>Smartphone Behavior Application</t>
  </si>
  <si>
    <t>no application</t>
  </si>
  <si>
    <t>Smartphone application</t>
  </si>
  <si>
    <t>home(application</t>
  </si>
  <si>
    <t>No cost for installation</t>
  </si>
  <si>
    <t>Moved from weather sensitive database, updated for 2017</t>
  </si>
  <si>
    <t>-010226-</t>
  </si>
  <si>
    <t>10.02.02</t>
  </si>
  <si>
    <t>.FESB4</t>
  </si>
  <si>
    <t>Real Time Data Add-on to Smartphone Behavior Application</t>
  </si>
  <si>
    <t>smartphone application</t>
  </si>
  <si>
    <t>real time data add-on</t>
  </si>
  <si>
    <t>-010227-</t>
  </si>
  <si>
    <t>10.02.03</t>
  </si>
  <si>
    <t>.FESB5</t>
  </si>
  <si>
    <t>Interval Web Portal and Portal Encouragement Reports</t>
  </si>
  <si>
    <t>Portal reporting and encouragement reports</t>
  </si>
  <si>
    <t>-010228-</t>
  </si>
  <si>
    <t>ENERGY STAR 5.3 TV (0-20")</t>
  </si>
  <si>
    <t>ENERGY STAR 4.0 TV (0-20")</t>
  </si>
  <si>
    <t>-010126-</t>
  </si>
  <si>
    <t>ENERGY STAR 5.3 TV (21-30")</t>
  </si>
  <si>
    <t>ENERGY STAR 4.0 TV (21-30")</t>
  </si>
  <si>
    <t>-010127-</t>
  </si>
  <si>
    <t>ENERGY STAR 5.3 TV (31-40")</t>
  </si>
  <si>
    <t>ENERGY STAR 4.0 TV (31-40")</t>
  </si>
  <si>
    <t>-010128-</t>
  </si>
  <si>
    <t>ENERGY STAR 5.3 TV (41-50")</t>
  </si>
  <si>
    <t>ENERGY STAR 4.0 TV (41-50")</t>
  </si>
  <si>
    <t>-010129-</t>
  </si>
  <si>
    <t>ENERGY STAR 5.3 TV (51-60")</t>
  </si>
  <si>
    <t>ENERGY STAR 4.0 TV (51-60")</t>
  </si>
  <si>
    <t>-010130-</t>
  </si>
  <si>
    <t>5.08.06</t>
  </si>
  <si>
    <t>ENERGY STAR 5.3 TV (over 60")</t>
  </si>
  <si>
    <t>ENERGY STAR 4.0 TV (&gt;60")</t>
  </si>
  <si>
    <t>ENERGY STAR 5.3 TV (&gt;60")</t>
  </si>
  <si>
    <t>-010131-</t>
  </si>
  <si>
    <t>5.08.07</t>
  </si>
  <si>
    <t>ENERGY STAR 5.3 TV + 20% (0-20")</t>
  </si>
  <si>
    <t>ENERGY STAR 4.0 TV + 20% (0-20")</t>
  </si>
  <si>
    <t>-010132-</t>
  </si>
  <si>
    <t>5.08.08</t>
  </si>
  <si>
    <t>ENERGY STAR 5.3 TV + 20% (21-30")</t>
  </si>
  <si>
    <t>ENERGY STAR 4.0 TV + 20% (21-30")</t>
  </si>
  <si>
    <t>-010133-</t>
  </si>
  <si>
    <t>5.08.09</t>
  </si>
  <si>
    <t>ENERGY STAR 5.3 TV + 20% (31-40")</t>
  </si>
  <si>
    <t>ENERGY STAR 4.0 TV + 20% (31-40")</t>
  </si>
  <si>
    <t>-010134-</t>
  </si>
  <si>
    <t>5.08.10</t>
  </si>
  <si>
    <t>ENERGY STAR 5.3 TV + 20% (41-50")</t>
  </si>
  <si>
    <t>ENERGY STAR 4.0 TV + 20% (41-50")</t>
  </si>
  <si>
    <t>-010135-</t>
  </si>
  <si>
    <t>5.08.11</t>
  </si>
  <si>
    <t>ENERGY STAR 5.3 TV + 20% (51-60")</t>
  </si>
  <si>
    <t>ENERGY STAR 4.0 TV + 20% (51-60")</t>
  </si>
  <si>
    <t>-010136-</t>
  </si>
  <si>
    <t>5.08.12</t>
  </si>
  <si>
    <t>ENERGY STAR 5.3 TV + 20% (over 60")</t>
  </si>
  <si>
    <t>ENERGY STAR 4.0 TV + 20% (&gt;60")</t>
  </si>
  <si>
    <t>ENERGY STAR 5.3 TV + 20% (&gt;60")</t>
  </si>
  <si>
    <t>-010137-</t>
  </si>
  <si>
    <t>5.08.13</t>
  </si>
  <si>
    <t>ENERGY STAR 6.0 TV (0-20")</t>
  </si>
  <si>
    <t>-010138-</t>
  </si>
  <si>
    <t>5.08.14</t>
  </si>
  <si>
    <t>ENERGY STAR 6.0 TV (21-30")</t>
  </si>
  <si>
    <t>-010139-</t>
  </si>
  <si>
    <t>5.08.15</t>
  </si>
  <si>
    <t>ENERGY STAR 6.0 TV (31-40")</t>
  </si>
  <si>
    <t>-010140-</t>
  </si>
  <si>
    <t>5.08.16</t>
  </si>
  <si>
    <t>ENERGY STAR 6.0 TV (41-50")</t>
  </si>
  <si>
    <t>-010141-</t>
  </si>
  <si>
    <t>5.08.17</t>
  </si>
  <si>
    <t>ENERGY STAR 6.0 TV (51-60")</t>
  </si>
  <si>
    <t>-010142-</t>
  </si>
  <si>
    <t>5.08.18</t>
  </si>
  <si>
    <t>ENERGY STAR 6.0 TV (over 60")</t>
  </si>
  <si>
    <t>ENERGY STAR 6.0 TV (&gt;60")</t>
  </si>
  <si>
    <t>-010143-</t>
  </si>
  <si>
    <t>5.08.19</t>
  </si>
  <si>
    <t>ENERGY STAR 6.0 TV + 20% (0-20")</t>
  </si>
  <si>
    <t>-010144-</t>
  </si>
  <si>
    <t>5.08.20</t>
  </si>
  <si>
    <t>ENERGY STAR 6.0 TV + 20% (21-30")</t>
  </si>
  <si>
    <t>-010145-</t>
  </si>
  <si>
    <t>5.08.21</t>
  </si>
  <si>
    <t>ENERGY STAR 6.0 TV + 20% (31-40")</t>
  </si>
  <si>
    <t>-010146-</t>
  </si>
  <si>
    <t>5.08.22</t>
  </si>
  <si>
    <t>ENERGY STAR 6.0 TV + 20% (41-50")</t>
  </si>
  <si>
    <t>-010147-</t>
  </si>
  <si>
    <t>5.08.23</t>
  </si>
  <si>
    <t>ENERGY STAR 6.0 TV + 20% (51-60")</t>
  </si>
  <si>
    <t>-010148-</t>
  </si>
  <si>
    <t>5.08.24</t>
  </si>
  <si>
    <t>ENERGY STAR 6.0 TV + 20% (over 60")</t>
  </si>
  <si>
    <t>ENERGY STAR 6.0 TV + 20% (&gt;60")</t>
  </si>
  <si>
    <t>-010149-</t>
  </si>
  <si>
    <t>ENERGY STAR 6.0 TV + 35% (0-20")</t>
  </si>
  <si>
    <t>ENERGY STAR 4.0 TV + 35% (0-20")</t>
  </si>
  <si>
    <t>Corrected text in product names.</t>
  </si>
  <si>
    <t>-010150-</t>
  </si>
  <si>
    <t>ENERGY STAR 6.0 TV + 35% (21-30")</t>
  </si>
  <si>
    <t>ENERGY STAR 4.0 TV + 35% (21-30")</t>
  </si>
  <si>
    <t>-010151-</t>
  </si>
  <si>
    <t>ENERGY STAR 6.0 TV + 35% (31-40")</t>
  </si>
  <si>
    <t>ENERGY STAR 4.0 TV + 35% (31-40")</t>
  </si>
  <si>
    <t>-010152-</t>
  </si>
  <si>
    <t>ENERGY STAR 6.0 TV + 35% (41-50")</t>
  </si>
  <si>
    <t>ENERGY STAR 4.0 TV + 35% (41-50")</t>
  </si>
  <si>
    <t>-010153-</t>
  </si>
  <si>
    <t>ENERGY STAR 6.0 TV + 35% (51-60")</t>
  </si>
  <si>
    <t>ENERGY STAR 4.0 TV + 35% (51-60")</t>
  </si>
  <si>
    <t>-010154-</t>
  </si>
  <si>
    <t>ENERGY STAR 6.0 TV + 35% (over 60")</t>
  </si>
  <si>
    <t>ENERGY STAR 4.0 TV + 35% (&gt;60")</t>
  </si>
  <si>
    <t>ENERGY STAR 6.0 TV + 35% (&gt;60")</t>
  </si>
  <si>
    <t>-010155-</t>
  </si>
  <si>
    <t>5.08.29</t>
  </si>
  <si>
    <t>ENERGY STAR 7.0 TV (0-20")</t>
  </si>
  <si>
    <t>ENERGY STAR 7.1 to be issued in the future</t>
  </si>
  <si>
    <t>-010209-</t>
  </si>
  <si>
    <t>5.08.30</t>
  </si>
  <si>
    <t>ENERGY STAR 7.0 TV (21-30")</t>
  </si>
  <si>
    <t>-010210-</t>
  </si>
  <si>
    <t>5.08.31</t>
  </si>
  <si>
    <t>ENERGY STAR 7.0 TV (31-40")</t>
  </si>
  <si>
    <t>-010211-</t>
  </si>
  <si>
    <t>5.08.32</t>
  </si>
  <si>
    <t>ENERGY STAR 7.0 TV (41-50")</t>
  </si>
  <si>
    <t>-010212-</t>
  </si>
  <si>
    <t>5.08.33</t>
  </si>
  <si>
    <t>ENERGY STAR 7.0 TV (51-60")</t>
  </si>
  <si>
    <t>-010213-</t>
  </si>
  <si>
    <t>5.08.34</t>
  </si>
  <si>
    <t>ENERGY STAR 7.0 TV (over 60")</t>
  </si>
  <si>
    <t>ENERGY STAR 7.0 TV (&gt;60")</t>
  </si>
  <si>
    <t>-010214-</t>
  </si>
  <si>
    <t>5.08.35</t>
  </si>
  <si>
    <t>ENERGY STAR 7.0 TV + 20% (0-20")</t>
  </si>
  <si>
    <t>-010215-</t>
  </si>
  <si>
    <t>5.08.36</t>
  </si>
  <si>
    <t>ENERGY STAR 7.0 TV + 20% (21-30")</t>
  </si>
  <si>
    <t>-010216-</t>
  </si>
  <si>
    <t>5.08.37</t>
  </si>
  <si>
    <t>ENERGY STAR 7.0 TV + 20% (31-40")</t>
  </si>
  <si>
    <t>-010217-</t>
  </si>
  <si>
    <t>5.08.38</t>
  </si>
  <si>
    <t>ENERGY STAR 7.0 TV + 20% (41-50")</t>
  </si>
  <si>
    <t>-010218-</t>
  </si>
  <si>
    <t>5.08.39</t>
  </si>
  <si>
    <t>ENERGY STAR 7.0 TV + 20% (51-60")</t>
  </si>
  <si>
    <t>-010219-</t>
  </si>
  <si>
    <t>5.08.40</t>
  </si>
  <si>
    <t>ENERGY STAR 7.0 TV + 20% (over 60")</t>
  </si>
  <si>
    <t>ENERGY STAR 7.0 TV + 20% (&gt;60")</t>
  </si>
  <si>
    <t>-010220-</t>
  </si>
  <si>
    <t>5.08.41</t>
  </si>
  <si>
    <t>ENERGY STAR 7.0 TV + 35% (0-20")</t>
  </si>
  <si>
    <t>-010221-</t>
  </si>
  <si>
    <t>5.08.42</t>
  </si>
  <si>
    <t>ENERGY STAR 7.0 TV + 35% (21-30")</t>
  </si>
  <si>
    <t>-010222-</t>
  </si>
  <si>
    <t>5.08.43</t>
  </si>
  <si>
    <t>ENERGY STAR 7.0 TV + 35% (31-40")</t>
  </si>
  <si>
    <t>-010223-</t>
  </si>
  <si>
    <t>5.08.44</t>
  </si>
  <si>
    <t>ENERGY STAR 7.0 TV + 35% (41-50")</t>
  </si>
  <si>
    <t>-010224-</t>
  </si>
  <si>
    <t>5.08.45</t>
  </si>
  <si>
    <t>ENERGY STAR 7.0 TV + 35% (51-60")</t>
  </si>
  <si>
    <t>-010225-</t>
  </si>
  <si>
    <t>5.08.46</t>
  </si>
  <si>
    <t>ENERGY STAR 7.0 TV + 35% (over 60")</t>
  </si>
  <si>
    <t>ENERGY STAR 7.0 TV + 35% (&gt;60")</t>
  </si>
  <si>
    <t>5.08.25</t>
  </si>
  <si>
    <t>ENERGY STAR + 10% Display</t>
  </si>
  <si>
    <t>ENERGY STAR Display</t>
  </si>
  <si>
    <t>Recommended for review in 2016</t>
  </si>
  <si>
    <t>-010156-</t>
  </si>
  <si>
    <t>5.08.26</t>
  </si>
  <si>
    <t>ENERGY STAR + 30% Display</t>
  </si>
  <si>
    <t>-010157-</t>
  </si>
  <si>
    <t>5.08.27</t>
  </si>
  <si>
    <t>ENERGY STAR + 50 % Display</t>
  </si>
  <si>
    <t>-010158-</t>
  </si>
  <si>
    <t>5.08.28</t>
  </si>
  <si>
    <t>ENERGY STAR PC</t>
  </si>
  <si>
    <t>Conventional PC</t>
  </si>
  <si>
    <t>Desktop PC</t>
  </si>
  <si>
    <t>-010159-</t>
  </si>
  <si>
    <t>Refer to Multi-Family tab for additional in-unit measures and common area measures</t>
  </si>
  <si>
    <t>2017 Multi Family Measures</t>
  </si>
  <si>
    <t>MF Location CA (Common Area), IU (In Unit)</t>
  </si>
  <si>
    <t>.FESL6MF</t>
  </si>
  <si>
    <t>Incandescent Fixture - Interior, Used at Night</t>
  </si>
  <si>
    <t>12 hr</t>
  </si>
  <si>
    <t>CA</t>
  </si>
  <si>
    <r>
      <t xml:space="preserve">Updated for EISA, </t>
    </r>
    <r>
      <rPr>
        <sz val="10"/>
        <color rgb="FFFF0000"/>
        <rFont val="Calibri"/>
        <family val="2"/>
        <scheme val="minor"/>
      </rPr>
      <t>added in unit/common area designation</t>
    </r>
  </si>
  <si>
    <r>
      <t xml:space="preserve">11/25/2009, 7/31/2014, </t>
    </r>
    <r>
      <rPr>
        <sz val="10"/>
        <color rgb="FFFF0000"/>
        <rFont val="Calibri"/>
        <family val="2"/>
        <scheme val="minor"/>
      </rPr>
      <t>7/29/2016</t>
    </r>
  </si>
  <si>
    <t>MF</t>
  </si>
  <si>
    <t>-020000-</t>
  </si>
  <si>
    <t>CFL Screw in</t>
  </si>
  <si>
    <t>Halogen 100W and 75W equivalent, 60W and 40W incandescent</t>
  </si>
  <si>
    <t>DEER 2014 adapted for Midwest</t>
  </si>
  <si>
    <t>-020001-</t>
  </si>
  <si>
    <t>CFL Screw in - high wattage</t>
  </si>
  <si>
    <t>Incandescent Lamp - Interior, Used at Night</t>
  </si>
  <si>
    <t>added in unit/common area designation</t>
  </si>
  <si>
    <r>
      <t>11/25/2009,</t>
    </r>
    <r>
      <rPr>
        <sz val="11"/>
        <color rgb="FFFF0000"/>
        <rFont val="Calibri"/>
        <family val="2"/>
        <scheme val="minor"/>
      </rPr>
      <t xml:space="preserve"> 7/29/2016</t>
    </r>
  </si>
  <si>
    <t>-020002-</t>
  </si>
  <si>
    <t>CFL Candelabra - 24/7</t>
  </si>
  <si>
    <t>Average CFL Equivalent</t>
  </si>
  <si>
    <t>24hr</t>
  </si>
  <si>
    <t>DEER 2014 adapted for Midwest, manufacturer research</t>
  </si>
  <si>
    <t>Total cost includes stated installation costs</t>
  </si>
  <si>
    <r>
      <t xml:space="preserve">Updated cost, </t>
    </r>
    <r>
      <rPr>
        <sz val="11"/>
        <color rgb="FFFF0000"/>
        <rFont val="Calibri"/>
        <family val="2"/>
        <scheme val="minor"/>
      </rPr>
      <t>added in unit/common area designation</t>
    </r>
  </si>
  <si>
    <r>
      <t>7/31/2014,</t>
    </r>
    <r>
      <rPr>
        <sz val="11"/>
        <color rgb="FFFF0000"/>
        <rFont val="Calibri"/>
        <family val="2"/>
        <scheme val="minor"/>
      </rPr>
      <t xml:space="preserve"> 7/29/2016</t>
    </r>
  </si>
  <si>
    <t>-020003-</t>
  </si>
  <si>
    <t>CFL Candelabra - 12/7</t>
  </si>
  <si>
    <t>12hr</t>
  </si>
  <si>
    <t>-020004-</t>
  </si>
  <si>
    <t>.FESL6aMF</t>
  </si>
  <si>
    <t>LED Candelabra - 24/7</t>
  </si>
  <si>
    <t>Average LED equivalent</t>
  </si>
  <si>
    <r>
      <t>7/31/2014, 7/31/2015,</t>
    </r>
    <r>
      <rPr>
        <sz val="11"/>
        <color rgb="FFFF0000"/>
        <rFont val="Calibri"/>
        <family val="2"/>
        <scheme val="minor"/>
      </rPr>
      <t xml:space="preserve"> 7/29/2016</t>
    </r>
  </si>
  <si>
    <t>-020005-</t>
  </si>
  <si>
    <t>LED Candelabra - 12/7</t>
  </si>
  <si>
    <t>-020006-</t>
  </si>
  <si>
    <t>LED Globe - 24/7</t>
  </si>
  <si>
    <t>-020007-</t>
  </si>
  <si>
    <t>LED Globe - 12/7</t>
  </si>
  <si>
    <t>-020008-</t>
  </si>
  <si>
    <t>LED A-Style Exterior</t>
  </si>
  <si>
    <t>-</t>
  </si>
  <si>
    <r>
      <t xml:space="preserve">Measure added, </t>
    </r>
    <r>
      <rPr>
        <sz val="11"/>
        <color rgb="FFFF0000"/>
        <rFont val="Calibri"/>
        <family val="2"/>
        <scheme val="minor"/>
      </rPr>
      <t>added in unit/common area designation</t>
    </r>
  </si>
  <si>
    <t>-020152-</t>
  </si>
  <si>
    <t>1.07.05.FESL13MF.v01</t>
  </si>
  <si>
    <t>.FESL13MF</t>
  </si>
  <si>
    <t>Exterior CFL Fixture</t>
  </si>
  <si>
    <t>HID Exterior Fixture to 175W - Exterior, Used at Night</t>
  </si>
  <si>
    <t>DEER 2008, manufacturer research</t>
  </si>
  <si>
    <t>-020009-</t>
  </si>
  <si>
    <t>1.07.06.FESL13MF.v01</t>
  </si>
  <si>
    <t>HID Exterior Fixture above 175W to 400W - Exterior, Used at Night</t>
  </si>
  <si>
    <t>-020010-</t>
  </si>
  <si>
    <t>1.07.13.FESL13MF.v01</t>
  </si>
  <si>
    <t>Exterior Tenant Controlled Incandescent Fixture - Used at Night</t>
  </si>
  <si>
    <t>-020011-</t>
  </si>
  <si>
    <t>1.08.05.FESL6MF.v02</t>
  </si>
  <si>
    <t>Interior CFL Fixture</t>
  </si>
  <si>
    <t>Interior Tenant Controlled Incandescent Fixture</t>
  </si>
  <si>
    <t>6 hr</t>
  </si>
  <si>
    <t>-020012-</t>
  </si>
  <si>
    <t>1.07.15.FESL24MF.v01</t>
  </si>
  <si>
    <t>.FESL24MF</t>
  </si>
  <si>
    <t>Photo Cell Daylight Sensor</t>
  </si>
  <si>
    <t>No Photo Cell</t>
  </si>
  <si>
    <t>Per controlled fixture</t>
  </si>
  <si>
    <t>SDG&amp;E Express and SBS Workpapers</t>
  </si>
  <si>
    <t>Total cost includes installation cost, data not available for separate installation costs.</t>
  </si>
  <si>
    <t>-020013-</t>
  </si>
  <si>
    <t>1.12.01.FESL1MF.v01</t>
  </si>
  <si>
    <t>.FESL1MF</t>
  </si>
  <si>
    <t>T12 2' 1 Lamp retrofit to T8 2' 1 Lamp w ballast</t>
  </si>
  <si>
    <t>Tenant controlled T12 2' 1Lamp</t>
  </si>
  <si>
    <t>T8 2' 1 Lamp w/ballast</t>
  </si>
  <si>
    <t>per fixture retrofit</t>
  </si>
  <si>
    <r>
      <t>Updated cost,</t>
    </r>
    <r>
      <rPr>
        <sz val="11"/>
        <color rgb="FFFF0000"/>
        <rFont val="Calibri"/>
        <family val="2"/>
        <scheme val="minor"/>
      </rPr>
      <t xml:space="preserve"> added in unit/common area designation</t>
    </r>
  </si>
  <si>
    <r>
      <t xml:space="preserve">7/31/2014, </t>
    </r>
    <r>
      <rPr>
        <sz val="11"/>
        <color rgb="FFFF0000"/>
        <rFont val="Calibri"/>
        <family val="2"/>
        <scheme val="minor"/>
      </rPr>
      <t>7/29/2016</t>
    </r>
  </si>
  <si>
    <t>No change to baseline</t>
  </si>
  <si>
    <t>-020014-</t>
  </si>
  <si>
    <t>1.12.02.FESL1MF.v01</t>
  </si>
  <si>
    <t>T12 2' 2 Lamp retrofit to T8 2' 1 Lamp w ballast</t>
  </si>
  <si>
    <t>Tenant controlled T12 2' 2Lamp</t>
  </si>
  <si>
    <t>-020015-</t>
  </si>
  <si>
    <t>1.12.03.FESL1MF.v01</t>
  </si>
  <si>
    <t>T12 2' 2 Lamp retrofit to T8 2' 2 Lamp w ballast</t>
  </si>
  <si>
    <t>T8 2' 2 Lamp w/ballast</t>
  </si>
  <si>
    <t>-020016-</t>
  </si>
  <si>
    <t>1.12.04.FESL1MF.v01</t>
  </si>
  <si>
    <t>T12 4' 1 Lamp retrofit to T8 4' 1 Lamp w ballast</t>
  </si>
  <si>
    <t>Tenant controlled T12 4' 1Lamp - 50/50 magnetic/electronic</t>
  </si>
  <si>
    <t>T8 4' 1 Lamp w/ballast</t>
  </si>
  <si>
    <r>
      <t>Updated baseline to 50/50 magnetic electronic, updated kWh and kW Savings,</t>
    </r>
    <r>
      <rPr>
        <sz val="11"/>
        <color rgb="FFFF0000"/>
        <rFont val="Calibri"/>
        <family val="2"/>
        <scheme val="minor"/>
      </rPr>
      <t xml:space="preserve"> added in unit/common area designation</t>
    </r>
  </si>
  <si>
    <t>Changed to 50/50 for 2016</t>
  </si>
  <si>
    <t>-020017-</t>
  </si>
  <si>
    <t>1.12.05.FESL1MF.v01</t>
  </si>
  <si>
    <t>T12 4' 2 Lamp retrofit to T8 4' 1 Lamp w ballast</t>
  </si>
  <si>
    <t>Tenant controlled T12 4' 2Lamp - 50/50 magnetic/electronic</t>
  </si>
  <si>
    <t>-020018-</t>
  </si>
  <si>
    <t>1.12.06.FESL1MF.v01</t>
  </si>
  <si>
    <t>T12 4' 2 Lamp retrofit to T8 4' 2 Lamp w ballast</t>
  </si>
  <si>
    <t>T8 4' 2 Lamp w/ballast</t>
  </si>
  <si>
    <t>-020019-</t>
  </si>
  <si>
    <t>1.12.07.FESL1MF.v01</t>
  </si>
  <si>
    <t>T12 4' 3 Lamp retrofit to T8 4' 1 Lamp w ballast</t>
  </si>
  <si>
    <t>Tenant controlled T12 4' 3Lamp - 50/50 magnetic/electronic</t>
  </si>
  <si>
    <t xml:space="preserve"> T8 4' 1 Lamp w/ballast</t>
  </si>
  <si>
    <t>-020020-</t>
  </si>
  <si>
    <t>1.12.08.FESL1MF.v01</t>
  </si>
  <si>
    <t>T12 4' 3 Lamp retrofit to T8 4' 2 Lamp w ballast</t>
  </si>
  <si>
    <t>-020021-</t>
  </si>
  <si>
    <t>1.12.09.FESL1MF.v01</t>
  </si>
  <si>
    <t>T12 4' 3 Lamp retrofit to T8 4' 3 Lamp w ballast</t>
  </si>
  <si>
    <t>T8 4' 3 Lamp w/ballast</t>
  </si>
  <si>
    <t>-020022-</t>
  </si>
  <si>
    <t>1.12.10.FESL1MF.v01</t>
  </si>
  <si>
    <t>T12 4' 4 Lamp retrofit to T8 4' 1 Lamp w ballast</t>
  </si>
  <si>
    <t>Tenant controlled T12 4' 4Lamp - 50/50 magnetic/electronic</t>
  </si>
  <si>
    <t>-020023-</t>
  </si>
  <si>
    <t>1.12.11.FESL1MF.v01</t>
  </si>
  <si>
    <t>T12 4' 4 Lamp retrofit to T8 4' 2 Lamp w ballast</t>
  </si>
  <si>
    <t xml:space="preserve"> T8 4' 2 Lamp w/ballast</t>
  </si>
  <si>
    <t>-020024-</t>
  </si>
  <si>
    <t>1.12.12.FESL1MF.v01</t>
  </si>
  <si>
    <t>T12 4' 4 Lamp retrofit to T8 4' 3 Lamp w ballast</t>
  </si>
  <si>
    <t>-020025-</t>
  </si>
  <si>
    <t>1.12.13</t>
  </si>
  <si>
    <t>1.12.13.FESL1MF.v01</t>
  </si>
  <si>
    <t>T12 4' 4 Lamp retrofit to T8 4' 4 Lamp w ballast</t>
  </si>
  <si>
    <t>T8 4' 4 Lamp w/ballast</t>
  </si>
  <si>
    <t>-020026-</t>
  </si>
  <si>
    <t>1.12.14</t>
  </si>
  <si>
    <t>1.12.14.FESL1MF.v01</t>
  </si>
  <si>
    <t>T12 U Tube 4' 1 Lamp retrofit to T8 U Tube 4' 1 Lamp w ballast</t>
  </si>
  <si>
    <t>Tenant controlled T12 4' U Tube 1Lamp - 50/50 magnetic/electronic</t>
  </si>
  <si>
    <t xml:space="preserve"> T8 U Tube 4' 1 Lamp w/ballast</t>
  </si>
  <si>
    <t>-020027-</t>
  </si>
  <si>
    <t>1.12.15</t>
  </si>
  <si>
    <t>1.12.15.FESL1MF.v01</t>
  </si>
  <si>
    <t>T12 U Tube 4' 2 Lamp retrofit to T8 U Tube 4' 2 Lamp w ballast</t>
  </si>
  <si>
    <t>Tenant controlled T12 4' U Tube 2Lamp - 50/50 magnetic/electronic</t>
  </si>
  <si>
    <t>T8 U Tube 4' 2 Lamp w/ballast</t>
  </si>
  <si>
    <t>-020028-</t>
  </si>
  <si>
    <t>1.12.16</t>
  </si>
  <si>
    <t>1.12.16.FESL1MF.v01</t>
  </si>
  <si>
    <t>12 hr T12 2' 1Lamp - Used at night</t>
  </si>
  <si>
    <t>-020029-</t>
  </si>
  <si>
    <t>1.12.17</t>
  </si>
  <si>
    <t>1.12.17.FESL1MF.v01</t>
  </si>
  <si>
    <t>12 hr T12 2' 2Lamp - Used at night</t>
  </si>
  <si>
    <t xml:space="preserve"> T8 2' 1 Lamp w/ballast</t>
  </si>
  <si>
    <t>-020030-</t>
  </si>
  <si>
    <t>1.12.18</t>
  </si>
  <si>
    <t>1.12.18.FESL1MF.v01</t>
  </si>
  <si>
    <t>-020031-</t>
  </si>
  <si>
    <t>1.12.19</t>
  </si>
  <si>
    <t>1.12.19.FESL1MF.v01</t>
  </si>
  <si>
    <t>12 hr T12 4' 1Lamp - 50/50 magnetic/electronic - Used at night</t>
  </si>
  <si>
    <t>-020032-</t>
  </si>
  <si>
    <t>1.12.20</t>
  </si>
  <si>
    <t>1.12.20.FESL1MF.v01</t>
  </si>
  <si>
    <t>12 hr T12 4' 2Lamp - 50/50 magnetic/electronic - Used at night</t>
  </si>
  <si>
    <t>-020033-</t>
  </si>
  <si>
    <t>1.12.21</t>
  </si>
  <si>
    <t>1.12.21.FESL1MF.v01</t>
  </si>
  <si>
    <t>-020034-</t>
  </si>
  <si>
    <t>1.12.22</t>
  </si>
  <si>
    <t>1.12.22.FESL1MF.v01</t>
  </si>
  <si>
    <t>12 hr T12 4' 3Lamp - 50/50 magnetic/electronic - Used at night</t>
  </si>
  <si>
    <t>-020035-</t>
  </si>
  <si>
    <t>1.12.23</t>
  </si>
  <si>
    <t>1.12.23.FESL1MF.v01</t>
  </si>
  <si>
    <t>-020036-</t>
  </si>
  <si>
    <t>1.12.24</t>
  </si>
  <si>
    <t>1.12.24.FESL1MF.v01</t>
  </si>
  <si>
    <t>-020037-</t>
  </si>
  <si>
    <t>1.12.25</t>
  </si>
  <si>
    <t>1.12.25.FESL1MF.v01</t>
  </si>
  <si>
    <t>12 hr T12 4' 4Lamp - 50/50 magnetic/electronic - Used at night</t>
  </si>
  <si>
    <t>-020038-</t>
  </si>
  <si>
    <t>1.12.26</t>
  </si>
  <si>
    <t>1.12.26.FESL1MF.v01</t>
  </si>
  <si>
    <t>-020039-</t>
  </si>
  <si>
    <t>1.12.27</t>
  </si>
  <si>
    <t>1.12.27.FESL1MF.v01</t>
  </si>
  <si>
    <t xml:space="preserve"> T8 4' 3 Lamp w/ballast</t>
  </si>
  <si>
    <t>-020040-</t>
  </si>
  <si>
    <t>1.12.28</t>
  </si>
  <si>
    <t>1.12.28.FESL1MF.v01</t>
  </si>
  <si>
    <t>-020041-</t>
  </si>
  <si>
    <t>1.12.29</t>
  </si>
  <si>
    <t>1.12.29.FESL1MF.v01</t>
  </si>
  <si>
    <t>12 hr T12 4' U Tube 1Lamp - 50/50 magnetic/electronic - Used at night</t>
  </si>
  <si>
    <t>-020042-</t>
  </si>
  <si>
    <t>1.12.30</t>
  </si>
  <si>
    <t>1.12.30.FESL1MF.v01</t>
  </si>
  <si>
    <t>12 hr T12 4' U Tube 2Lamp - 50/50 magnetic/electronic - Used at night</t>
  </si>
  <si>
    <t xml:space="preserve"> T8 U Tube 4' 2 Lamp w/ballast</t>
  </si>
  <si>
    <t>-020043-</t>
  </si>
  <si>
    <t>1.12.31</t>
  </si>
  <si>
    <t>1.12.31.FESL1MF.v01</t>
  </si>
  <si>
    <t xml:space="preserve">24 hr T12 2' 1Lamp </t>
  </si>
  <si>
    <t>24 hr</t>
  </si>
  <si>
    <t>-020044-</t>
  </si>
  <si>
    <t>1.12.32</t>
  </si>
  <si>
    <t>1.12.32.FESL1MF.v01</t>
  </si>
  <si>
    <t>24 hr T12 2' 2Lamp</t>
  </si>
  <si>
    <t>-020045-</t>
  </si>
  <si>
    <t>1.12.33</t>
  </si>
  <si>
    <t>1.12.33.FESL1MF.v01</t>
  </si>
  <si>
    <t>-020046-</t>
  </si>
  <si>
    <t>1.12.34</t>
  </si>
  <si>
    <t>1.12.34.FESL1MF.v01</t>
  </si>
  <si>
    <t>24 hr T12 4' 1Lamp - 50/50 magnetic/electronic</t>
  </si>
  <si>
    <t>-020047-</t>
  </si>
  <si>
    <t>1.12.35</t>
  </si>
  <si>
    <t>1.12.35.FESL1MF.v01</t>
  </si>
  <si>
    <t>24 hr T12 4' 2Lamp - 50/50 magnetic/electronic</t>
  </si>
  <si>
    <t>-020048-</t>
  </si>
  <si>
    <t>1.12.36</t>
  </si>
  <si>
    <t>1.12.36.FESL1MF.v01</t>
  </si>
  <si>
    <t>-020049-</t>
  </si>
  <si>
    <t>1.12.37</t>
  </si>
  <si>
    <t>1.12.37.FESL1MF.v01</t>
  </si>
  <si>
    <t>24 hr T12 4' 3Lamp - 50/50 magnetic/electronic</t>
  </si>
  <si>
    <t>-020050-</t>
  </si>
  <si>
    <t>1.12.38</t>
  </si>
  <si>
    <t>1.12.38.FESL1MF.v01</t>
  </si>
  <si>
    <t>-020051-</t>
  </si>
  <si>
    <t>1.12.39</t>
  </si>
  <si>
    <t>1.12.39.FESL1MF.v01</t>
  </si>
  <si>
    <t>-020052-</t>
  </si>
  <si>
    <t>1.12.40</t>
  </si>
  <si>
    <t>1.12.40.FESL1MF.v01</t>
  </si>
  <si>
    <t>24 hr T12 4' 4Lamp - 50/50 magnetic/electronic</t>
  </si>
  <si>
    <t>-020053-</t>
  </si>
  <si>
    <t>1.12.41</t>
  </si>
  <si>
    <t>1.12.41.FESL1MF.v01</t>
  </si>
  <si>
    <t>-020054-</t>
  </si>
  <si>
    <t>1.12.42</t>
  </si>
  <si>
    <t>1.12.42.FESL1MF.v01</t>
  </si>
  <si>
    <t>-020055-</t>
  </si>
  <si>
    <t>1.12.43</t>
  </si>
  <si>
    <t>1.12.43.FESL1MF.v01</t>
  </si>
  <si>
    <t xml:space="preserve"> T8 4' 4 Lamp w/ballast</t>
  </si>
  <si>
    <t>-020056-</t>
  </si>
  <si>
    <t>1.12.44</t>
  </si>
  <si>
    <t>1.12.44.FESL1MF.v01</t>
  </si>
  <si>
    <t>24 hr T12 4' U Tube 1Lamp - 50/50 magnetic/electronic</t>
  </si>
  <si>
    <t>T8 U Tube 4' 1 Lamp w/ballast</t>
  </si>
  <si>
    <t>-020057-</t>
  </si>
  <si>
    <t>1.12.45</t>
  </si>
  <si>
    <t>1.12.45.FESL1MF.v01</t>
  </si>
  <si>
    <t>24 hr T12 4' U Tube 2Lamp - 50/50 magnetic/electronic</t>
  </si>
  <si>
    <t>-020058-</t>
  </si>
  <si>
    <t>1.12.46</t>
  </si>
  <si>
    <t>1.12.46.FESL2MF.v01</t>
  </si>
  <si>
    <t>.FESL2MF</t>
  </si>
  <si>
    <t>T12 2' 1 Lamp retrofit to T5 2' 1 Lamp w ballast</t>
  </si>
  <si>
    <t xml:space="preserve"> T5 2' 1 Lamp w/ballast</t>
  </si>
  <si>
    <t>per fixture replacement</t>
  </si>
  <si>
    <t>-020059-</t>
  </si>
  <si>
    <t>1.12.47</t>
  </si>
  <si>
    <t>1.12.47.FESL2MF.v01</t>
  </si>
  <si>
    <t>T12 2' 2 Lamp retrofit to T5 2' 1 Lamp w ballast</t>
  </si>
  <si>
    <t>-020060-</t>
  </si>
  <si>
    <t>1.12.48</t>
  </si>
  <si>
    <t>1.12.48.FESL2MF.v01</t>
  </si>
  <si>
    <t>T12 2' 2 Lamp retrofit to T5 2' 2 Lamp w ballast</t>
  </si>
  <si>
    <t xml:space="preserve"> T5 2' 2 Lamp w/ballast</t>
  </si>
  <si>
    <t>-020061-</t>
  </si>
  <si>
    <t>1.12.49</t>
  </si>
  <si>
    <t>1.12.49.FESL2MF.v01</t>
  </si>
  <si>
    <t>T12 4' 1 Lamp retrofit to T5 4' 1 Lamp w ballast</t>
  </si>
  <si>
    <t>T5 4' 1 Lamp w/ballast</t>
  </si>
  <si>
    <t>-020062-</t>
  </si>
  <si>
    <t>1.12.50</t>
  </si>
  <si>
    <t>1.12.50.FESL2MF.v01</t>
  </si>
  <si>
    <t>T12 4' 2 Lamp retrofit to T5 4' 1 Lamp w ballast</t>
  </si>
  <si>
    <t>-020063-</t>
  </si>
  <si>
    <t>1.12.51</t>
  </si>
  <si>
    <t>1.12.51.FESL2MF.v01</t>
  </si>
  <si>
    <t>T12 4' 2 Lamp retrofit to T5 4' 2 Lamp w ballast</t>
  </si>
  <si>
    <t>T5 4' 2 Lamp w/ballast</t>
  </si>
  <si>
    <t>-020064-</t>
  </si>
  <si>
    <t>1.12.52</t>
  </si>
  <si>
    <t>1.12.52.FESL2MF.v01</t>
  </si>
  <si>
    <t>T12 4' 3 Lamp retrofit to T5 4' 1 Lamp w ballast</t>
  </si>
  <si>
    <t>-020065-</t>
  </si>
  <si>
    <t>1.12.53</t>
  </si>
  <si>
    <t>1.12.53.FESL2MF.v01</t>
  </si>
  <si>
    <t>T12 4' 3 Lamp retrofit to T5 4' 2 Lamp w ballast</t>
  </si>
  <si>
    <t>-020066-</t>
  </si>
  <si>
    <t>1.12.54</t>
  </si>
  <si>
    <t>1.12.54.FESL2MF.v01</t>
  </si>
  <si>
    <t>T12 4' 3 Lamp retrofit to T5 4' 3 Lamp w ballast</t>
  </si>
  <si>
    <t>T5 4' 3 Lamp w/ballast</t>
  </si>
  <si>
    <t>-020067-</t>
  </si>
  <si>
    <t>1.12.55</t>
  </si>
  <si>
    <t>1.12.55.FESL2MF.v01</t>
  </si>
  <si>
    <t>T12 4' 4 Lamp retrofit to T5 4' 1 Lamp w ballast</t>
  </si>
  <si>
    <t xml:space="preserve"> T5 4' 1 Lamp w/ballast</t>
  </si>
  <si>
    <t>-020068-</t>
  </si>
  <si>
    <t>1.12.56</t>
  </si>
  <si>
    <t>1.12.56.FESL2MF.v01</t>
  </si>
  <si>
    <t>T12 4' 4 Lamp retrofit to T5 4' 2 Lamp w ballast</t>
  </si>
  <si>
    <t xml:space="preserve"> T5 4' 2 Lamp w/ballast</t>
  </si>
  <si>
    <t>-020069-</t>
  </si>
  <si>
    <t>1.12.57</t>
  </si>
  <si>
    <t>1.12.57.FESL2MF.v01</t>
  </si>
  <si>
    <t>T12 4' 4 Lamp retrofit to T5 4' 3 Lamp w ballast</t>
  </si>
  <si>
    <t xml:space="preserve"> T5 4' 3 Lamp w/ballast</t>
  </si>
  <si>
    <t>-020070-</t>
  </si>
  <si>
    <t>1.12.58</t>
  </si>
  <si>
    <t>1.12.58.FESL2MF.v01</t>
  </si>
  <si>
    <t>T12 4' 4 Lamp retrofit to T5 4' 4 Lamp w ballast</t>
  </si>
  <si>
    <t xml:space="preserve"> T5 4' 4 Lamp w/ballast</t>
  </si>
  <si>
    <t>-020071-</t>
  </si>
  <si>
    <t>1.12.59</t>
  </si>
  <si>
    <t>1.12.59.FESL2MF.v01</t>
  </si>
  <si>
    <t>T5 2' 1 Lamp w/ballast</t>
  </si>
  <si>
    <t>-020072-</t>
  </si>
  <si>
    <t>1.12.60</t>
  </si>
  <si>
    <t>1.12.60.FESL2MF.v01</t>
  </si>
  <si>
    <t>-020073-</t>
  </si>
  <si>
    <t>1.12.61</t>
  </si>
  <si>
    <t>1.12.61.FESL2MF.v01</t>
  </si>
  <si>
    <t>-020074-</t>
  </si>
  <si>
    <t>1.12.62</t>
  </si>
  <si>
    <t>1.12.62.FESL2MF.v01</t>
  </si>
  <si>
    <t>-020075-</t>
  </si>
  <si>
    <t>1.12.63</t>
  </si>
  <si>
    <t>1.12.63.FESL2MF.v01</t>
  </si>
  <si>
    <t>-020076-</t>
  </si>
  <si>
    <t>1.12.64</t>
  </si>
  <si>
    <t>1.12.64.FESL2MF.v01</t>
  </si>
  <si>
    <t>-020077-</t>
  </si>
  <si>
    <t>1.12.65</t>
  </si>
  <si>
    <t>1.12.65.FESL2MF.v01</t>
  </si>
  <si>
    <t>-020078-</t>
  </si>
  <si>
    <t>1.12.66</t>
  </si>
  <si>
    <t>1.12.66.FESL2MF.v01</t>
  </si>
  <si>
    <t>-020079-</t>
  </si>
  <si>
    <t>1.12.67</t>
  </si>
  <si>
    <t>1.12.67.FESL2MF.v01</t>
  </si>
  <si>
    <t>-020080-</t>
  </si>
  <si>
    <t>1.12.68</t>
  </si>
  <si>
    <t>1.12.68.FESL2MF.v01</t>
  </si>
  <si>
    <t>-020081-</t>
  </si>
  <si>
    <t>1.12.69</t>
  </si>
  <si>
    <t>1.12.69.FESL2MF.v01</t>
  </si>
  <si>
    <t>-020082-</t>
  </si>
  <si>
    <t>1.12.70</t>
  </si>
  <si>
    <t>1.12.70.FESL2MF.v01</t>
  </si>
  <si>
    <t>-020083-</t>
  </si>
  <si>
    <t>1.12.71</t>
  </si>
  <si>
    <t>1.12.71.FESL2MF.v01</t>
  </si>
  <si>
    <t>T5 4' 4 Lamp w/ballast</t>
  </si>
  <si>
    <t>-020084-</t>
  </si>
  <si>
    <t>1.12.72</t>
  </si>
  <si>
    <t>1.12.72.FESL2MF.v01</t>
  </si>
  <si>
    <t>24 hr T12 2' 1Lamp</t>
  </si>
  <si>
    <t>-020085-</t>
  </si>
  <si>
    <t>1.12.73</t>
  </si>
  <si>
    <t>1.12.73.FESL2MF.v01</t>
  </si>
  <si>
    <t>-020086-</t>
  </si>
  <si>
    <t>1.12.74</t>
  </si>
  <si>
    <t>1.12.74.FESL2MF.v01</t>
  </si>
  <si>
    <t xml:space="preserve">24 hr T12 2' 2Lamp </t>
  </si>
  <si>
    <t>-020087-</t>
  </si>
  <si>
    <t>1.12.75</t>
  </si>
  <si>
    <t>1.12.75.FESL2MF.v01</t>
  </si>
  <si>
    <t>-020088-</t>
  </si>
  <si>
    <t>1.12.76</t>
  </si>
  <si>
    <t>1.12.76.FESL2MF.v01</t>
  </si>
  <si>
    <t>-020089-</t>
  </si>
  <si>
    <t>1.12.77</t>
  </si>
  <si>
    <t>1.12.77.FESL2MF.v01</t>
  </si>
  <si>
    <t>-020090-</t>
  </si>
  <si>
    <t>1.12.78</t>
  </si>
  <si>
    <t>1.12.78.FESL2MF.v01</t>
  </si>
  <si>
    <t>-020091-</t>
  </si>
  <si>
    <t>1.12.79</t>
  </si>
  <si>
    <t>1.12.79.FESL2MF.v01</t>
  </si>
  <si>
    <t>-020092-</t>
  </si>
  <si>
    <t>1.12.80</t>
  </si>
  <si>
    <t>1.12.80.FESL2MF.v01</t>
  </si>
  <si>
    <t>-020093-</t>
  </si>
  <si>
    <t>1.12.81</t>
  </si>
  <si>
    <t>1.12.81.FESL2MF.v01</t>
  </si>
  <si>
    <t>-020094-</t>
  </si>
  <si>
    <t>1.12.82</t>
  </si>
  <si>
    <t>1.12.82.FESL2MF.v01</t>
  </si>
  <si>
    <t>-020095-</t>
  </si>
  <si>
    <t>1.12.83</t>
  </si>
  <si>
    <t>1.12.83.FESL2MF.v01</t>
  </si>
  <si>
    <t>-020096-</t>
  </si>
  <si>
    <t>1.12.84</t>
  </si>
  <si>
    <t>1.12.84.FESL2MF.v01</t>
  </si>
  <si>
    <t>-020097-</t>
  </si>
  <si>
    <t>1.12.85</t>
  </si>
  <si>
    <t>1.12.85.FESL1aMF.v01</t>
  </si>
  <si>
    <t>.FESL1aMF</t>
  </si>
  <si>
    <t>Tenant controlled T12 4' 1 lamp</t>
  </si>
  <si>
    <t>HPT8 4' 1 lamp</t>
  </si>
  <si>
    <t>2.3 hr</t>
  </si>
  <si>
    <t>-020098-</t>
  </si>
  <si>
    <t>1.12.86</t>
  </si>
  <si>
    <t>1.12.86.FESL1aMF.v01</t>
  </si>
  <si>
    <t>Tenant controlled T12 4' 2 lamp</t>
  </si>
  <si>
    <t>HPT8 4' 2 lamp</t>
  </si>
  <si>
    <t>-020099-</t>
  </si>
  <si>
    <t>1.12.87</t>
  </si>
  <si>
    <t>1.12.87.FESL1aMF.v01</t>
  </si>
  <si>
    <t>Tenant controlled T12 4' 3 lamp</t>
  </si>
  <si>
    <t>HPT8 4' 3 lamp</t>
  </si>
  <si>
    <t>-020100-</t>
  </si>
  <si>
    <t>1.12.88</t>
  </si>
  <si>
    <t>1.12.88.FESL1aMF.v01</t>
  </si>
  <si>
    <t>Tenant controlled T12 4' 4 lamp</t>
  </si>
  <si>
    <t>HPT8 4' 4 lamp</t>
  </si>
  <si>
    <t>-020101-</t>
  </si>
  <si>
    <t>1.12.89</t>
  </si>
  <si>
    <t>1.12.89.FESL1aMF.v01</t>
  </si>
  <si>
    <t>LW HPT8 4' 1 lamp</t>
  </si>
  <si>
    <t>-020102-</t>
  </si>
  <si>
    <t>1.12.90</t>
  </si>
  <si>
    <t>1.12.90.FESL1aMF.v01</t>
  </si>
  <si>
    <t>LW HPT8 4' 2 lamp</t>
  </si>
  <si>
    <t>-020103-</t>
  </si>
  <si>
    <t>1.12.91</t>
  </si>
  <si>
    <t>1.12.91.FESL1aMF.v01</t>
  </si>
  <si>
    <t>LW HPT8 4' 3 lamp</t>
  </si>
  <si>
    <t>-020104-</t>
  </si>
  <si>
    <t>1.12.92</t>
  </si>
  <si>
    <t>1.12.92.FESL1aMF.v01</t>
  </si>
  <si>
    <t>LW HPT8 4' 4 lamp</t>
  </si>
  <si>
    <t>-020105-</t>
  </si>
  <si>
    <t>1.12.93</t>
  </si>
  <si>
    <t>1.12.93.FESL1aMF.v01</t>
  </si>
  <si>
    <t>.v09</t>
  </si>
  <si>
    <t>12 hr T12 4' 1 lamp</t>
  </si>
  <si>
    <t>-020106-</t>
  </si>
  <si>
    <t>1.12.94</t>
  </si>
  <si>
    <t>1.12.94.FESL1aMF.v01</t>
  </si>
  <si>
    <t>.v10</t>
  </si>
  <si>
    <t>12 hr T12 4' 2 lamp</t>
  </si>
  <si>
    <t>-020107-</t>
  </si>
  <si>
    <t>1.12.95</t>
  </si>
  <si>
    <t>1.12.95.FESL1aMF.v01</t>
  </si>
  <si>
    <t>.v11</t>
  </si>
  <si>
    <t>12 hr T12 4' 3 lamp</t>
  </si>
  <si>
    <t>-020108-</t>
  </si>
  <si>
    <t>1.12.96</t>
  </si>
  <si>
    <t>1.12.96.FESL1aMF.v01</t>
  </si>
  <si>
    <t>.v12</t>
  </si>
  <si>
    <t>12 hr T12 4' 4 lamp</t>
  </si>
  <si>
    <t>-020109-</t>
  </si>
  <si>
    <t>1.12.97</t>
  </si>
  <si>
    <t>1.12.97.FESL1aMF.v01</t>
  </si>
  <si>
    <t>.v13</t>
  </si>
  <si>
    <t>-020110-</t>
  </si>
  <si>
    <t>1.12.98</t>
  </si>
  <si>
    <t>1.12.98.FESL1aMF.v01</t>
  </si>
  <si>
    <t>.v14</t>
  </si>
  <si>
    <t>-020111-</t>
  </si>
  <si>
    <t>1.12.99</t>
  </si>
  <si>
    <t>1.12.99.FESL1aMF.v01</t>
  </si>
  <si>
    <t>.v15</t>
  </si>
  <si>
    <t>-020112-</t>
  </si>
  <si>
    <t>1.12.100</t>
  </si>
  <si>
    <t>1.12.100.FESL1aMF.v01</t>
  </si>
  <si>
    <t>.v16</t>
  </si>
  <si>
    <t>-020113-</t>
  </si>
  <si>
    <t>1.12.101</t>
  </si>
  <si>
    <t>1.12.101.FESL1aMF.v01</t>
  </si>
  <si>
    <t>.v17</t>
  </si>
  <si>
    <t>24 hr T12 4' 1 lamp</t>
  </si>
  <si>
    <t>-020114-</t>
  </si>
  <si>
    <t>1.12.102</t>
  </si>
  <si>
    <t>1.12.102.FESL1aMF.v01</t>
  </si>
  <si>
    <t>.v18</t>
  </si>
  <si>
    <t>24 hr T12 4' 2 lamp</t>
  </si>
  <si>
    <t>-020115-</t>
  </si>
  <si>
    <t>1.12.103</t>
  </si>
  <si>
    <t>1.12.103.FESL1aMF.v01</t>
  </si>
  <si>
    <t>.v19</t>
  </si>
  <si>
    <t>24 hr T12 4' 3 lamp</t>
  </si>
  <si>
    <t>-020116-</t>
  </si>
  <si>
    <t>1.12.104</t>
  </si>
  <si>
    <t>1.12.104.FESL1aMF.v01</t>
  </si>
  <si>
    <t>.v20</t>
  </si>
  <si>
    <t>24 hr T12 4' 4 lamp</t>
  </si>
  <si>
    <t>-020117-</t>
  </si>
  <si>
    <t>1.12.105</t>
  </si>
  <si>
    <t>1.12.105.FESL1aMF.v01</t>
  </si>
  <si>
    <t>.v21</t>
  </si>
  <si>
    <t>-020118-</t>
  </si>
  <si>
    <t>1.12.106</t>
  </si>
  <si>
    <t>1.12.106.FESL1aMF.v01</t>
  </si>
  <si>
    <t>.v22</t>
  </si>
  <si>
    <t>-020119-</t>
  </si>
  <si>
    <t>1.12.107</t>
  </si>
  <si>
    <t>1.12.107.FESL1aMF.v01</t>
  </si>
  <si>
    <t>.v23</t>
  </si>
  <si>
    <t>-020120-</t>
  </si>
  <si>
    <t>1.12.108</t>
  </si>
  <si>
    <t>1.12.108.FESL1aMF.v01</t>
  </si>
  <si>
    <t>.v24</t>
  </si>
  <si>
    <t>-020121-</t>
  </si>
  <si>
    <t>IU</t>
  </si>
  <si>
    <t>-020122-</t>
  </si>
  <si>
    <t>-020123-</t>
  </si>
  <si>
    <t>-020124-</t>
  </si>
  <si>
    <t>-020125-</t>
  </si>
  <si>
    <t>-020126-</t>
  </si>
  <si>
    <t>-020127-</t>
  </si>
  <si>
    <t>-020128-</t>
  </si>
  <si>
    <t>-020129-</t>
  </si>
  <si>
    <t>-020130-</t>
  </si>
  <si>
    <t>-020131-</t>
  </si>
  <si>
    <r>
      <t xml:space="preserve">Measure name update/clarification, </t>
    </r>
    <r>
      <rPr>
        <sz val="10"/>
        <color rgb="FFFF0000"/>
        <rFont val="Arial"/>
        <family val="2"/>
      </rPr>
      <t>added in unit/common area</t>
    </r>
  </si>
  <si>
    <t>-020132-</t>
  </si>
  <si>
    <t>-020133-</t>
  </si>
  <si>
    <t>-020134-</t>
  </si>
  <si>
    <t>-020135-</t>
  </si>
  <si>
    <t>-020136-</t>
  </si>
  <si>
    <t>-020137-</t>
  </si>
  <si>
    <t>-020138-</t>
  </si>
  <si>
    <t>-020139-</t>
  </si>
  <si>
    <t>-020140-</t>
  </si>
  <si>
    <t>-020141-</t>
  </si>
  <si>
    <t>-020142-</t>
  </si>
  <si>
    <t>-020143-</t>
  </si>
  <si>
    <t>-020144-</t>
  </si>
  <si>
    <t>-020145-</t>
  </si>
  <si>
    <t>-020146-</t>
  </si>
  <si>
    <t>-020147-</t>
  </si>
  <si>
    <t>-020148-</t>
  </si>
  <si>
    <t>-020149-</t>
  </si>
  <si>
    <t>-020150-</t>
  </si>
  <si>
    <t>-020151-</t>
  </si>
  <si>
    <t>Assumed similar to ShowerStart</t>
  </si>
  <si>
    <t>-020153-</t>
  </si>
  <si>
    <t>-020154-</t>
  </si>
  <si>
    <t>-020155-</t>
  </si>
  <si>
    <t>-020156-</t>
  </si>
  <si>
    <t>Denotes last number used in measure code</t>
  </si>
  <si>
    <t>British thermal units per hour, heating size</t>
  </si>
  <si>
    <t>CEE</t>
  </si>
  <si>
    <t>Consortium of Energy Efficiency</t>
  </si>
  <si>
    <t>CFL</t>
  </si>
  <si>
    <t>Compact fluorescent lamp</t>
  </si>
  <si>
    <t>ECM</t>
  </si>
  <si>
    <t>Electronincally commutated motor</t>
  </si>
  <si>
    <t>EF</t>
  </si>
  <si>
    <t>Energy Factor</t>
  </si>
  <si>
    <t>ft</t>
  </si>
  <si>
    <t>feet</t>
  </si>
  <si>
    <t>HID</t>
  </si>
  <si>
    <t>High intensity discharge, typically metal halide</t>
  </si>
  <si>
    <t>HO</t>
  </si>
  <si>
    <t>High output</t>
  </si>
  <si>
    <t>heat pump</t>
  </si>
  <si>
    <t>horsepower</t>
  </si>
  <si>
    <t>HPT8</t>
  </si>
  <si>
    <t>High performance T8</t>
  </si>
  <si>
    <t>Thousand British thermal units per hour</t>
  </si>
  <si>
    <t>LED</t>
  </si>
  <si>
    <t>Light emitting diode</t>
  </si>
  <si>
    <t>linear foot</t>
  </si>
  <si>
    <t>LW</t>
  </si>
  <si>
    <t>Low Watt</t>
  </si>
  <si>
    <t>MEF</t>
  </si>
  <si>
    <t>Modified energy factor</t>
  </si>
  <si>
    <t>PV</t>
  </si>
  <si>
    <t>Photovoltaic</t>
  </si>
  <si>
    <t>PSMH</t>
  </si>
  <si>
    <t>Pulse Start Metal Halide</t>
  </si>
  <si>
    <t>square foot</t>
  </si>
  <si>
    <t>TE</t>
  </si>
  <si>
    <t>Thermal efficiency</t>
  </si>
  <si>
    <t>VFD</t>
  </si>
  <si>
    <t>Variable frequency drive</t>
  </si>
  <si>
    <t>VSD</t>
  </si>
  <si>
    <t>Variable speed drive, synonomous with VFD</t>
  </si>
  <si>
    <t>MEMD Measure Code Nomenclature</t>
  </si>
  <si>
    <t>Measure Code Structure</t>
  </si>
  <si>
    <t>Measure Code Examples</t>
  </si>
  <si>
    <t>Measure Code section values</t>
  </si>
  <si>
    <t>Items included in the unique identifier</t>
  </si>
  <si>
    <t xml:space="preserve">Abbreviation in the identifier </t>
  </si>
  <si>
    <r>
      <t>MEMD type:</t>
    </r>
    <r>
      <rPr>
        <sz val="9"/>
        <rFont val="Palatino Linotype"/>
        <family val="1"/>
      </rPr>
      <t xml:space="preserve"> The first letter indicates the MEMD type.</t>
    </r>
  </si>
  <si>
    <t>Master Measure Database Michigan</t>
  </si>
  <si>
    <t>N indicates non-weather sensitive</t>
  </si>
  <si>
    <t>MI Database Master with weighting tool</t>
  </si>
  <si>
    <t>W</t>
  </si>
  <si>
    <t>W indicates weather sensitive</t>
  </si>
  <si>
    <r>
      <t xml:space="preserve">Sector: </t>
    </r>
    <r>
      <rPr>
        <sz val="9"/>
        <rFont val="Palatino Linotype"/>
        <family val="1"/>
      </rPr>
      <t>The second letter group indicates the sector.</t>
    </r>
  </si>
  <si>
    <t>Corresponds to the tab names in the MEMD.</t>
  </si>
  <si>
    <t>Commercial</t>
  </si>
  <si>
    <t>Residential</t>
  </si>
  <si>
    <t>Single Family Residential</t>
  </si>
  <si>
    <t>Multi Family Residential</t>
  </si>
  <si>
    <t>Manufactured Homes</t>
  </si>
  <si>
    <t>MH</t>
  </si>
  <si>
    <t>Weighted Results</t>
  </si>
  <si>
    <t>WR</t>
  </si>
  <si>
    <r>
      <t xml:space="preserve">Measure category: </t>
    </r>
    <r>
      <rPr>
        <sz val="9"/>
        <rFont val="Palatino Linotype"/>
        <family val="1"/>
      </rPr>
      <t>The third letter group indicates the measure category.</t>
    </r>
  </si>
  <si>
    <t>Appliances</t>
  </si>
  <si>
    <t>Building Envelope</t>
  </si>
  <si>
    <t>BE</t>
  </si>
  <si>
    <t>Commercial Kitchen and Refrigeration</t>
  </si>
  <si>
    <t>Consumer Electronics</t>
  </si>
  <si>
    <t>Controls</t>
  </si>
  <si>
    <t>HVAC</t>
  </si>
  <si>
    <t>Lighting</t>
  </si>
  <si>
    <t>Miscellaneous</t>
  </si>
  <si>
    <t>Motors, Pumps, and Drives</t>
  </si>
  <si>
    <t>Water Heating</t>
  </si>
  <si>
    <r>
      <t>Measure number:</t>
    </r>
    <r>
      <rPr>
        <sz val="9"/>
        <rFont val="Palatino Linotype"/>
        <family val="1"/>
      </rPr>
      <t xml:space="preserve"> The six digit number will be unique to every measure in the MEMD.</t>
    </r>
  </si>
  <si>
    <t>Measures to be assigned a number in ascending order as they are added to the MEMD.</t>
  </si>
  <si>
    <r>
      <t xml:space="preserve">Fuel type: </t>
    </r>
    <r>
      <rPr>
        <sz val="9"/>
        <rFont val="Palatino Linotype"/>
        <family val="1"/>
      </rPr>
      <t>The next letter indicates the fuel savings from the measure.</t>
    </r>
  </si>
  <si>
    <t>Combination</t>
  </si>
  <si>
    <t>Both electric and gas savings</t>
  </si>
  <si>
    <t>Climate (for weather sensitive measures, residential and commercial)</t>
  </si>
  <si>
    <t>To show “parent-child” relationship. Corresponds to climate in the MEMD.</t>
  </si>
  <si>
    <t>Alpena County Regional</t>
  </si>
  <si>
    <t>AL</t>
  </si>
  <si>
    <t>Detroit City Airport</t>
  </si>
  <si>
    <t>DE</t>
  </si>
  <si>
    <t>Lansing Capital City A</t>
  </si>
  <si>
    <t>LA</t>
  </si>
  <si>
    <t>Muskegon County Arpt</t>
  </si>
  <si>
    <t>MU</t>
  </si>
  <si>
    <t>Saginaw Tri City Intl</t>
  </si>
  <si>
    <t>SA</t>
  </si>
  <si>
    <t>Sault Ste Marie Sander</t>
  </si>
  <si>
    <t>SS</t>
  </si>
  <si>
    <t>Traverse City Cherry C</t>
  </si>
  <si>
    <t>TR</t>
  </si>
  <si>
    <t>For measures on the “weighted results” tab</t>
  </si>
  <si>
    <t>Building type (for weather sensitive measures, commercial)</t>
  </si>
  <si>
    <t>To show “parent-child” relationship. Corresponds to building type in the MEMD.</t>
  </si>
  <si>
    <t>Assembly</t>
  </si>
  <si>
    <t>AS</t>
  </si>
  <si>
    <t>Big Box Retail</t>
  </si>
  <si>
    <t>BB</t>
  </si>
  <si>
    <t>Biotech</t>
  </si>
  <si>
    <t>BI</t>
  </si>
  <si>
    <t>Fast Food Restaurant</t>
  </si>
  <si>
    <t>FF</t>
  </si>
  <si>
    <t>Full Service Restaurant</t>
  </si>
  <si>
    <t>FS</t>
  </si>
  <si>
    <t>Grocery</t>
  </si>
  <si>
    <t>GR</t>
  </si>
  <si>
    <t>High School</t>
  </si>
  <si>
    <t>HS</t>
  </si>
  <si>
    <t>Large Office</t>
  </si>
  <si>
    <t>LO</t>
  </si>
  <si>
    <t>Light Industrial</t>
  </si>
  <si>
    <t>LN</t>
  </si>
  <si>
    <t>Primary School</t>
  </si>
  <si>
    <t>PS</t>
  </si>
  <si>
    <t>Small Office</t>
  </si>
  <si>
    <t>SO</t>
  </si>
  <si>
    <t>Small Retail</t>
  </si>
  <si>
    <t>SR</t>
  </si>
  <si>
    <t>Large Office, High School and Biotech system (for weather sensitive measures, commercial)</t>
  </si>
  <si>
    <t>To show “parent-child” relationship.  Corresponds to commercial system type in the MEMD.</t>
  </si>
  <si>
    <t>CV reheat econ with Air Cooled Chiller</t>
  </si>
  <si>
    <t>EA</t>
  </si>
  <si>
    <t>CV reheat econ with Gas Engine Chiller</t>
  </si>
  <si>
    <t>EG</t>
  </si>
  <si>
    <t>CV reheat econ with Water Cooled Chiller</t>
  </si>
  <si>
    <t>EW</t>
  </si>
  <si>
    <t>CV reheat no econ with Air Cooled Chiller</t>
  </si>
  <si>
    <t>CV reheat no econ with Gas Engine Chiller</t>
  </si>
  <si>
    <t>NG</t>
  </si>
  <si>
    <t>CV reheat no econ with Water Cooled Chiller</t>
  </si>
  <si>
    <t>NW</t>
  </si>
  <si>
    <t>VAV reheat econ with Air Cooled Chiller</t>
  </si>
  <si>
    <t>VA</t>
  </si>
  <si>
    <t>VAV reheat econ with Gas Engine Chiller</t>
  </si>
  <si>
    <t>VG</t>
  </si>
  <si>
    <t>VAV reheat econ with Water Cooled Chiller</t>
  </si>
  <si>
    <t>VW</t>
  </si>
  <si>
    <t>Building type (for weather sensitive measures, multifamily residential only)</t>
  </si>
  <si>
    <t>MF HR</t>
  </si>
  <si>
    <t>HR</t>
  </si>
  <si>
    <t>MF LR 5+</t>
  </si>
  <si>
    <t>LR</t>
  </si>
  <si>
    <t>System (for weather sensitive measures, all residential)</t>
  </si>
  <si>
    <t>To show “parent-child” relationship. Corresponds to system in the MEMD.</t>
  </si>
  <si>
    <t>Central AC with elec furnace</t>
  </si>
  <si>
    <t>Central AC with gas furnace</t>
  </si>
  <si>
    <t>CG</t>
  </si>
  <si>
    <t>Central air source heat pump</t>
  </si>
  <si>
    <t>CH</t>
  </si>
  <si>
    <t>Central dual fuel heat pump</t>
  </si>
  <si>
    <t>CD</t>
  </si>
  <si>
    <t>Elec furnace no AC</t>
  </si>
  <si>
    <t>Gas boiler no AC</t>
  </si>
  <si>
    <t>GB</t>
  </si>
  <si>
    <t>Gas furnace no AC</t>
  </si>
  <si>
    <t>GF</t>
  </si>
  <si>
    <t>PTAC</t>
  </si>
  <si>
    <t>PA</t>
  </si>
  <si>
    <t>PTHP</t>
  </si>
  <si>
    <t>PH</t>
  </si>
  <si>
    <t>Vintage (for weather sensitive measures, all residential)</t>
  </si>
  <si>
    <t>To show “parent-child” relationship. Corresponds to vintage in the MEMD.</t>
  </si>
  <si>
    <t>Old</t>
  </si>
  <si>
    <t>OL</t>
  </si>
  <si>
    <t>Average</t>
  </si>
  <si>
    <t>AV</t>
  </si>
  <si>
    <t>New</t>
  </si>
  <si>
    <t>NE</t>
  </si>
  <si>
    <t>78-94</t>
  </si>
  <si>
    <t>MI</t>
  </si>
  <si>
    <t>“Mid”</t>
  </si>
  <si>
    <t>95-05</t>
  </si>
  <si>
    <t>HI</t>
  </si>
  <si>
    <t>“High”</t>
  </si>
  <si>
    <t>Pre78</t>
  </si>
  <si>
    <t>PR</t>
  </si>
  <si>
    <t>“Pre”</t>
  </si>
  <si>
    <r>
      <t xml:space="preserve">Measure version: </t>
    </r>
    <r>
      <rPr>
        <sz val="9"/>
        <rFont val="Palatino Linotype"/>
        <family val="1"/>
      </rPr>
      <t>This two digit number indicates the measure version. All measures start with version “01.”</t>
    </r>
  </si>
  <si>
    <t>This value would be changed if the measure savings or units change.</t>
  </si>
  <si>
    <t>Measure version determined to be updated with any change to measure or support documentation</t>
  </si>
  <si>
    <t>000730</t>
  </si>
  <si>
    <t>000731</t>
  </si>
  <si>
    <t>Low Flow Bathroom Faucet Aerators - School Ed. Program 1.5 gpm electric water heater</t>
  </si>
  <si>
    <t>Low Flow Bathroom Faucet Aerators - School Ed. Program 1.0 gpm electric water heater</t>
  </si>
  <si>
    <t>Low Flow Bathroom Faucet Aerators - School Ed. Program 0.5 gpm electric water heater</t>
  </si>
  <si>
    <t>Low Flow Bathroom Faucet Aerators - School Ed. Program 1.5 gpm gas water heater</t>
  </si>
  <si>
    <t>Low Flow Bathroom Faucet Aerators - School Ed. Program 1.0 gpm gas water heater</t>
  </si>
  <si>
    <t>Low Flow Bathroom Faucet Aerators - School Ed. Program 0.5 gpm gas water heater</t>
  </si>
  <si>
    <t>2.53.36</t>
  </si>
  <si>
    <t>2.53.37</t>
  </si>
  <si>
    <t>-010229-</t>
  </si>
  <si>
    <t>-010230-</t>
  </si>
  <si>
    <t>-010231-</t>
  </si>
  <si>
    <t>-010232-</t>
  </si>
  <si>
    <t>-010233-</t>
  </si>
  <si>
    <t>-010234-</t>
  </si>
  <si>
    <t>-010235-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</si>
</sst>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"/>
    <numFmt numFmtId="166" formatCode="0.0"/>
    <numFmt numFmtId="167" formatCode="#,##0.000"/>
    <numFmt numFmtId="168" formatCode="_(* #,##0.000_);_(* \(#,##0.000\);_(* &quot;-&quot;??_);_(@_)"/>
    <numFmt numFmtId="169" formatCode="#,##0.0_);\(#,##0.0\)"/>
    <numFmt numFmtId="170" formatCode="_(* #,##0_);_(* \(#,##0\);_(* &quot;-&quot;??_);_(@_)"/>
    <numFmt numFmtId="171" formatCode="0.00000"/>
    <numFmt numFmtId="172" formatCode="0.0000"/>
    <numFmt numFmtId="173" formatCode="0.000"/>
    <numFmt numFmtId="174" formatCode="#,##0.0000"/>
    <numFmt numFmtId="175" formatCode="&quot;$&quot;#,##0.00"/>
    <numFmt numFmtId="176" formatCode="#,##0.00000"/>
    <numFmt numFmtId="177" formatCode="#,##0.000000"/>
    <numFmt numFmtId="178" formatCode="#,##0.0"/>
    <numFmt numFmtId="179" formatCode="_(* #,##0.0_);_(* \(#,##0.0\);_(* &quot;-&quot;??_);_(@_)"/>
    <numFmt numFmtId="180" formatCode="_(* #,##0.00000_);_(* \(#,##0.00000\);_(* &quot;-&quot;??_);_(@_)"/>
    <numFmt numFmtId="181" formatCode="_(* #,##0.0000000_);_(* \(#,##0.0000000\);_(* &quot;-&quot;??_);_(@_)"/>
    <numFmt numFmtId="182" formatCode="_(* #,##0.000_);_(* \(#,##0.000\);_(* &quot;-&quot;???_);_(@_)"/>
    <numFmt numFmtId="183" formatCode="&quot;$&quot;#,##0.0_);[Red]\(&quot;$&quot;#,##0.0\)"/>
    <numFmt numFmtId="184" formatCode="00000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sz val="22"/>
      <name val="Arial"/>
      <family val="2"/>
    </font>
    <font>
      <sz val="10"/>
      <name val="Calibri"/>
      <family val="2"/>
    </font>
    <font>
      <strike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Palatino Linotype"/>
      <family val="1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FFFF"/>
      <name val="Palatino Linotype"/>
      <family val="1"/>
    </font>
    <font>
      <sz val="9"/>
      <color rgb="FFC00000"/>
      <name val="Palatino Linotype"/>
      <family val="1"/>
    </font>
    <font>
      <sz val="6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trike/>
      <sz val="11"/>
      <name val="Calibri"/>
      <family val="2"/>
      <scheme val="minor"/>
    </font>
    <font>
      <sz val="10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876D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C5A41C"/>
      </top>
      <bottom style="medium">
        <color rgb="FFDDD9C3"/>
      </bottom>
      <diagonal/>
    </border>
    <border>
      <left/>
      <right/>
      <top/>
      <bottom style="medium">
        <color rgb="FFDDD9C3"/>
      </bottom>
      <diagonal/>
    </border>
    <border>
      <left/>
      <right/>
      <top/>
      <bottom style="medium">
        <color rgb="FF92876D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5">
    <xf numFmtId="0" fontId="0" fillId="0" borderId="0"/>
    <xf numFmtId="166" fontId="6" fillId="0" borderId="0" applyFont="0" applyFill="0" applyBorder="0" applyAlignment="0" applyProtection="0">
      <alignment horizontal="right"/>
    </xf>
    <xf numFmtId="2" fontId="6" fillId="0" borderId="0" applyFont="0" applyFill="0" applyBorder="0" applyAlignment="0" applyProtection="0">
      <alignment horizontal="right"/>
    </xf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6" fillId="0" borderId="0" applyFont="0" applyFill="0" applyBorder="0" applyAlignment="0" applyProtection="0">
      <alignment horizontal="right"/>
    </xf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7" fillId="0" borderId="1" applyFill="0" applyProtection="0">
      <alignment horizontal="right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Fill="0" applyBorder="0" applyProtection="0">
      <alignment horizontal="left" wrapText="1"/>
    </xf>
    <xf numFmtId="9" fontId="11" fillId="0" borderId="0" applyFont="0" applyFill="0" applyBorder="0" applyAlignment="0" applyProtection="0"/>
  </cellStyleXfs>
  <cellXfs count="518">
    <xf numFmtId="0" fontId="0" fillId="0" borderId="0" xfId="0"/>
    <xf numFmtId="44" fontId="1" fillId="0" borderId="2" xfId="13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horizontal="left"/>
    </xf>
    <xf numFmtId="166" fontId="1" fillId="0" borderId="2" xfId="0" applyNumberFormat="1" applyFont="1" applyFill="1" applyBorder="1" applyAlignment="1">
      <alignment horizontal="center"/>
    </xf>
    <xf numFmtId="7" fontId="1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6" fontId="1" fillId="0" borderId="2" xfId="0" applyNumberFormat="1" applyFont="1" applyFill="1" applyBorder="1"/>
    <xf numFmtId="164" fontId="1" fillId="0" borderId="2" xfId="0" applyNumberFormat="1" applyFont="1" applyFill="1" applyBorder="1" applyAlignment="1"/>
    <xf numFmtId="0" fontId="1" fillId="2" borderId="2" xfId="0" applyFont="1" applyFill="1" applyBorder="1"/>
    <xf numFmtId="173" fontId="1" fillId="0" borderId="2" xfId="0" applyNumberFormat="1" applyFont="1" applyFill="1" applyBorder="1" applyAlignment="1">
      <alignment horizontal="center"/>
    </xf>
    <xf numFmtId="6" fontId="1" fillId="0" borderId="2" xfId="0" applyNumberFormat="1" applyFont="1" applyFill="1" applyBorder="1" applyAlignment="1">
      <alignment horizontal="center"/>
    </xf>
    <xf numFmtId="0" fontId="13" fillId="2" borderId="0" xfId="0" applyFont="1" applyFill="1"/>
    <xf numFmtId="0" fontId="1" fillId="0" borderId="2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44" fontId="1" fillId="2" borderId="2" xfId="13" applyFont="1" applyFill="1" applyBorder="1"/>
    <xf numFmtId="0" fontId="1" fillId="0" borderId="0" xfId="0" applyFont="1"/>
    <xf numFmtId="0" fontId="1" fillId="0" borderId="0" xfId="0" applyFont="1" applyFill="1"/>
    <xf numFmtId="43" fontId="1" fillId="0" borderId="2" xfId="3" applyNumberFormat="1" applyFont="1" applyFill="1" applyBorder="1" applyAlignment="1">
      <alignment horizontal="left"/>
    </xf>
    <xf numFmtId="167" fontId="1" fillId="0" borderId="2" xfId="0" applyNumberFormat="1" applyFont="1" applyFill="1" applyBorder="1" applyAlignment="1">
      <alignment horizontal="center"/>
    </xf>
    <xf numFmtId="164" fontId="1" fillId="0" borderId="2" xfId="13" applyNumberFormat="1" applyFont="1" applyFill="1" applyBorder="1" applyAlignment="1"/>
    <xf numFmtId="3" fontId="1" fillId="0" borderId="2" xfId="0" applyNumberFormat="1" applyFont="1" applyFill="1" applyBorder="1"/>
    <xf numFmtId="3" fontId="1" fillId="0" borderId="2" xfId="0" applyNumberFormat="1" applyFont="1" applyFill="1" applyBorder="1" applyAlignment="1">
      <alignment horizontal="center"/>
    </xf>
    <xf numFmtId="170" fontId="1" fillId="0" borderId="2" xfId="3" applyNumberFormat="1" applyFont="1" applyFill="1" applyBorder="1"/>
    <xf numFmtId="0" fontId="1" fillId="0" borderId="2" xfId="0" applyFont="1" applyFill="1" applyBorder="1" applyAlignment="1">
      <alignment horizontal="center" wrapText="1"/>
    </xf>
    <xf numFmtId="164" fontId="1" fillId="0" borderId="2" xfId="13" applyNumberFormat="1" applyFont="1" applyFill="1" applyBorder="1" applyAlignment="1">
      <alignment horizontal="distributed"/>
    </xf>
    <xf numFmtId="0" fontId="2" fillId="0" borderId="2" xfId="0" applyFont="1" applyFill="1" applyBorder="1" applyAlignment="1">
      <alignment horizontal="left"/>
    </xf>
    <xf numFmtId="165" fontId="1" fillId="0" borderId="2" xfId="0" applyNumberFormat="1" applyFont="1" applyFill="1" applyBorder="1" applyAlignment="1"/>
    <xf numFmtId="174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center"/>
    </xf>
    <xf numFmtId="43" fontId="1" fillId="0" borderId="2" xfId="3" applyFont="1" applyFill="1" applyBorder="1" applyAlignment="1"/>
    <xf numFmtId="175" fontId="1" fillId="0" borderId="2" xfId="0" applyNumberFormat="1" applyFont="1" applyFill="1" applyBorder="1" applyAlignment="1"/>
    <xf numFmtId="0" fontId="5" fillId="0" borderId="0" xfId="0" applyFont="1" applyFill="1"/>
    <xf numFmtId="176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horizontal="left"/>
    </xf>
    <xf numFmtId="0" fontId="2" fillId="0" borderId="0" xfId="0" applyFont="1" applyFill="1"/>
    <xf numFmtId="0" fontId="2" fillId="0" borderId="2" xfId="0" applyFont="1" applyFill="1" applyBorder="1"/>
    <xf numFmtId="0" fontId="13" fillId="0" borderId="4" xfId="0" applyFont="1" applyBorder="1"/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43" fontId="1" fillId="0" borderId="0" xfId="3" applyNumberFormat="1" applyFont="1" applyFill="1" applyBorder="1" applyAlignment="1">
      <alignment horizontal="left"/>
    </xf>
    <xf numFmtId="167" fontId="2" fillId="0" borderId="2" xfId="0" applyNumberFormat="1" applyFont="1" applyFill="1" applyBorder="1" applyAlignment="1">
      <alignment horizontal="center"/>
    </xf>
    <xf numFmtId="0" fontId="13" fillId="0" borderId="0" xfId="0" applyFont="1" applyFill="1" applyBorder="1"/>
    <xf numFmtId="0" fontId="1" fillId="0" borderId="0" xfId="0" applyFont="1" applyFill="1" applyBorder="1"/>
    <xf numFmtId="0" fontId="4" fillId="0" borderId="0" xfId="0" applyFont="1" applyFill="1" applyBorder="1"/>
    <xf numFmtId="0" fontId="1" fillId="0" borderId="0" xfId="0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 horizontal="center"/>
    </xf>
    <xf numFmtId="7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/>
    <xf numFmtId="0" fontId="13" fillId="0" borderId="0" xfId="0" applyFont="1" applyFill="1" applyAlignment="1">
      <alignment horizontal="center"/>
    </xf>
    <xf numFmtId="164" fontId="1" fillId="0" borderId="2" xfId="0" applyNumberFormat="1" applyFont="1" applyFill="1" applyBorder="1"/>
    <xf numFmtId="177" fontId="1" fillId="0" borderId="2" xfId="0" applyNumberFormat="1" applyFont="1" applyFill="1" applyBorder="1" applyAlignment="1">
      <alignment horizontal="center"/>
    </xf>
    <xf numFmtId="43" fontId="1" fillId="0" borderId="2" xfId="3" applyNumberFormat="1" applyFont="1" applyFill="1" applyBorder="1" applyAlignment="1">
      <alignment horizontal="center"/>
    </xf>
    <xf numFmtId="14" fontId="1" fillId="0" borderId="2" xfId="0" applyNumberFormat="1" applyFont="1" applyFill="1" applyBorder="1"/>
    <xf numFmtId="0" fontId="1" fillId="4" borderId="2" xfId="0" applyFont="1" applyFill="1" applyBorder="1"/>
    <xf numFmtId="0" fontId="2" fillId="4" borderId="2" xfId="0" applyFont="1" applyFill="1" applyBorder="1"/>
    <xf numFmtId="0" fontId="1" fillId="0" borderId="2" xfId="0" applyFont="1" applyFill="1" applyBorder="1" applyAlignment="1">
      <alignment horizontal="left" vertical="top"/>
    </xf>
    <xf numFmtId="0" fontId="1" fillId="8" borderId="0" xfId="0" applyFont="1" applyFill="1"/>
    <xf numFmtId="0" fontId="2" fillId="6" borderId="2" xfId="0" applyFont="1" applyFill="1" applyBorder="1"/>
    <xf numFmtId="14" fontId="1" fillId="3" borderId="2" xfId="0" applyNumberFormat="1" applyFont="1" applyFill="1" applyBorder="1"/>
    <xf numFmtId="0" fontId="1" fillId="0" borderId="2" xfId="0" applyFont="1" applyFill="1" applyBorder="1" applyAlignment="1">
      <alignment wrapText="1"/>
    </xf>
    <xf numFmtId="0" fontId="13" fillId="4" borderId="0" xfId="0" applyFont="1" applyFill="1"/>
    <xf numFmtId="169" fontId="1" fillId="7" borderId="2" xfId="0" applyNumberFormat="1" applyFont="1" applyFill="1" applyBorder="1"/>
    <xf numFmtId="175" fontId="1" fillId="7" borderId="2" xfId="13" applyNumberFormat="1" applyFont="1" applyFill="1" applyBorder="1" applyAlignment="1"/>
    <xf numFmtId="164" fontId="1" fillId="5" borderId="2" xfId="13" applyNumberFormat="1" applyFont="1" applyFill="1" applyBorder="1" applyAlignment="1">
      <alignment horizontal="right"/>
    </xf>
    <xf numFmtId="0" fontId="13" fillId="7" borderId="0" xfId="0" applyFont="1" applyFill="1"/>
    <xf numFmtId="0" fontId="13" fillId="7" borderId="3" xfId="0" applyFont="1" applyFill="1" applyBorder="1"/>
    <xf numFmtId="3" fontId="1" fillId="7" borderId="2" xfId="0" applyNumberFormat="1" applyFont="1" applyFill="1" applyBorder="1"/>
    <xf numFmtId="0" fontId="1" fillId="5" borderId="2" xfId="0" applyFont="1" applyFill="1" applyBorder="1" applyAlignment="1">
      <alignment horizontal="left" vertical="top"/>
    </xf>
    <xf numFmtId="6" fontId="1" fillId="5" borderId="2" xfId="0" applyNumberFormat="1" applyFont="1" applyFill="1" applyBorder="1"/>
    <xf numFmtId="0" fontId="13" fillId="5" borderId="2" xfId="0" applyFont="1" applyFill="1" applyBorder="1" applyAlignment="1">
      <alignment horizontal="center"/>
    </xf>
    <xf numFmtId="0" fontId="1" fillId="5" borderId="0" xfId="0" applyFont="1" applyFill="1" applyBorder="1"/>
    <xf numFmtId="169" fontId="1" fillId="5" borderId="2" xfId="0" applyNumberFormat="1" applyFont="1" applyFill="1" applyBorder="1"/>
    <xf numFmtId="10" fontId="1" fillId="5" borderId="2" xfId="0" applyNumberFormat="1" applyFont="1" applyFill="1" applyBorder="1"/>
    <xf numFmtId="0" fontId="2" fillId="5" borderId="2" xfId="0" applyFont="1" applyFill="1" applyBorder="1" applyAlignment="1">
      <alignment horizontal="left"/>
    </xf>
    <xf numFmtId="175" fontId="1" fillId="5" borderId="2" xfId="0" applyNumberFormat="1" applyFont="1" applyFill="1" applyBorder="1" applyAlignment="1"/>
    <xf numFmtId="0" fontId="2" fillId="5" borderId="2" xfId="0" applyFont="1" applyFill="1" applyBorder="1"/>
    <xf numFmtId="43" fontId="1" fillId="5" borderId="2" xfId="0" applyNumberFormat="1" applyFont="1" applyFill="1" applyBorder="1"/>
    <xf numFmtId="10" fontId="1" fillId="5" borderId="2" xfId="0" applyNumberFormat="1" applyFont="1" applyFill="1" applyBorder="1" applyAlignment="1">
      <alignment horizontal="center"/>
    </xf>
    <xf numFmtId="168" fontId="1" fillId="0" borderId="2" xfId="3" applyNumberFormat="1" applyFont="1" applyFill="1" applyBorder="1" applyAlignment="1">
      <alignment horizontal="center"/>
    </xf>
    <xf numFmtId="172" fontId="1" fillId="0" borderId="2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171" fontId="1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3" fillId="0" borderId="3" xfId="0" applyFont="1" applyFill="1" applyBorder="1"/>
    <xf numFmtId="0" fontId="13" fillId="0" borderId="2" xfId="0" applyFont="1" applyBorder="1"/>
    <xf numFmtId="0" fontId="13" fillId="0" borderId="3" xfId="0" applyFont="1" applyBorder="1"/>
    <xf numFmtId="0" fontId="13" fillId="0" borderId="4" xfId="0" applyFont="1" applyFill="1" applyBorder="1"/>
    <xf numFmtId="0" fontId="13" fillId="0" borderId="2" xfId="0" applyFont="1" applyFill="1" applyBorder="1" applyAlignment="1">
      <alignment wrapText="1"/>
    </xf>
    <xf numFmtId="0" fontId="13" fillId="0" borderId="2" xfId="0" applyFont="1" applyFill="1" applyBorder="1" applyAlignment="1">
      <alignment horizontal="center"/>
    </xf>
    <xf numFmtId="0" fontId="13" fillId="3" borderId="2" xfId="0" applyFont="1" applyFill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0" xfId="0" applyFont="1" applyFill="1"/>
    <xf numFmtId="43" fontId="1" fillId="3" borderId="2" xfId="3" applyNumberFormat="1" applyFont="1" applyFill="1" applyBorder="1" applyAlignment="1">
      <alignment horizontal="left"/>
    </xf>
    <xf numFmtId="167" fontId="1" fillId="3" borderId="2" xfId="0" applyNumberFormat="1" applyFont="1" applyFill="1" applyBorder="1" applyAlignment="1">
      <alignment horizontal="center"/>
    </xf>
    <xf numFmtId="7" fontId="1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164" fontId="1" fillId="3" borderId="2" xfId="13" applyNumberFormat="1" applyFont="1" applyFill="1" applyBorder="1" applyAlignment="1"/>
    <xf numFmtId="0" fontId="1" fillId="3" borderId="3" xfId="0" applyFont="1" applyFill="1" applyBorder="1"/>
    <xf numFmtId="14" fontId="13" fillId="0" borderId="2" xfId="0" applyNumberFormat="1" applyFont="1" applyFill="1" applyBorder="1"/>
    <xf numFmtId="0" fontId="13" fillId="0" borderId="0" xfId="0" applyFont="1"/>
    <xf numFmtId="0" fontId="13" fillId="0" borderId="2" xfId="0" applyFont="1" applyFill="1" applyBorder="1"/>
    <xf numFmtId="166" fontId="13" fillId="0" borderId="2" xfId="0" applyNumberFormat="1" applyFont="1" applyFill="1" applyBorder="1"/>
    <xf numFmtId="173" fontId="13" fillId="0" borderId="2" xfId="0" applyNumberFormat="1" applyFont="1" applyFill="1" applyBorder="1"/>
    <xf numFmtId="175" fontId="13" fillId="0" borderId="2" xfId="0" applyNumberFormat="1" applyFont="1" applyFill="1" applyBorder="1"/>
    <xf numFmtId="0" fontId="13" fillId="0" borderId="2" xfId="0" quotePrefix="1" applyFont="1" applyFill="1" applyBorder="1"/>
    <xf numFmtId="44" fontId="13" fillId="0" borderId="2" xfId="13" applyFont="1" applyFill="1" applyBorder="1"/>
    <xf numFmtId="2" fontId="13" fillId="0" borderId="2" xfId="0" applyNumberFormat="1" applyFont="1" applyFill="1" applyBorder="1"/>
    <xf numFmtId="1" fontId="13" fillId="0" borderId="2" xfId="0" applyNumberFormat="1" applyFont="1" applyFill="1" applyBorder="1"/>
    <xf numFmtId="0" fontId="13" fillId="4" borderId="2" xfId="0" applyFont="1" applyFill="1" applyBorder="1" applyAlignment="1">
      <alignment wrapText="1"/>
    </xf>
    <xf numFmtId="0" fontId="13" fillId="4" borderId="2" xfId="0" applyFont="1" applyFill="1" applyBorder="1"/>
    <xf numFmtId="0" fontId="1" fillId="0" borderId="2" xfId="0" applyFont="1" applyFill="1" applyBorder="1" applyAlignment="1">
      <alignment horizontal="center" vertical="center"/>
    </xf>
    <xf numFmtId="14" fontId="13" fillId="0" borderId="2" xfId="0" applyNumberFormat="1" applyFont="1" applyBorder="1"/>
    <xf numFmtId="0" fontId="1" fillId="5" borderId="2" xfId="0" applyFont="1" applyFill="1" applyBorder="1" applyAlignment="1">
      <alignment horizontal="center" wrapText="1"/>
    </xf>
    <xf numFmtId="0" fontId="1" fillId="5" borderId="2" xfId="0" applyNumberFormat="1" applyFont="1" applyFill="1" applyBorder="1" applyAlignment="1">
      <alignment horizontal="center" wrapText="1"/>
    </xf>
    <xf numFmtId="0" fontId="1" fillId="6" borderId="0" xfId="0" applyFont="1" applyFill="1"/>
    <xf numFmtId="0" fontId="13" fillId="6" borderId="2" xfId="0" applyFont="1" applyFill="1" applyBorder="1"/>
    <xf numFmtId="0" fontId="13" fillId="6" borderId="0" xfId="0" applyFont="1" applyFill="1"/>
    <xf numFmtId="164" fontId="1" fillId="7" borderId="2" xfId="0" applyNumberFormat="1" applyFont="1" applyFill="1" applyBorder="1" applyAlignment="1"/>
    <xf numFmtId="0" fontId="1" fillId="7" borderId="3" xfId="0" applyFont="1" applyFill="1" applyBorder="1" applyAlignment="1">
      <alignment horizontal="left"/>
    </xf>
    <xf numFmtId="2" fontId="1" fillId="7" borderId="2" xfId="0" applyNumberFormat="1" applyFont="1" applyFill="1" applyBorder="1" applyAlignment="1">
      <alignment horizontal="center"/>
    </xf>
    <xf numFmtId="0" fontId="13" fillId="7" borderId="2" xfId="0" applyFont="1" applyFill="1" applyBorder="1"/>
    <xf numFmtId="0" fontId="1" fillId="7" borderId="0" xfId="0" applyFont="1" applyFill="1"/>
    <xf numFmtId="14" fontId="1" fillId="7" borderId="2" xfId="0" applyNumberFormat="1" applyFont="1" applyFill="1" applyBorder="1"/>
    <xf numFmtId="0" fontId="1" fillId="7" borderId="3" xfId="0" applyFont="1" applyFill="1" applyBorder="1" applyAlignment="1">
      <alignment horizontal="center"/>
    </xf>
    <xf numFmtId="7" fontId="1" fillId="7" borderId="2" xfId="0" applyNumberFormat="1" applyFont="1" applyFill="1" applyBorder="1" applyAlignment="1">
      <alignment horizontal="center"/>
    </xf>
    <xf numFmtId="167" fontId="1" fillId="7" borderId="2" xfId="0" applyNumberFormat="1" applyFont="1" applyFill="1" applyBorder="1" applyAlignment="1">
      <alignment horizontal="center"/>
    </xf>
    <xf numFmtId="43" fontId="1" fillId="7" borderId="2" xfId="3" applyNumberFormat="1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left"/>
    </xf>
    <xf numFmtId="0" fontId="1" fillId="7" borderId="2" xfId="0" applyFont="1" applyFill="1" applyBorder="1"/>
    <xf numFmtId="0" fontId="14" fillId="6" borderId="4" xfId="0" applyFont="1" applyFill="1" applyBorder="1"/>
    <xf numFmtId="0" fontId="13" fillId="9" borderId="0" xfId="0" applyFont="1" applyFill="1"/>
    <xf numFmtId="0" fontId="1" fillId="6" borderId="2" xfId="0" applyFont="1" applyFill="1" applyBorder="1" applyAlignment="1">
      <alignment horizontal="left"/>
    </xf>
    <xf numFmtId="14" fontId="13" fillId="0" borderId="4" xfId="0" applyNumberFormat="1" applyFont="1" applyFill="1" applyBorder="1"/>
    <xf numFmtId="0" fontId="13" fillId="0" borderId="4" xfId="0" quotePrefix="1" applyFont="1" applyFill="1" applyBorder="1"/>
    <xf numFmtId="175" fontId="13" fillId="0" borderId="4" xfId="0" applyNumberFormat="1" applyFont="1" applyFill="1" applyBorder="1"/>
    <xf numFmtId="166" fontId="13" fillId="0" borderId="4" xfId="0" applyNumberFormat="1" applyFont="1" applyFill="1" applyBorder="1"/>
    <xf numFmtId="0" fontId="14" fillId="0" borderId="4" xfId="0" applyFont="1" applyFill="1" applyBorder="1"/>
    <xf numFmtId="0" fontId="14" fillId="0" borderId="2" xfId="0" applyFont="1" applyFill="1" applyBorder="1"/>
    <xf numFmtId="0" fontId="1" fillId="6" borderId="2" xfId="0" applyFont="1" applyFill="1" applyBorder="1"/>
    <xf numFmtId="164" fontId="1" fillId="7" borderId="2" xfId="13" applyNumberFormat="1" applyFont="1" applyFill="1" applyBorder="1" applyAlignment="1"/>
    <xf numFmtId="0" fontId="1" fillId="7" borderId="3" xfId="0" applyFont="1" applyFill="1" applyBorder="1"/>
    <xf numFmtId="0" fontId="1" fillId="5" borderId="2" xfId="0" applyFont="1" applyFill="1" applyBorder="1"/>
    <xf numFmtId="0" fontId="1" fillId="5" borderId="2" xfId="0" applyFont="1" applyFill="1" applyBorder="1" applyAlignment="1">
      <alignment horizontal="left"/>
    </xf>
    <xf numFmtId="43" fontId="1" fillId="5" borderId="2" xfId="3" applyNumberFormat="1" applyFont="1" applyFill="1" applyBorder="1" applyAlignment="1">
      <alignment horizontal="left"/>
    </xf>
    <xf numFmtId="167" fontId="1" fillId="5" borderId="2" xfId="0" applyNumberFormat="1" applyFont="1" applyFill="1" applyBorder="1" applyAlignment="1">
      <alignment horizontal="center"/>
    </xf>
    <xf numFmtId="1" fontId="1" fillId="5" borderId="2" xfId="0" applyNumberFormat="1" applyFont="1" applyFill="1" applyBorder="1" applyAlignment="1">
      <alignment horizontal="center"/>
    </xf>
    <xf numFmtId="3" fontId="1" fillId="5" borderId="2" xfId="0" applyNumberFormat="1" applyFont="1" applyFill="1" applyBorder="1"/>
    <xf numFmtId="0" fontId="1" fillId="5" borderId="3" xfId="0" applyFont="1" applyFill="1" applyBorder="1"/>
    <xf numFmtId="0" fontId="1" fillId="5" borderId="3" xfId="0" applyFont="1" applyFill="1" applyBorder="1" applyAlignment="1">
      <alignment horizontal="center"/>
    </xf>
    <xf numFmtId="14" fontId="1" fillId="5" borderId="2" xfId="0" applyNumberFormat="1" applyFont="1" applyFill="1" applyBorder="1"/>
    <xf numFmtId="0" fontId="1" fillId="5" borderId="0" xfId="0" applyFont="1" applyFill="1"/>
    <xf numFmtId="0" fontId="13" fillId="5" borderId="2" xfId="0" applyFont="1" applyFill="1" applyBorder="1"/>
    <xf numFmtId="7" fontId="1" fillId="5" borderId="2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2" xfId="0" applyNumberFormat="1" applyFont="1" applyFill="1" applyBorder="1" applyAlignment="1">
      <alignment horizontal="left" wrapText="1"/>
    </xf>
    <xf numFmtId="44" fontId="1" fillId="5" borderId="2" xfId="13" applyFont="1" applyFill="1" applyBorder="1"/>
    <xf numFmtId="43" fontId="1" fillId="5" borderId="2" xfId="3" applyNumberFormat="1" applyFont="1" applyFill="1" applyBorder="1" applyAlignment="1">
      <alignment horizontal="center"/>
    </xf>
    <xf numFmtId="2" fontId="1" fillId="5" borderId="2" xfId="0" applyNumberFormat="1" applyFont="1" applyFill="1" applyBorder="1" applyAlignment="1">
      <alignment horizontal="center"/>
    </xf>
    <xf numFmtId="164" fontId="1" fillId="5" borderId="2" xfId="13" applyNumberFormat="1" applyFont="1" applyFill="1" applyBorder="1" applyAlignment="1"/>
    <xf numFmtId="0" fontId="13" fillId="5" borderId="0" xfId="0" applyFont="1" applyFill="1"/>
    <xf numFmtId="176" fontId="1" fillId="5" borderId="2" xfId="0" applyNumberFormat="1" applyFont="1" applyFill="1" applyBorder="1" applyAlignment="1">
      <alignment horizontal="center"/>
    </xf>
    <xf numFmtId="168" fontId="1" fillId="5" borderId="2" xfId="3" applyNumberFormat="1" applyFont="1" applyFill="1" applyBorder="1" applyAlignment="1">
      <alignment horizontal="left"/>
    </xf>
    <xf numFmtId="173" fontId="1" fillId="5" borderId="2" xfId="0" applyNumberFormat="1" applyFont="1" applyFill="1" applyBorder="1" applyAlignment="1">
      <alignment horizontal="center"/>
    </xf>
    <xf numFmtId="14" fontId="13" fillId="5" borderId="2" xfId="0" applyNumberFormat="1" applyFont="1" applyFill="1" applyBorder="1"/>
    <xf numFmtId="6" fontId="1" fillId="7" borderId="2" xfId="0" applyNumberFormat="1" applyFont="1" applyFill="1" applyBorder="1" applyAlignment="1">
      <alignment horizontal="center"/>
    </xf>
    <xf numFmtId="6" fontId="1" fillId="7" borderId="2" xfId="0" applyNumberFormat="1" applyFont="1" applyFill="1" applyBorder="1"/>
    <xf numFmtId="0" fontId="1" fillId="5" borderId="3" xfId="0" applyFont="1" applyFill="1" applyBorder="1" applyAlignment="1">
      <alignment horizontal="left"/>
    </xf>
    <xf numFmtId="166" fontId="1" fillId="5" borderId="2" xfId="0" applyNumberFormat="1" applyFont="1" applyFill="1" applyBorder="1" applyAlignment="1">
      <alignment horizontal="center"/>
    </xf>
    <xf numFmtId="173" fontId="1" fillId="7" borderId="2" xfId="0" applyNumberFormat="1" applyFont="1" applyFill="1" applyBorder="1" applyAlignment="1">
      <alignment horizontal="center"/>
    </xf>
    <xf numFmtId="165" fontId="1" fillId="5" borderId="2" xfId="0" applyNumberFormat="1" applyFont="1" applyFill="1" applyBorder="1" applyAlignment="1"/>
    <xf numFmtId="0" fontId="13" fillId="5" borderId="3" xfId="0" applyFont="1" applyFill="1" applyBorder="1"/>
    <xf numFmtId="166" fontId="1" fillId="7" borderId="2" xfId="0" applyNumberFormat="1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vertical="center"/>
    </xf>
    <xf numFmtId="164" fontId="1" fillId="5" borderId="2" xfId="0" applyNumberFormat="1" applyFont="1" applyFill="1" applyBorder="1" applyAlignment="1">
      <alignment horizontal="center"/>
    </xf>
    <xf numFmtId="174" fontId="1" fillId="5" borderId="2" xfId="0" applyNumberFormat="1" applyFont="1" applyFill="1" applyBorder="1" applyAlignment="1">
      <alignment horizontal="center"/>
    </xf>
    <xf numFmtId="173" fontId="13" fillId="5" borderId="2" xfId="0" applyNumberFormat="1" applyFont="1" applyFill="1" applyBorder="1"/>
    <xf numFmtId="175" fontId="13" fillId="5" borderId="2" xfId="0" applyNumberFormat="1" applyFont="1" applyFill="1" applyBorder="1"/>
    <xf numFmtId="0" fontId="13" fillId="5" borderId="2" xfId="0" quotePrefix="1" applyFont="1" applyFill="1" applyBorder="1"/>
    <xf numFmtId="44" fontId="13" fillId="5" borderId="2" xfId="13" applyFont="1" applyFill="1" applyBorder="1"/>
    <xf numFmtId="172" fontId="1" fillId="5" borderId="2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horizontal="left" wrapText="1"/>
    </xf>
    <xf numFmtId="168" fontId="1" fillId="5" borderId="2" xfId="0" applyNumberFormat="1" applyFont="1" applyFill="1" applyBorder="1"/>
    <xf numFmtId="175" fontId="1" fillId="5" borderId="2" xfId="13" applyNumberFormat="1" applyFont="1" applyFill="1" applyBorder="1" applyAlignment="1"/>
    <xf numFmtId="3" fontId="1" fillId="5" borderId="2" xfId="0" applyNumberFormat="1" applyFont="1" applyFill="1" applyBorder="1" applyAlignment="1">
      <alignment horizontal="center"/>
    </xf>
    <xf numFmtId="8" fontId="1" fillId="5" borderId="2" xfId="0" applyNumberFormat="1" applyFont="1" applyFill="1" applyBorder="1" applyAlignment="1">
      <alignment horizontal="center"/>
    </xf>
    <xf numFmtId="166" fontId="13" fillId="5" borderId="2" xfId="0" applyNumberFormat="1" applyFont="1" applyFill="1" applyBorder="1"/>
    <xf numFmtId="3" fontId="1" fillId="7" borderId="2" xfId="0" applyNumberFormat="1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3" fillId="0" borderId="0" xfId="0" applyFont="1" applyFill="1"/>
    <xf numFmtId="164" fontId="1" fillId="5" borderId="2" xfId="0" applyNumberFormat="1" applyFont="1" applyFill="1" applyBorder="1" applyAlignment="1"/>
    <xf numFmtId="0" fontId="1" fillId="0" borderId="0" xfId="26"/>
    <xf numFmtId="0" fontId="1" fillId="0" borderId="0" xfId="26" applyFont="1"/>
    <xf numFmtId="0" fontId="15" fillId="10" borderId="7" xfId="26" applyFont="1" applyFill="1" applyBorder="1" applyAlignment="1">
      <alignment horizontal="center" vertical="center" wrapText="1"/>
    </xf>
    <xf numFmtId="0" fontId="16" fillId="0" borderId="8" xfId="26" applyFont="1" applyBorder="1" applyAlignment="1">
      <alignment horizontal="left" vertical="center" wrapText="1"/>
    </xf>
    <xf numFmtId="0" fontId="9" fillId="0" borderId="8" xfId="26" applyFont="1" applyBorder="1" applyAlignment="1">
      <alignment horizontal="center" vertical="center" wrapText="1"/>
    </xf>
    <xf numFmtId="0" fontId="9" fillId="0" borderId="8" xfId="26" applyFont="1" applyBorder="1" applyAlignment="1">
      <alignment horizontal="left" vertical="center" wrapText="1" indent="4"/>
    </xf>
    <xf numFmtId="0" fontId="9" fillId="0" borderId="8" xfId="26" applyFont="1" applyBorder="1" applyAlignment="1">
      <alignment horizontal="left" vertical="center" wrapText="1"/>
    </xf>
    <xf numFmtId="0" fontId="16" fillId="0" borderId="9" xfId="26" applyFont="1" applyBorder="1" applyAlignment="1">
      <alignment horizontal="left" vertical="center" wrapText="1"/>
    </xf>
    <xf numFmtId="0" fontId="9" fillId="0" borderId="9" xfId="26" applyFont="1" applyBorder="1" applyAlignment="1">
      <alignment horizontal="center" vertical="center" wrapText="1"/>
    </xf>
    <xf numFmtId="0" fontId="10" fillId="0" borderId="0" xfId="26" applyFont="1"/>
    <xf numFmtId="0" fontId="13" fillId="11" borderId="2" xfId="0" applyFont="1" applyFill="1" applyBorder="1"/>
    <xf numFmtId="0" fontId="1" fillId="11" borderId="2" xfId="0" applyFont="1" applyFill="1" applyBorder="1"/>
    <xf numFmtId="0" fontId="1" fillId="11" borderId="2" xfId="0" applyFont="1" applyFill="1" applyBorder="1" applyAlignment="1">
      <alignment horizontal="center"/>
    </xf>
    <xf numFmtId="43" fontId="1" fillId="11" borderId="2" xfId="3" applyNumberFormat="1" applyFont="1" applyFill="1" applyBorder="1" applyAlignment="1">
      <alignment horizontal="left"/>
    </xf>
    <xf numFmtId="167" fontId="1" fillId="11" borderId="2" xfId="0" applyNumberFormat="1" applyFont="1" applyFill="1" applyBorder="1" applyAlignment="1">
      <alignment horizontal="center"/>
    </xf>
    <xf numFmtId="175" fontId="1" fillId="11" borderId="2" xfId="0" applyNumberFormat="1" applyFont="1" applyFill="1" applyBorder="1" applyAlignment="1"/>
    <xf numFmtId="0" fontId="1" fillId="11" borderId="2" xfId="0" applyFont="1" applyFill="1" applyBorder="1" applyAlignment="1">
      <alignment horizontal="left"/>
    </xf>
    <xf numFmtId="14" fontId="1" fillId="11" borderId="2" xfId="0" applyNumberFormat="1" applyFont="1" applyFill="1" applyBorder="1"/>
    <xf numFmtId="0" fontId="1" fillId="11" borderId="0" xfId="0" applyFont="1" applyFill="1"/>
    <xf numFmtId="0" fontId="2" fillId="11" borderId="2" xfId="0" applyFont="1" applyFill="1" applyBorder="1"/>
    <xf numFmtId="0" fontId="1" fillId="5" borderId="2" xfId="0" applyFont="1" applyFill="1" applyBorder="1" applyAlignment="1">
      <alignment vertical="center"/>
    </xf>
    <xf numFmtId="168" fontId="1" fillId="0" borderId="2" xfId="3" applyNumberFormat="1" applyFont="1" applyFill="1" applyBorder="1" applyAlignment="1">
      <alignment horizontal="left"/>
    </xf>
    <xf numFmtId="2" fontId="1" fillId="11" borderId="2" xfId="0" applyNumberFormat="1" applyFont="1" applyFill="1" applyBorder="1" applyAlignment="1">
      <alignment horizontal="center"/>
    </xf>
    <xf numFmtId="177" fontId="1" fillId="11" borderId="2" xfId="0" applyNumberFormat="1" applyFont="1" applyFill="1" applyBorder="1" applyAlignment="1">
      <alignment horizontal="center"/>
    </xf>
    <xf numFmtId="7" fontId="1" fillId="11" borderId="2" xfId="0" applyNumberFormat="1" applyFont="1" applyFill="1" applyBorder="1" applyAlignment="1">
      <alignment horizontal="center"/>
    </xf>
    <xf numFmtId="164" fontId="1" fillId="11" borderId="2" xfId="13" applyNumberFormat="1" applyFont="1" applyFill="1" applyBorder="1" applyAlignment="1"/>
    <xf numFmtId="0" fontId="1" fillId="11" borderId="3" xfId="0" applyFont="1" applyFill="1" applyBorder="1"/>
    <xf numFmtId="0" fontId="1" fillId="11" borderId="3" xfId="0" applyFont="1" applyFill="1" applyBorder="1" applyAlignment="1">
      <alignment horizontal="center"/>
    </xf>
    <xf numFmtId="43" fontId="1" fillId="11" borderId="2" xfId="3" applyNumberFormat="1" applyFont="1" applyFill="1" applyBorder="1" applyAlignment="1">
      <alignment horizontal="center"/>
    </xf>
    <xf numFmtId="175" fontId="1" fillId="11" borderId="2" xfId="13" applyNumberFormat="1" applyFont="1" applyFill="1" applyBorder="1" applyAlignment="1"/>
    <xf numFmtId="174" fontId="1" fillId="11" borderId="2" xfId="0" applyNumberFormat="1" applyFont="1" applyFill="1" applyBorder="1" applyAlignment="1">
      <alignment horizontal="center"/>
    </xf>
    <xf numFmtId="0" fontId="13" fillId="11" borderId="0" xfId="0" applyFont="1" applyFill="1"/>
    <xf numFmtId="1" fontId="1" fillId="11" borderId="2" xfId="0" applyNumberFormat="1" applyFont="1" applyFill="1" applyBorder="1" applyAlignment="1">
      <alignment horizontal="center"/>
    </xf>
    <xf numFmtId="166" fontId="1" fillId="11" borderId="2" xfId="0" applyNumberFormat="1" applyFont="1" applyFill="1" applyBorder="1" applyAlignment="1">
      <alignment horizontal="center"/>
    </xf>
    <xf numFmtId="172" fontId="1" fillId="11" borderId="2" xfId="0" applyNumberFormat="1" applyFont="1" applyFill="1" applyBorder="1" applyAlignment="1">
      <alignment horizontal="center"/>
    </xf>
    <xf numFmtId="6" fontId="1" fillId="11" borderId="2" xfId="0" applyNumberFormat="1" applyFont="1" applyFill="1" applyBorder="1" applyAlignment="1">
      <alignment horizontal="center"/>
    </xf>
    <xf numFmtId="6" fontId="1" fillId="11" borderId="2" xfId="0" applyNumberFormat="1" applyFont="1" applyFill="1" applyBorder="1"/>
    <xf numFmtId="0" fontId="13" fillId="11" borderId="3" xfId="0" applyFont="1" applyFill="1" applyBorder="1"/>
    <xf numFmtId="0" fontId="13" fillId="11" borderId="2" xfId="0" applyFont="1" applyFill="1" applyBorder="1" applyAlignment="1">
      <alignment horizontal="center"/>
    </xf>
    <xf numFmtId="0" fontId="14" fillId="11" borderId="2" xfId="0" applyFont="1" applyFill="1" applyBorder="1" applyAlignment="1">
      <alignment horizontal="center"/>
    </xf>
    <xf numFmtId="0" fontId="1" fillId="11" borderId="2" xfId="0" applyNumberFormat="1" applyFont="1" applyFill="1" applyBorder="1" applyAlignment="1">
      <alignment horizontal="center" wrapText="1"/>
    </xf>
    <xf numFmtId="0" fontId="1" fillId="11" borderId="2" xfId="0" applyFont="1" applyFill="1" applyBorder="1" applyAlignment="1">
      <alignment horizontal="left" wrapText="1"/>
    </xf>
    <xf numFmtId="0" fontId="1" fillId="11" borderId="2" xfId="0" applyFont="1" applyFill="1" applyBorder="1" applyAlignment="1">
      <alignment horizontal="center" wrapText="1"/>
    </xf>
    <xf numFmtId="164" fontId="1" fillId="11" borderId="2" xfId="13" applyNumberFormat="1" applyFont="1" applyFill="1" applyBorder="1" applyAlignment="1">
      <alignment horizontal="right"/>
    </xf>
    <xf numFmtId="4" fontId="1" fillId="11" borderId="2" xfId="0" applyNumberFormat="1" applyFont="1" applyFill="1" applyBorder="1" applyAlignment="1">
      <alignment horizontal="center"/>
    </xf>
    <xf numFmtId="178" fontId="1" fillId="11" borderId="2" xfId="0" applyNumberFormat="1" applyFont="1" applyFill="1" applyBorder="1" applyAlignment="1">
      <alignment horizontal="center"/>
    </xf>
    <xf numFmtId="164" fontId="1" fillId="11" borderId="2" xfId="0" applyNumberFormat="1" applyFont="1" applyFill="1" applyBorder="1" applyAlignment="1"/>
    <xf numFmtId="0" fontId="1" fillId="11" borderId="3" xfId="0" applyFont="1" applyFill="1" applyBorder="1" applyAlignment="1">
      <alignment horizontal="left"/>
    </xf>
    <xf numFmtId="173" fontId="1" fillId="11" borderId="2" xfId="0" applyNumberFormat="1" applyFont="1" applyFill="1" applyBorder="1" applyAlignment="1">
      <alignment horizontal="center"/>
    </xf>
    <xf numFmtId="165" fontId="1" fillId="11" borderId="2" xfId="0" applyNumberFormat="1" applyFont="1" applyFill="1" applyBorder="1" applyAlignment="1"/>
    <xf numFmtId="168" fontId="1" fillId="11" borderId="2" xfId="3" applyNumberFormat="1" applyFont="1" applyFill="1" applyBorder="1" applyAlignment="1">
      <alignment horizontal="left"/>
    </xf>
    <xf numFmtId="176" fontId="1" fillId="11" borderId="2" xfId="0" applyNumberFormat="1" applyFont="1" applyFill="1" applyBorder="1" applyAlignment="1">
      <alignment horizontal="center"/>
    </xf>
    <xf numFmtId="0" fontId="1" fillId="11" borderId="2" xfId="0" quotePrefix="1" applyFont="1" applyFill="1" applyBorder="1"/>
    <xf numFmtId="0" fontId="2" fillId="11" borderId="2" xfId="0" applyFont="1" applyFill="1" applyBorder="1" applyAlignment="1">
      <alignment horizontal="left"/>
    </xf>
    <xf numFmtId="3" fontId="1" fillId="11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2" fillId="11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left" vertical="top"/>
    </xf>
    <xf numFmtId="0" fontId="1" fillId="7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wrapText="1"/>
    </xf>
    <xf numFmtId="43" fontId="1" fillId="11" borderId="2" xfId="3" applyFont="1" applyFill="1" applyBorder="1"/>
    <xf numFmtId="43" fontId="1" fillId="11" borderId="2" xfId="3" applyFont="1" applyFill="1" applyBorder="1" applyAlignment="1">
      <alignment horizontal="center" wrapText="1"/>
    </xf>
    <xf numFmtId="10" fontId="1" fillId="11" borderId="2" xfId="0" applyNumberFormat="1" applyFont="1" applyFill="1" applyBorder="1" applyAlignment="1">
      <alignment horizontal="center"/>
    </xf>
    <xf numFmtId="0" fontId="1" fillId="0" borderId="2" xfId="26" applyFont="1" applyFill="1" applyBorder="1"/>
    <xf numFmtId="7" fontId="1" fillId="0" borderId="2" xfId="0" applyNumberFormat="1" applyFont="1" applyFill="1" applyBorder="1"/>
    <xf numFmtId="168" fontId="13" fillId="0" borderId="0" xfId="0" applyNumberFormat="1" applyFont="1" applyFill="1"/>
    <xf numFmtId="180" fontId="13" fillId="0" borderId="0" xfId="0" applyNumberFormat="1" applyFont="1" applyFill="1"/>
    <xf numFmtId="181" fontId="13" fillId="0" borderId="0" xfId="0" applyNumberFormat="1" applyFont="1" applyFill="1"/>
    <xf numFmtId="182" fontId="13" fillId="0" borderId="0" xfId="0" applyNumberFormat="1" applyFont="1" applyFill="1"/>
    <xf numFmtId="14" fontId="1" fillId="7" borderId="2" xfId="0" applyNumberFormat="1" applyFont="1" applyFill="1" applyBorder="1" applyAlignment="1">
      <alignment horizontal="right"/>
    </xf>
    <xf numFmtId="43" fontId="1" fillId="11" borderId="2" xfId="3" applyFont="1" applyFill="1" applyBorder="1" applyAlignment="1"/>
    <xf numFmtId="14" fontId="1" fillId="0" borderId="2" xfId="0" applyNumberFormat="1" applyFont="1" applyFill="1" applyBorder="1" applyAlignment="1">
      <alignment horizontal="right"/>
    </xf>
    <xf numFmtId="14" fontId="0" fillId="0" borderId="0" xfId="0" applyNumberFormat="1"/>
    <xf numFmtId="166" fontId="1" fillId="3" borderId="2" xfId="0" applyNumberFormat="1" applyFont="1" applyFill="1" applyBorder="1" applyAlignment="1">
      <alignment horizontal="center"/>
    </xf>
    <xf numFmtId="175" fontId="1" fillId="0" borderId="2" xfId="13" applyNumberFormat="1" applyFont="1" applyFill="1" applyBorder="1" applyAlignment="1"/>
    <xf numFmtId="14" fontId="1" fillId="5" borderId="2" xfId="0" applyNumberFormat="1" applyFont="1" applyFill="1" applyBorder="1" applyAlignment="1">
      <alignment horizontal="right"/>
    </xf>
    <xf numFmtId="3" fontId="1" fillId="11" borderId="2" xfId="0" applyNumberFormat="1" applyFont="1" applyFill="1" applyBorder="1" applyAlignment="1">
      <alignment horizontal="center"/>
    </xf>
    <xf numFmtId="165" fontId="1" fillId="0" borderId="2" xfId="13" applyNumberFormat="1" applyFont="1" applyFill="1" applyBorder="1" applyAlignment="1"/>
    <xf numFmtId="0" fontId="1" fillId="3" borderId="2" xfId="26" applyFont="1" applyFill="1" applyBorder="1"/>
    <xf numFmtId="0" fontId="14" fillId="0" borderId="2" xfId="0" applyFont="1" applyFill="1" applyBorder="1" applyAlignment="1">
      <alignment horizontal="center"/>
    </xf>
    <xf numFmtId="8" fontId="1" fillId="0" borderId="2" xfId="0" applyNumberFormat="1" applyFont="1" applyFill="1" applyBorder="1" applyAlignment="1">
      <alignment horizontal="center"/>
    </xf>
    <xf numFmtId="172" fontId="1" fillId="0" borderId="0" xfId="0" applyNumberFormat="1" applyFont="1" applyFill="1" applyAlignment="1">
      <alignment horizontal="center"/>
    </xf>
    <xf numFmtId="164" fontId="1" fillId="7" borderId="2" xfId="0" applyNumberFormat="1" applyFont="1" applyFill="1" applyBorder="1" applyAlignment="1">
      <alignment horizontal="center"/>
    </xf>
    <xf numFmtId="0" fontId="1" fillId="0" borderId="0" xfId="26" applyFont="1" applyFill="1"/>
    <xf numFmtId="0" fontId="1" fillId="0" borderId="2" xfId="0" applyFont="1" applyBorder="1"/>
    <xf numFmtId="0" fontId="14" fillId="0" borderId="2" xfId="0" applyFont="1" applyBorder="1"/>
    <xf numFmtId="14" fontId="14" fillId="0" borderId="2" xfId="0" applyNumberFormat="1" applyFont="1" applyBorder="1"/>
    <xf numFmtId="7" fontId="1" fillId="0" borderId="2" xfId="0" applyNumberFormat="1" applyFont="1" applyFill="1" applyBorder="1" applyAlignment="1">
      <alignment horizontal="right"/>
    </xf>
    <xf numFmtId="0" fontId="1" fillId="3" borderId="2" xfId="0" applyNumberFormat="1" applyFont="1" applyFill="1" applyBorder="1" applyAlignment="1">
      <alignment horizontal="left" wrapText="1"/>
    </xf>
    <xf numFmtId="0" fontId="1" fillId="3" borderId="2" xfId="0" applyFont="1" applyFill="1" applyBorder="1" applyAlignment="1">
      <alignment vertical="center"/>
    </xf>
    <xf numFmtId="174" fontId="1" fillId="3" borderId="2" xfId="0" applyNumberFormat="1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169" fontId="1" fillId="3" borderId="2" xfId="0" applyNumberFormat="1" applyFont="1" applyFill="1" applyBorder="1"/>
    <xf numFmtId="10" fontId="1" fillId="3" borderId="2" xfId="0" applyNumberFormat="1" applyFont="1" applyFill="1" applyBorder="1"/>
    <xf numFmtId="175" fontId="1" fillId="3" borderId="2" xfId="13" applyNumberFormat="1" applyFont="1" applyFill="1" applyBorder="1" applyAlignment="1"/>
    <xf numFmtId="44" fontId="1" fillId="3" borderId="2" xfId="13" applyFont="1" applyFill="1" applyBorder="1"/>
    <xf numFmtId="0" fontId="1" fillId="3" borderId="3" xfId="0" applyFont="1" applyFill="1" applyBorder="1" applyAlignment="1">
      <alignment horizontal="left"/>
    </xf>
    <xf numFmtId="173" fontId="1" fillId="3" borderId="2" xfId="0" applyNumberFormat="1" applyFont="1" applyFill="1" applyBorder="1" applyAlignment="1">
      <alignment horizontal="center"/>
    </xf>
    <xf numFmtId="164" fontId="1" fillId="3" borderId="2" xfId="0" applyNumberFormat="1" applyFont="1" applyFill="1" applyBorder="1" applyAlignment="1"/>
    <xf numFmtId="14" fontId="13" fillId="3" borderId="2" xfId="0" applyNumberFormat="1" applyFont="1" applyFill="1" applyBorder="1"/>
    <xf numFmtId="0" fontId="13" fillId="3" borderId="0" xfId="0" applyFont="1" applyFill="1"/>
    <xf numFmtId="172" fontId="1" fillId="3" borderId="2" xfId="0" applyNumberFormat="1" applyFont="1" applyFill="1" applyBorder="1" applyAlignment="1">
      <alignment horizontal="center"/>
    </xf>
    <xf numFmtId="168" fontId="1" fillId="3" borderId="2" xfId="3" applyNumberFormat="1" applyFont="1" applyFill="1" applyBorder="1" applyAlignment="1">
      <alignment horizontal="left"/>
    </xf>
    <xf numFmtId="4" fontId="1" fillId="3" borderId="2" xfId="0" applyNumberFormat="1" applyFont="1" applyFill="1" applyBorder="1" applyAlignment="1">
      <alignment horizontal="center"/>
    </xf>
    <xf numFmtId="178" fontId="1" fillId="3" borderId="2" xfId="0" applyNumberFormat="1" applyFont="1" applyFill="1" applyBorder="1" applyAlignment="1">
      <alignment horizontal="center"/>
    </xf>
    <xf numFmtId="177" fontId="1" fillId="3" borderId="2" xfId="0" applyNumberFormat="1" applyFont="1" applyFill="1" applyBorder="1" applyAlignment="1">
      <alignment horizontal="center"/>
    </xf>
    <xf numFmtId="165" fontId="1" fillId="3" borderId="2" xfId="0" applyNumberFormat="1" applyFont="1" applyFill="1" applyBorder="1" applyAlignment="1"/>
    <xf numFmtId="0" fontId="13" fillId="3" borderId="3" xfId="0" applyFont="1" applyFill="1" applyBorder="1"/>
    <xf numFmtId="1" fontId="1" fillId="3" borderId="2" xfId="0" applyNumberFormat="1" applyFont="1" applyFill="1" applyBorder="1" applyAlignment="1">
      <alignment horizontal="center"/>
    </xf>
    <xf numFmtId="173" fontId="13" fillId="3" borderId="2" xfId="0" applyNumberFormat="1" applyFont="1" applyFill="1" applyBorder="1"/>
    <xf numFmtId="175" fontId="1" fillId="3" borderId="2" xfId="0" applyNumberFormat="1" applyFont="1" applyFill="1" applyBorder="1"/>
    <xf numFmtId="0" fontId="1" fillId="3" borderId="2" xfId="0" applyNumberFormat="1" applyFont="1" applyFill="1" applyBorder="1" applyAlignment="1">
      <alignment horizontal="center" wrapText="1"/>
    </xf>
    <xf numFmtId="43" fontId="1" fillId="3" borderId="2" xfId="3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center" wrapText="1"/>
    </xf>
    <xf numFmtId="164" fontId="1" fillId="3" borderId="2" xfId="13" applyNumberFormat="1" applyFont="1" applyFill="1" applyBorder="1" applyAlignment="1">
      <alignment horizontal="right"/>
    </xf>
    <xf numFmtId="166" fontId="13" fillId="3" borderId="2" xfId="0" applyNumberFormat="1" applyFont="1" applyFill="1" applyBorder="1"/>
    <xf numFmtId="0" fontId="13" fillId="3" borderId="2" xfId="0" quotePrefix="1" applyFont="1" applyFill="1" applyBorder="1"/>
    <xf numFmtId="44" fontId="13" fillId="3" borderId="2" xfId="13" applyFont="1" applyFill="1" applyBorder="1"/>
    <xf numFmtId="176" fontId="1" fillId="3" borderId="2" xfId="0" applyNumberFormat="1" applyFont="1" applyFill="1" applyBorder="1" applyAlignment="1">
      <alignment horizontal="center"/>
    </xf>
    <xf numFmtId="175" fontId="1" fillId="3" borderId="2" xfId="0" applyNumberFormat="1" applyFont="1" applyFill="1" applyBorder="1" applyAlignment="1"/>
    <xf numFmtId="0" fontId="2" fillId="3" borderId="2" xfId="0" applyFont="1" applyFill="1" applyBorder="1"/>
    <xf numFmtId="0" fontId="1" fillId="3" borderId="2" xfId="0" applyFont="1" applyFill="1" applyBorder="1" applyAlignment="1">
      <alignment horizontal="left" vertical="top" wrapText="1"/>
    </xf>
    <xf numFmtId="6" fontId="1" fillId="3" borderId="2" xfId="0" applyNumberFormat="1" applyFont="1" applyFill="1" applyBorder="1" applyAlignment="1">
      <alignment horizontal="center"/>
    </xf>
    <xf numFmtId="6" fontId="1" fillId="3" borderId="2" xfId="0" applyNumberFormat="1" applyFont="1" applyFill="1" applyBorder="1"/>
    <xf numFmtId="0" fontId="1" fillId="0" borderId="2" xfId="0" applyNumberFormat="1" applyFont="1" applyFill="1" applyBorder="1" applyAlignment="1">
      <alignment horizontal="left" wrapText="1"/>
    </xf>
    <xf numFmtId="43" fontId="1" fillId="0" borderId="2" xfId="0" applyNumberFormat="1" applyFont="1" applyFill="1" applyBorder="1"/>
    <xf numFmtId="0" fontId="1" fillId="0" borderId="2" xfId="0" applyFont="1" applyFill="1" applyBorder="1" applyAlignment="1">
      <alignment horizontal="left" wrapText="1"/>
    </xf>
    <xf numFmtId="164" fontId="1" fillId="0" borderId="2" xfId="13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vertical="center"/>
    </xf>
    <xf numFmtId="169" fontId="1" fillId="0" borderId="2" xfId="0" applyNumberFormat="1" applyFont="1" applyFill="1" applyBorder="1"/>
    <xf numFmtId="10" fontId="1" fillId="0" borderId="2" xfId="0" applyNumberFormat="1" applyFont="1" applyFill="1" applyBorder="1"/>
    <xf numFmtId="0" fontId="1" fillId="0" borderId="2" xfId="0" applyNumberFormat="1" applyFont="1" applyFill="1" applyBorder="1" applyAlignment="1">
      <alignment horizontal="center"/>
    </xf>
    <xf numFmtId="178" fontId="1" fillId="0" borderId="2" xfId="0" applyNumberFormat="1" applyFont="1" applyFill="1" applyBorder="1" applyAlignment="1">
      <alignment horizontal="center"/>
    </xf>
    <xf numFmtId="43" fontId="1" fillId="0" borderId="2" xfId="3" applyFont="1" applyFill="1" applyBorder="1"/>
    <xf numFmtId="179" fontId="1" fillId="0" borderId="2" xfId="3" applyNumberFormat="1" applyFont="1" applyFill="1" applyBorder="1" applyAlignment="1">
      <alignment horizontal="center" wrapText="1"/>
    </xf>
    <xf numFmtId="43" fontId="1" fillId="0" borderId="2" xfId="0" applyNumberFormat="1" applyFont="1" applyFill="1" applyBorder="1" applyAlignment="1">
      <alignment horizontal="center" wrapText="1"/>
    </xf>
    <xf numFmtId="6" fontId="1" fillId="5" borderId="2" xfId="0" applyNumberFormat="1" applyFont="1" applyFill="1" applyBorder="1" applyAlignment="1">
      <alignment horizontal="center"/>
    </xf>
    <xf numFmtId="10" fontId="1" fillId="3" borderId="2" xfId="0" applyNumberFormat="1" applyFont="1" applyFill="1" applyBorder="1" applyAlignment="1">
      <alignment horizontal="center"/>
    </xf>
    <xf numFmtId="10" fontId="1" fillId="0" borderId="2" xfId="0" applyNumberFormat="1" applyFont="1" applyFill="1" applyBorder="1" applyAlignment="1">
      <alignment horizontal="center"/>
    </xf>
    <xf numFmtId="175" fontId="13" fillId="3" borderId="2" xfId="0" applyNumberFormat="1" applyFont="1" applyFill="1" applyBorder="1"/>
    <xf numFmtId="173" fontId="13" fillId="0" borderId="4" xfId="0" applyNumberFormat="1" applyFont="1" applyFill="1" applyBorder="1"/>
    <xf numFmtId="14" fontId="14" fillId="0" borderId="2" xfId="0" applyNumberFormat="1" applyFont="1" applyFill="1" applyBorder="1"/>
    <xf numFmtId="49" fontId="1" fillId="0" borderId="0" xfId="0" applyNumberFormat="1" applyFont="1" applyFill="1"/>
    <xf numFmtId="49" fontId="13" fillId="0" borderId="0" xfId="0" applyNumberFormat="1" applyFont="1" applyFill="1"/>
    <xf numFmtId="49" fontId="2" fillId="0" borderId="0" xfId="0" applyNumberFormat="1" applyFont="1" applyFill="1"/>
    <xf numFmtId="49" fontId="1" fillId="11" borderId="0" xfId="0" applyNumberFormat="1" applyFont="1" applyFill="1"/>
    <xf numFmtId="49" fontId="5" fillId="0" borderId="0" xfId="0" applyNumberFormat="1" applyFont="1" applyFill="1"/>
    <xf numFmtId="49" fontId="13" fillId="11" borderId="0" xfId="0" applyNumberFormat="1" applyFont="1" applyFill="1"/>
    <xf numFmtId="0" fontId="18" fillId="0" borderId="0" xfId="0" applyFont="1" applyFill="1" applyAlignment="1">
      <alignment wrapText="1"/>
    </xf>
    <xf numFmtId="14" fontId="1" fillId="0" borderId="0" xfId="0" applyNumberFormat="1" applyFont="1" applyFill="1" applyBorder="1"/>
    <xf numFmtId="0" fontId="1" fillId="3" borderId="0" xfId="0" applyFont="1" applyFill="1" applyBorder="1"/>
    <xf numFmtId="0" fontId="1" fillId="11" borderId="0" xfId="0" applyFont="1" applyFill="1" applyBorder="1"/>
    <xf numFmtId="0" fontId="1" fillId="7" borderId="0" xfId="0" applyFont="1" applyFill="1" applyBorder="1"/>
    <xf numFmtId="0" fontId="1" fillId="6" borderId="2" xfId="0" applyFont="1" applyFill="1" applyBorder="1" applyAlignment="1">
      <alignment horizontal="center"/>
    </xf>
    <xf numFmtId="8" fontId="1" fillId="6" borderId="2" xfId="0" applyNumberFormat="1" applyFont="1" applyFill="1" applyBorder="1"/>
    <xf numFmtId="14" fontId="1" fillId="6" borderId="2" xfId="0" applyNumberFormat="1" applyFont="1" applyFill="1" applyBorder="1"/>
    <xf numFmtId="173" fontId="1" fillId="6" borderId="2" xfId="0" applyNumberFormat="1" applyFont="1" applyFill="1" applyBorder="1" applyAlignment="1">
      <alignment horizontal="center"/>
    </xf>
    <xf numFmtId="172" fontId="1" fillId="6" borderId="2" xfId="0" applyNumberFormat="1" applyFont="1" applyFill="1" applyBorder="1" applyAlignment="1">
      <alignment horizontal="center"/>
    </xf>
    <xf numFmtId="2" fontId="1" fillId="6" borderId="2" xfId="0" applyNumberFormat="1" applyFont="1" applyFill="1" applyBorder="1" applyAlignment="1">
      <alignment horizontal="center"/>
    </xf>
    <xf numFmtId="7" fontId="1" fillId="6" borderId="2" xfId="0" applyNumberFormat="1" applyFont="1" applyFill="1" applyBorder="1" applyAlignment="1">
      <alignment horizontal="center"/>
    </xf>
    <xf numFmtId="6" fontId="1" fillId="6" borderId="2" xfId="0" applyNumberFormat="1" applyFont="1" applyFill="1" applyBorder="1"/>
    <xf numFmtId="164" fontId="1" fillId="6" borderId="2" xfId="0" applyNumberFormat="1" applyFont="1" applyFill="1" applyBorder="1" applyAlignment="1"/>
    <xf numFmtId="0" fontId="1" fillId="6" borderId="3" xfId="0" applyFont="1" applyFill="1" applyBorder="1"/>
    <xf numFmtId="43" fontId="1" fillId="6" borderId="2" xfId="3" applyNumberFormat="1" applyFont="1" applyFill="1" applyBorder="1" applyAlignment="1">
      <alignment horizontal="left"/>
    </xf>
    <xf numFmtId="167" fontId="1" fillId="6" borderId="2" xfId="0" applyNumberFormat="1" applyFont="1" applyFill="1" applyBorder="1" applyAlignment="1">
      <alignment horizontal="center"/>
    </xf>
    <xf numFmtId="164" fontId="1" fillId="6" borderId="2" xfId="13" applyNumberFormat="1" applyFont="1" applyFill="1" applyBorder="1" applyAlignment="1"/>
    <xf numFmtId="0" fontId="1" fillId="6" borderId="3" xfId="0" applyFont="1" applyFill="1" applyBorder="1" applyAlignment="1">
      <alignment horizontal="center"/>
    </xf>
    <xf numFmtId="10" fontId="1" fillId="6" borderId="2" xfId="0" applyNumberFormat="1" applyFont="1" applyFill="1" applyBorder="1" applyAlignment="1">
      <alignment horizontal="center"/>
    </xf>
    <xf numFmtId="174" fontId="1" fillId="6" borderId="2" xfId="0" applyNumberFormat="1" applyFont="1" applyFill="1" applyBorder="1" applyAlignment="1">
      <alignment horizontal="center"/>
    </xf>
    <xf numFmtId="175" fontId="1" fillId="6" borderId="2" xfId="13" applyNumberFormat="1" applyFont="1" applyFill="1" applyBorder="1" applyAlignment="1"/>
    <xf numFmtId="0" fontId="1" fillId="6" borderId="0" xfId="0" applyFont="1" applyFill="1" applyBorder="1"/>
    <xf numFmtId="0" fontId="19" fillId="3" borderId="2" xfId="0" applyFont="1" applyFill="1" applyBorder="1" applyAlignment="1">
      <alignment horizontal="center"/>
    </xf>
    <xf numFmtId="172" fontId="19" fillId="3" borderId="2" xfId="0" applyNumberFormat="1" applyFont="1" applyFill="1" applyBorder="1" applyAlignment="1">
      <alignment horizontal="center"/>
    </xf>
    <xf numFmtId="168" fontId="1" fillId="6" borderId="2" xfId="3" applyNumberFormat="1" applyFont="1" applyFill="1" applyBorder="1" applyAlignment="1">
      <alignment horizontal="left"/>
    </xf>
    <xf numFmtId="176" fontId="1" fillId="6" borderId="2" xfId="0" applyNumberFormat="1" applyFont="1" applyFill="1" applyBorder="1" applyAlignment="1">
      <alignment horizontal="center"/>
    </xf>
    <xf numFmtId="1" fontId="1" fillId="6" borderId="2" xfId="0" applyNumberFormat="1" applyFont="1" applyFill="1" applyBorder="1" applyAlignment="1">
      <alignment horizontal="center"/>
    </xf>
    <xf numFmtId="178" fontId="1" fillId="6" borderId="2" xfId="0" applyNumberFormat="1" applyFont="1" applyFill="1" applyBorder="1" applyAlignment="1">
      <alignment horizontal="center"/>
    </xf>
    <xf numFmtId="165" fontId="1" fillId="6" borderId="2" xfId="0" applyNumberFormat="1" applyFont="1" applyFill="1" applyBorder="1" applyAlignment="1"/>
    <xf numFmtId="0" fontId="1" fillId="6" borderId="3" xfId="0" applyFont="1" applyFill="1" applyBorder="1" applyAlignment="1">
      <alignment horizontal="left"/>
    </xf>
    <xf numFmtId="0" fontId="19" fillId="0" borderId="2" xfId="0" applyFont="1" applyFill="1" applyBorder="1"/>
    <xf numFmtId="167" fontId="19" fillId="0" borderId="2" xfId="0" applyNumberFormat="1" applyFont="1" applyFill="1" applyBorder="1" applyAlignment="1">
      <alignment horizontal="center"/>
    </xf>
    <xf numFmtId="1" fontId="19" fillId="0" borderId="2" xfId="0" applyNumberFormat="1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173" fontId="19" fillId="0" borderId="2" xfId="0" applyNumberFormat="1" applyFont="1" applyFill="1" applyBorder="1" applyAlignment="1">
      <alignment horizontal="center"/>
    </xf>
    <xf numFmtId="172" fontId="19" fillId="0" borderId="2" xfId="0" applyNumberFormat="1" applyFont="1" applyFill="1" applyBorder="1" applyAlignment="1">
      <alignment horizontal="center"/>
    </xf>
    <xf numFmtId="2" fontId="19" fillId="0" borderId="2" xfId="0" applyNumberFormat="1" applyFont="1" applyFill="1" applyBorder="1" applyAlignment="1">
      <alignment horizontal="center"/>
    </xf>
    <xf numFmtId="7" fontId="19" fillId="0" borderId="2" xfId="0" applyNumberFormat="1" applyFont="1" applyFill="1" applyBorder="1" applyAlignment="1">
      <alignment horizontal="center"/>
    </xf>
    <xf numFmtId="14" fontId="19" fillId="0" borderId="2" xfId="0" applyNumberFormat="1" applyFont="1" applyFill="1" applyBorder="1"/>
    <xf numFmtId="0" fontId="1" fillId="6" borderId="2" xfId="26" applyFont="1" applyFill="1" applyBorder="1"/>
    <xf numFmtId="49" fontId="1" fillId="6" borderId="0" xfId="0" applyNumberFormat="1" applyFont="1" applyFill="1"/>
    <xf numFmtId="0" fontId="1" fillId="6" borderId="2" xfId="0" applyFont="1" applyFill="1" applyBorder="1" applyAlignment="1">
      <alignment horizontal="right"/>
    </xf>
    <xf numFmtId="49" fontId="13" fillId="6" borderId="0" xfId="0" applyNumberFormat="1" applyFont="1" applyFill="1"/>
    <xf numFmtId="167" fontId="19" fillId="11" borderId="2" xfId="0" applyNumberFormat="1" applyFont="1" applyFill="1" applyBorder="1" applyAlignment="1">
      <alignment horizontal="center"/>
    </xf>
    <xf numFmtId="177" fontId="19" fillId="11" borderId="2" xfId="0" applyNumberFormat="1" applyFont="1" applyFill="1" applyBorder="1" applyAlignment="1">
      <alignment horizontal="center"/>
    </xf>
    <xf numFmtId="0" fontId="19" fillId="11" borderId="2" xfId="0" applyFont="1" applyFill="1" applyBorder="1"/>
    <xf numFmtId="0" fontId="19" fillId="0" borderId="2" xfId="26" applyFont="1" applyFill="1" applyBorder="1"/>
    <xf numFmtId="14" fontId="19" fillId="11" borderId="2" xfId="0" applyNumberFormat="1" applyFont="1" applyFill="1" applyBorder="1"/>
    <xf numFmtId="2" fontId="19" fillId="11" borderId="2" xfId="0" applyNumberFormat="1" applyFont="1" applyFill="1" applyBorder="1" applyAlignment="1">
      <alignment horizontal="center"/>
    </xf>
    <xf numFmtId="166" fontId="1" fillId="6" borderId="2" xfId="0" applyNumberFormat="1" applyFont="1" applyFill="1" applyBorder="1" applyAlignment="1">
      <alignment horizontal="center"/>
    </xf>
    <xf numFmtId="3" fontId="1" fillId="6" borderId="2" xfId="0" applyNumberFormat="1" applyFont="1" applyFill="1" applyBorder="1" applyAlignment="1">
      <alignment horizontal="center"/>
    </xf>
    <xf numFmtId="0" fontId="13" fillId="13" borderId="0" xfId="0" applyFont="1" applyFill="1"/>
    <xf numFmtId="49" fontId="13" fillId="13" borderId="0" xfId="0" applyNumberFormat="1" applyFont="1" applyFill="1"/>
    <xf numFmtId="43" fontId="19" fillId="5" borderId="2" xfId="3" applyNumberFormat="1" applyFont="1" applyFill="1" applyBorder="1" applyAlignment="1">
      <alignment horizontal="left"/>
    </xf>
    <xf numFmtId="0" fontId="19" fillId="3" borderId="2" xfId="0" applyFont="1" applyFill="1" applyBorder="1" applyAlignment="1">
      <alignment horizontal="left"/>
    </xf>
    <xf numFmtId="14" fontId="19" fillId="3" borderId="2" xfId="0" applyNumberFormat="1" applyFont="1" applyFill="1" applyBorder="1"/>
    <xf numFmtId="10" fontId="1" fillId="11" borderId="2" xfId="74" applyNumberFormat="1" applyFont="1" applyFill="1" applyBorder="1"/>
    <xf numFmtId="3" fontId="1" fillId="6" borderId="2" xfId="0" applyNumberFormat="1" applyFont="1" applyFill="1" applyBorder="1"/>
    <xf numFmtId="0" fontId="2" fillId="6" borderId="2" xfId="0" applyFont="1" applyFill="1" applyBorder="1" applyAlignment="1">
      <alignment horizontal="left"/>
    </xf>
    <xf numFmtId="0" fontId="19" fillId="11" borderId="2" xfId="0" applyFont="1" applyFill="1" applyBorder="1" applyAlignment="1">
      <alignment horizontal="center"/>
    </xf>
    <xf numFmtId="14" fontId="1" fillId="6" borderId="2" xfId="0" applyNumberFormat="1" applyFont="1" applyFill="1" applyBorder="1" applyAlignment="1">
      <alignment horizontal="right"/>
    </xf>
    <xf numFmtId="0" fontId="13" fillId="6" borderId="3" xfId="0" applyFont="1" applyFill="1" applyBorder="1"/>
    <xf numFmtId="183" fontId="1" fillId="6" borderId="2" xfId="0" applyNumberFormat="1" applyFont="1" applyFill="1" applyBorder="1" applyAlignment="1">
      <alignment horizontal="center"/>
    </xf>
    <xf numFmtId="167" fontId="19" fillId="5" borderId="2" xfId="0" applyNumberFormat="1" applyFont="1" applyFill="1" applyBorder="1" applyAlignment="1">
      <alignment horizontal="center"/>
    </xf>
    <xf numFmtId="0" fontId="19" fillId="3" borderId="2" xfId="0" applyFont="1" applyFill="1" applyBorder="1"/>
    <xf numFmtId="0" fontId="20" fillId="3" borderId="2" xfId="0" applyFont="1" applyFill="1" applyBorder="1"/>
    <xf numFmtId="0" fontId="19" fillId="0" borderId="2" xfId="0" applyFont="1" applyFill="1" applyBorder="1" applyAlignment="1">
      <alignment horizontal="left"/>
    </xf>
    <xf numFmtId="184" fontId="1" fillId="0" borderId="0" xfId="0" applyNumberFormat="1" applyFont="1" applyFill="1"/>
    <xf numFmtId="184" fontId="13" fillId="0" borderId="0" xfId="0" applyNumberFormat="1" applyFont="1" applyFill="1"/>
    <xf numFmtId="184" fontId="2" fillId="0" borderId="0" xfId="0" applyNumberFormat="1" applyFont="1" applyFill="1"/>
    <xf numFmtId="184" fontId="1" fillId="11" borderId="0" xfId="0" applyNumberFormat="1" applyFont="1" applyFill="1"/>
    <xf numFmtId="184" fontId="5" fillId="0" borderId="0" xfId="0" applyNumberFormat="1" applyFont="1" applyFill="1"/>
    <xf numFmtId="184" fontId="13" fillId="11" borderId="0" xfId="0" applyNumberFormat="1" applyFont="1" applyFill="1"/>
    <xf numFmtId="49" fontId="18" fillId="0" borderId="0" xfId="0" applyNumberFormat="1" applyFont="1" applyFill="1" applyAlignment="1">
      <alignment wrapText="1"/>
    </xf>
    <xf numFmtId="49" fontId="1" fillId="6" borderId="2" xfId="26" applyNumberFormat="1" applyFont="1" applyFill="1" applyBorder="1"/>
    <xf numFmtId="14" fontId="1" fillId="6" borderId="3" xfId="0" applyNumberFormat="1" applyFont="1" applyFill="1" applyBorder="1"/>
    <xf numFmtId="14" fontId="1" fillId="6" borderId="6" xfId="0" applyNumberFormat="1" applyFont="1" applyFill="1" applyBorder="1"/>
    <xf numFmtId="0" fontId="1" fillId="6" borderId="6" xfId="26" applyFont="1" applyFill="1" applyBorder="1"/>
    <xf numFmtId="14" fontId="1" fillId="6" borderId="10" xfId="0" applyNumberFormat="1" applyFont="1" applyFill="1" applyBorder="1"/>
    <xf numFmtId="0" fontId="1" fillId="6" borderId="10" xfId="26" applyFont="1" applyFill="1" applyBorder="1"/>
    <xf numFmtId="0" fontId="1" fillId="4" borderId="0" xfId="0" applyFont="1" applyFill="1" applyBorder="1"/>
    <xf numFmtId="175" fontId="1" fillId="5" borderId="2" xfId="0" applyNumberFormat="1" applyFont="1" applyFill="1" applyBorder="1" applyAlignment="1">
      <alignment horizontal="center"/>
    </xf>
    <xf numFmtId="175" fontId="1" fillId="5" borderId="2" xfId="0" applyNumberFormat="1" applyFont="1" applyFill="1" applyBorder="1"/>
    <xf numFmtId="173" fontId="1" fillId="0" borderId="2" xfId="0" applyNumberFormat="1" applyFont="1" applyFill="1" applyBorder="1"/>
    <xf numFmtId="173" fontId="1" fillId="3" borderId="2" xfId="0" applyNumberFormat="1" applyFont="1" applyFill="1" applyBorder="1"/>
    <xf numFmtId="173" fontId="1" fillId="6" borderId="2" xfId="0" applyNumberFormat="1" applyFont="1" applyFill="1" applyBorder="1"/>
    <xf numFmtId="0" fontId="19" fillId="5" borderId="2" xfId="0" applyFont="1" applyFill="1" applyBorder="1"/>
    <xf numFmtId="14" fontId="19" fillId="5" borderId="2" xfId="0" applyNumberFormat="1" applyFont="1" applyFill="1" applyBorder="1"/>
    <xf numFmtId="0" fontId="21" fillId="0" borderId="0" xfId="0" applyFont="1" applyFill="1"/>
    <xf numFmtId="175" fontId="1" fillId="7" borderId="2" xfId="0" applyNumberFormat="1" applyFont="1" applyFill="1" applyBorder="1" applyAlignment="1">
      <alignment horizontal="center"/>
    </xf>
    <xf numFmtId="175" fontId="1" fillId="0" borderId="2" xfId="0" applyNumberFormat="1" applyFont="1" applyFill="1" applyBorder="1" applyAlignment="1">
      <alignment horizontal="center"/>
    </xf>
    <xf numFmtId="175" fontId="1" fillId="11" borderId="2" xfId="0" applyNumberFormat="1" applyFont="1" applyFill="1" applyBorder="1" applyAlignment="1">
      <alignment horizontal="center"/>
    </xf>
    <xf numFmtId="175" fontId="1" fillId="3" borderId="2" xfId="0" applyNumberFormat="1" applyFont="1" applyFill="1" applyBorder="1" applyAlignment="1">
      <alignment horizontal="center"/>
    </xf>
    <xf numFmtId="175" fontId="1" fillId="6" borderId="2" xfId="0" applyNumberFormat="1" applyFont="1" applyFill="1" applyBorder="1" applyAlignment="1">
      <alignment horizontal="center"/>
    </xf>
    <xf numFmtId="175" fontId="19" fillId="0" borderId="2" xfId="0" applyNumberFormat="1" applyFont="1" applyFill="1" applyBorder="1" applyAlignment="1">
      <alignment horizontal="center"/>
    </xf>
    <xf numFmtId="175" fontId="1" fillId="0" borderId="2" xfId="0" applyNumberFormat="1" applyFont="1" applyFill="1" applyBorder="1" applyAlignment="1">
      <alignment horizontal="center" wrapText="1"/>
    </xf>
    <xf numFmtId="175" fontId="1" fillId="5" borderId="2" xfId="0" applyNumberFormat="1" applyFont="1" applyFill="1" applyBorder="1" applyAlignment="1">
      <alignment horizontal="center" wrapText="1"/>
    </xf>
    <xf numFmtId="175" fontId="1" fillId="3" borderId="2" xfId="0" applyNumberFormat="1" applyFont="1" applyFill="1" applyBorder="1" applyAlignment="1">
      <alignment horizontal="center" wrapText="1"/>
    </xf>
    <xf numFmtId="175" fontId="1" fillId="11" borderId="2" xfId="0" applyNumberFormat="1" applyFont="1" applyFill="1" applyBorder="1" applyAlignment="1">
      <alignment horizontal="center" wrapText="1"/>
    </xf>
    <xf numFmtId="175" fontId="1" fillId="0" borderId="2" xfId="13" applyNumberFormat="1" applyFont="1" applyFill="1" applyBorder="1" applyAlignment="1">
      <alignment horizontal="center"/>
    </xf>
    <xf numFmtId="175" fontId="1" fillId="5" borderId="2" xfId="13" applyNumberFormat="1" applyFont="1" applyFill="1" applyBorder="1" applyAlignment="1">
      <alignment horizontal="center"/>
    </xf>
    <xf numFmtId="0" fontId="1" fillId="0" borderId="2" xfId="3" applyNumberFormat="1" applyFont="1" applyFill="1" applyBorder="1" applyAlignment="1">
      <alignment horizontal="left"/>
    </xf>
    <xf numFmtId="0" fontId="1" fillId="11" borderId="2" xfId="3" applyNumberFormat="1" applyFont="1" applyFill="1" applyBorder="1" applyAlignment="1">
      <alignment horizontal="center"/>
    </xf>
    <xf numFmtId="0" fontId="1" fillId="3" borderId="2" xfId="3" applyNumberFormat="1" applyFont="1" applyFill="1" applyBorder="1" applyAlignment="1">
      <alignment horizontal="left"/>
    </xf>
    <xf numFmtId="0" fontId="1" fillId="5" borderId="2" xfId="3" applyNumberFormat="1" applyFont="1" applyFill="1" applyBorder="1" applyAlignment="1">
      <alignment horizontal="left"/>
    </xf>
    <xf numFmtId="0" fontId="19" fillId="0" borderId="2" xfId="0" applyFont="1" applyFill="1" applyBorder="1" applyAlignment="1">
      <alignment horizontal="center" wrapText="1"/>
    </xf>
    <xf numFmtId="0" fontId="20" fillId="0" borderId="2" xfId="0" applyFont="1" applyFill="1" applyBorder="1"/>
    <xf numFmtId="0" fontId="20" fillId="5" borderId="2" xfId="0" applyFont="1" applyFill="1" applyBorder="1"/>
    <xf numFmtId="0" fontId="20" fillId="0" borderId="4" xfId="0" applyFont="1" applyFill="1" applyBorder="1"/>
    <xf numFmtId="0" fontId="20" fillId="0" borderId="2" xfId="0" applyFont="1" applyBorder="1"/>
    <xf numFmtId="14" fontId="20" fillId="3" borderId="2" xfId="0" applyNumberFormat="1" applyFont="1" applyFill="1" applyBorder="1"/>
    <xf numFmtId="43" fontId="1" fillId="6" borderId="2" xfId="3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" fillId="6" borderId="2" xfId="26" applyFont="1" applyFill="1" applyBorder="1" applyAlignment="1">
      <alignment horizontal="center"/>
    </xf>
    <xf numFmtId="164" fontId="1" fillId="2" borderId="2" xfId="13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1" fillId="5" borderId="2" xfId="0" applyNumberFormat="1" applyFont="1" applyFill="1" applyBorder="1" applyAlignment="1">
      <alignment horizontal="center"/>
    </xf>
    <xf numFmtId="165" fontId="1" fillId="7" borderId="2" xfId="0" applyNumberFormat="1" applyFont="1" applyFill="1" applyBorder="1" applyAlignment="1">
      <alignment horizontal="center"/>
    </xf>
    <xf numFmtId="164" fontId="1" fillId="6" borderId="2" xfId="13" applyNumberFormat="1" applyFont="1" applyFill="1" applyBorder="1" applyAlignment="1">
      <alignment horizontal="center"/>
    </xf>
    <xf numFmtId="165" fontId="1" fillId="3" borderId="2" xfId="0" applyNumberFormat="1" applyFont="1" applyFill="1" applyBorder="1" applyAlignment="1">
      <alignment horizontal="center"/>
    </xf>
    <xf numFmtId="165" fontId="1" fillId="11" borderId="2" xfId="0" applyNumberFormat="1" applyFont="1" applyFill="1" applyBorder="1" applyAlignment="1">
      <alignment horizontal="center"/>
    </xf>
    <xf numFmtId="164" fontId="1" fillId="11" borderId="2" xfId="0" applyNumberFormat="1" applyFont="1" applyFill="1" applyBorder="1" applyAlignment="1">
      <alignment horizontal="center"/>
    </xf>
    <xf numFmtId="164" fontId="1" fillId="6" borderId="2" xfId="0" applyNumberFormat="1" applyFont="1" applyFill="1" applyBorder="1" applyAlignment="1">
      <alignment horizontal="center"/>
    </xf>
    <xf numFmtId="6" fontId="1" fillId="6" borderId="2" xfId="0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9" fillId="11" borderId="2" xfId="0" applyFont="1" applyFill="1" applyBorder="1" applyAlignment="1">
      <alignment horizontal="left"/>
    </xf>
    <xf numFmtId="0" fontId="1" fillId="5" borderId="2" xfId="0" applyNumberFormat="1" applyFont="1" applyFill="1" applyBorder="1" applyAlignment="1">
      <alignment horizontal="left"/>
    </xf>
    <xf numFmtId="0" fontId="1" fillId="6" borderId="2" xfId="26" applyFont="1" applyFill="1" applyBorder="1" applyAlignment="1">
      <alignment horizontal="left"/>
    </xf>
    <xf numFmtId="0" fontId="19" fillId="5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175" fontId="1" fillId="6" borderId="2" xfId="0" applyNumberFormat="1" applyFont="1" applyFill="1" applyBorder="1" applyAlignment="1"/>
    <xf numFmtId="2" fontId="1" fillId="6" borderId="2" xfId="0" applyNumberFormat="1" applyFont="1" applyFill="1" applyBorder="1"/>
    <xf numFmtId="184" fontId="1" fillId="0" borderId="2" xfId="26" applyNumberFormat="1" applyFont="1" applyFill="1" applyBorder="1"/>
    <xf numFmtId="9" fontId="1" fillId="0" borderId="2" xfId="74" applyFont="1" applyFill="1" applyBorder="1" applyAlignment="1">
      <alignment horizontal="center"/>
    </xf>
    <xf numFmtId="0" fontId="19" fillId="3" borderId="3" xfId="0" applyFont="1" applyFill="1" applyBorder="1" applyAlignment="1">
      <alignment horizontal="left"/>
    </xf>
    <xf numFmtId="14" fontId="1" fillId="4" borderId="2" xfId="0" applyNumberFormat="1" applyFont="1" applyFill="1" applyBorder="1"/>
    <xf numFmtId="173" fontId="1" fillId="11" borderId="2" xfId="0" applyNumberFormat="1" applyFont="1" applyFill="1" applyBorder="1"/>
    <xf numFmtId="10" fontId="1" fillId="5" borderId="2" xfId="74" applyNumberFormat="1" applyFont="1" applyFill="1" applyBorder="1" applyAlignment="1">
      <alignment horizontal="center"/>
    </xf>
    <xf numFmtId="10" fontId="1" fillId="11" borderId="2" xfId="74" applyNumberFormat="1" applyFont="1" applyFill="1" applyBorder="1" applyAlignment="1">
      <alignment horizontal="center"/>
    </xf>
    <xf numFmtId="10" fontId="1" fillId="3" borderId="2" xfId="74" applyNumberFormat="1" applyFont="1" applyFill="1" applyBorder="1" applyAlignment="1">
      <alignment horizontal="center"/>
    </xf>
    <xf numFmtId="10" fontId="1" fillId="6" borderId="2" xfId="74" applyNumberFormat="1" applyFont="1" applyFill="1" applyBorder="1" applyAlignment="1">
      <alignment horizontal="center"/>
    </xf>
    <xf numFmtId="0" fontId="19" fillId="7" borderId="2" xfId="0" applyFont="1" applyFill="1" applyBorder="1"/>
    <xf numFmtId="0" fontId="1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9" fillId="5" borderId="2" xfId="0" applyFont="1" applyFill="1" applyBorder="1" applyAlignment="1">
      <alignment horizontal="center"/>
    </xf>
    <xf numFmtId="49" fontId="1" fillId="4" borderId="0" xfId="0" applyNumberFormat="1" applyFont="1" applyFill="1"/>
    <xf numFmtId="0" fontId="13" fillId="0" borderId="3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3" fillId="12" borderId="0" xfId="0" applyFont="1" applyFill="1" applyAlignment="1">
      <alignment horizontal="center" wrapText="1"/>
    </xf>
    <xf numFmtId="0" fontId="13" fillId="12" borderId="0" xfId="0" applyFont="1" applyFill="1" applyAlignment="1">
      <alignment horizontal="center"/>
    </xf>
  </cellXfs>
  <cellStyles count="75">
    <cellStyle name="1" xfId="1"/>
    <cellStyle name="2" xfId="2"/>
    <cellStyle name="Comma" xfId="3" builtinId="3"/>
    <cellStyle name="Comma 2" xfId="4"/>
    <cellStyle name="Comma 2 2" xfId="5"/>
    <cellStyle name="Comma 2 3" xfId="6"/>
    <cellStyle name="Comma 3" xfId="7"/>
    <cellStyle name="Comma 4" xfId="8"/>
    <cellStyle name="Comma 5" xfId="9"/>
    <cellStyle name="Comma 6" xfId="10"/>
    <cellStyle name="Comma 6 2" xfId="11"/>
    <cellStyle name="CommaSimple" xfId="12"/>
    <cellStyle name="Currency" xfId="13" builtinId="4"/>
    <cellStyle name="Currency 10" xfId="14"/>
    <cellStyle name="Currency 2" xfId="15"/>
    <cellStyle name="Currency 3" xfId="16"/>
    <cellStyle name="Currency 3 2" xfId="17"/>
    <cellStyle name="Currency 3 3" xfId="18"/>
    <cellStyle name="Currency 4" xfId="19"/>
    <cellStyle name="Currency 4 2" xfId="20"/>
    <cellStyle name="Currency 6" xfId="21"/>
    <cellStyle name="Currency 7" xfId="22"/>
    <cellStyle name="Currency 8" xfId="23"/>
    <cellStyle name="Currency 9" xfId="24"/>
    <cellStyle name="Currency Simple" xfId="25"/>
    <cellStyle name="Normal" xfId="0" builtinId="0"/>
    <cellStyle name="Normal 2" xfId="26"/>
    <cellStyle name="Normal 2 10" xfId="27"/>
    <cellStyle name="Normal 2 11" xfId="28"/>
    <cellStyle name="Normal 2 12" xfId="29"/>
    <cellStyle name="Normal 2 13" xfId="30"/>
    <cellStyle name="Normal 2 14" xfId="31"/>
    <cellStyle name="Normal 2 15" xfId="32"/>
    <cellStyle name="Normal 2 16" xfId="33"/>
    <cellStyle name="Normal 2 17" xfId="34"/>
    <cellStyle name="Normal 2 18" xfId="35"/>
    <cellStyle name="Normal 2 19" xfId="36"/>
    <cellStyle name="Normal 2 2" xfId="37"/>
    <cellStyle name="Normal 2 2 2" xfId="38"/>
    <cellStyle name="Normal 2 20" xfId="39"/>
    <cellStyle name="Normal 2 21" xfId="40"/>
    <cellStyle name="Normal 2 22" xfId="41"/>
    <cellStyle name="Normal 2 23" xfId="42"/>
    <cellStyle name="Normal 2 24" xfId="43"/>
    <cellStyle name="Normal 2 25" xfId="44"/>
    <cellStyle name="Normal 2 26" xfId="45"/>
    <cellStyle name="Normal 2 27" xfId="46"/>
    <cellStyle name="Normal 2 28" xfId="47"/>
    <cellStyle name="Normal 2 29" xfId="48"/>
    <cellStyle name="Normal 2 3" xfId="49"/>
    <cellStyle name="Normal 2 30" xfId="50"/>
    <cellStyle name="Normal 2 31" xfId="51"/>
    <cellStyle name="Normal 2 32" xfId="52"/>
    <cellStyle name="Normal 2 4" xfId="53"/>
    <cellStyle name="Normal 2 5" xfId="54"/>
    <cellStyle name="Normal 2 6" xfId="55"/>
    <cellStyle name="Normal 2 7" xfId="56"/>
    <cellStyle name="Normal 2 8" xfId="57"/>
    <cellStyle name="Normal 2 9" xfId="58"/>
    <cellStyle name="Normal 3" xfId="59"/>
    <cellStyle name="Normal 3 2" xfId="60"/>
    <cellStyle name="Normal 3 3" xfId="61"/>
    <cellStyle name="Normal 3 4" xfId="62"/>
    <cellStyle name="Normal 4" xfId="63"/>
    <cellStyle name="Normal 4 2" xfId="64"/>
    <cellStyle name="Normal 5" xfId="65"/>
    <cellStyle name="Normal 5 2" xfId="66"/>
    <cellStyle name="Normal 5 3" xfId="67"/>
    <cellStyle name="Normal 6" xfId="68"/>
    <cellStyle name="Normal 7" xfId="69"/>
    <cellStyle name="NumColmHd" xfId="70"/>
    <cellStyle name="Percent" xfId="74" builtinId="5"/>
    <cellStyle name="Percent 2" xfId="71"/>
    <cellStyle name="Percent 2 2" xfId="72"/>
    <cellStyle name="RowLabel" xfId="73"/>
  </cellStyles>
  <dxfs count="30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167</xdr:row>
      <xdr:rowOff>0</xdr:rowOff>
    </xdr:from>
    <xdr:to>
      <xdr:col>6</xdr:col>
      <xdr:colOff>381000</xdr:colOff>
      <xdr:row>173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85750" y="30178375"/>
          <a:ext cx="5953125" cy="123825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Measures denoted tenant controlled are considered in-unit measures.</a:t>
          </a:r>
        </a:p>
        <a:p>
          <a:r>
            <a:rPr lang="en-US" sz="1400"/>
            <a:t>Measures with 24/7 or 12/7 operation are common area measures</a:t>
          </a:r>
        </a:p>
        <a:p>
          <a:r>
            <a:rPr lang="en-US" sz="1400"/>
            <a:t>If a measure is not on this list for in-unit, refer to Residential Tab</a:t>
          </a:r>
        </a:p>
        <a:p>
          <a:r>
            <a:rPr lang="en-US" sz="1400"/>
            <a:t>If a measure is not on this list for common areas, refer to the Commercial Tab</a:t>
          </a:r>
        </a:p>
        <a:p>
          <a:r>
            <a:rPr lang="en-US" sz="1400"/>
            <a:t>HVAC measure are found in the</a:t>
          </a:r>
          <a:r>
            <a:rPr lang="en-US" sz="1400" baseline="0"/>
            <a:t> weather sensitive database</a:t>
          </a:r>
          <a:endParaRPr lang="en-US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4</xdr:row>
      <xdr:rowOff>0</xdr:rowOff>
    </xdr:from>
    <xdr:to>
      <xdr:col>10</xdr:col>
      <xdr:colOff>308610</xdr:colOff>
      <xdr:row>21</xdr:row>
      <xdr:rowOff>106680</xdr:rowOff>
    </xdr:to>
    <xdr:pic>
      <xdr:nvPicPr>
        <xdr:cNvPr id="4292" name="Picture 2">
          <a:extLst>
            <a:ext uri="{FF2B5EF4-FFF2-40B4-BE49-F238E27FC236}">
              <a16:creationId xmlns="" xmlns:a16="http://schemas.microsoft.com/office/drawing/2014/main" id="{00000000-0008-0000-0400-0000C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31520"/>
          <a:ext cx="9144000" cy="3215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11</xdr:col>
      <xdr:colOff>68580</xdr:colOff>
      <xdr:row>43</xdr:row>
      <xdr:rowOff>30480</xdr:rowOff>
    </xdr:to>
    <xdr:pic>
      <xdr:nvPicPr>
        <xdr:cNvPr id="4293" name="Picture 3">
          <a:extLst>
            <a:ext uri="{FF2B5EF4-FFF2-40B4-BE49-F238E27FC236}">
              <a16:creationId xmlns="" xmlns:a16="http://schemas.microsoft.com/office/drawing/2014/main" id="{00000000-0008-0000-0400-0000C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572000"/>
          <a:ext cx="9418320" cy="3322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24</xdr:col>
      <xdr:colOff>198120</xdr:colOff>
      <xdr:row>43</xdr:row>
      <xdr:rowOff>175260</xdr:rowOff>
    </xdr:to>
    <xdr:pic>
      <xdr:nvPicPr>
        <xdr:cNvPr id="4294" name="Picture 5">
          <a:extLst>
            <a:ext uri="{FF2B5EF4-FFF2-40B4-BE49-F238E27FC236}">
              <a16:creationId xmlns="" xmlns:a16="http://schemas.microsoft.com/office/drawing/2014/main" id="{00000000-0008-0000-0400-0000C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68940" y="4389120"/>
          <a:ext cx="7513320" cy="364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609600</xdr:colOff>
      <xdr:row>44</xdr:row>
      <xdr:rowOff>0</xdr:rowOff>
    </xdr:from>
    <xdr:to>
      <xdr:col>10</xdr:col>
      <xdr:colOff>582930</xdr:colOff>
      <xdr:row>62</xdr:row>
      <xdr:rowOff>76200</xdr:rowOff>
    </xdr:to>
    <xdr:pic>
      <xdr:nvPicPr>
        <xdr:cNvPr id="4295" name="Picture 4">
          <a:extLst>
            <a:ext uri="{FF2B5EF4-FFF2-40B4-BE49-F238E27FC236}">
              <a16:creationId xmlns="" xmlns:a16="http://schemas.microsoft.com/office/drawing/2014/main" id="{00000000-0008-0000-0400-0000C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046720"/>
          <a:ext cx="9418320" cy="3368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44</xdr:row>
      <xdr:rowOff>0</xdr:rowOff>
    </xdr:from>
    <xdr:to>
      <xdr:col>24</xdr:col>
      <xdr:colOff>68580</xdr:colOff>
      <xdr:row>62</xdr:row>
      <xdr:rowOff>129540</xdr:rowOff>
    </xdr:to>
    <xdr:pic>
      <xdr:nvPicPr>
        <xdr:cNvPr id="4296" name="Picture 6">
          <a:extLst>
            <a:ext uri="{FF2B5EF4-FFF2-40B4-BE49-F238E27FC236}">
              <a16:creationId xmlns="" xmlns:a16="http://schemas.microsoft.com/office/drawing/2014/main" id="{00000000-0008-0000-0400-0000C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68940" y="8046720"/>
          <a:ext cx="7383780" cy="342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DN736"/>
  <sheetViews>
    <sheetView tabSelected="1" zoomScale="90" zoomScaleNormal="90" workbookViewId="0">
      <pane xSplit="7" ySplit="3" topLeftCell="H4" activePane="bottomRight" state="frozen"/>
      <selection pane="topRight" activeCell="H1" sqref="H1"/>
      <selection pane="bottomLeft" activeCell="A4" sqref="A4"/>
      <selection pane="bottomRight"/>
    </sheetView>
  </sheetViews>
  <sheetFormatPr defaultColWidth="9.140625" defaultRowHeight="15" x14ac:dyDescent="0.25"/>
  <cols>
    <col min="1" max="1" width="36" style="198" customWidth="1"/>
    <col min="2" max="2" width="14.7109375" style="198" hidden="1" customWidth="1"/>
    <col min="3" max="3" width="20.28515625" style="480" customWidth="1"/>
    <col min="4" max="4" width="8.5703125" style="198" hidden="1" customWidth="1"/>
    <col min="5" max="5" width="8" style="198" hidden="1" customWidth="1"/>
    <col min="6" max="6" width="12" style="18" customWidth="1"/>
    <col min="7" max="7" width="64.85546875" style="198" customWidth="1"/>
    <col min="8" max="8" width="64.140625" style="198" customWidth="1"/>
    <col min="9" max="9" width="59.42578125" style="198" customWidth="1"/>
    <col min="10" max="10" width="12.5703125" style="198" customWidth="1"/>
    <col min="11" max="11" width="8.140625" style="198" customWidth="1"/>
    <col min="12" max="14" width="12.140625" style="198" customWidth="1"/>
    <col min="15" max="15" width="16" style="198" customWidth="1"/>
    <col min="16" max="16" width="13.85546875" style="54" bestFit="1" customWidth="1"/>
    <col min="17" max="17" width="14.7109375" style="54" customWidth="1"/>
    <col min="18" max="18" width="36.28515625" style="198" bestFit="1" customWidth="1"/>
    <col min="19" max="19" width="12" style="198" customWidth="1"/>
    <col min="20" max="20" width="10.42578125" style="198" bestFit="1" customWidth="1"/>
    <col min="21" max="21" width="8.140625" style="198" bestFit="1" customWidth="1"/>
    <col min="22" max="22" width="27" style="198" customWidth="1"/>
    <col min="23" max="23" width="13.7109375" style="198" bestFit="1" customWidth="1"/>
    <col min="24" max="24" width="63.42578125" style="198" bestFit="1" customWidth="1"/>
    <col min="25" max="25" width="123.42578125" style="198" bestFit="1" customWidth="1"/>
    <col min="26" max="26" width="38.7109375" style="54" customWidth="1"/>
    <col min="27" max="27" width="113.5703125" style="198" bestFit="1" customWidth="1"/>
    <col min="28" max="28" width="61.28515625" style="198" customWidth="1"/>
    <col min="29" max="29" width="17.28515625" style="198" customWidth="1"/>
    <col min="30" max="30" width="9.140625" style="198" customWidth="1"/>
    <col min="31" max="31" width="16.140625" style="198" customWidth="1"/>
    <col min="32" max="32" width="114.7109375" style="198" customWidth="1"/>
    <col min="33" max="33" width="16.140625" style="66" hidden="1" customWidth="1"/>
    <col min="34" max="34" width="8.85546875" style="66" hidden="1" customWidth="1"/>
    <col min="35" max="35" width="27.140625" style="66" hidden="1" customWidth="1"/>
    <col min="36" max="41" width="9.140625" style="198"/>
    <col min="42" max="42" width="36.140625" style="198" customWidth="1"/>
    <col min="43" max="47" width="9.140625" style="198"/>
    <col min="48" max="48" width="9.140625" style="198" customWidth="1"/>
    <col min="49" max="49" width="10" style="198" bestFit="1" customWidth="1"/>
    <col min="50" max="50" width="10.5703125" style="198" bestFit="1" customWidth="1"/>
    <col min="51" max="51" width="13" style="198" bestFit="1" customWidth="1"/>
    <col min="52" max="52" width="12.85546875" style="344" bestFit="1" customWidth="1"/>
    <col min="53" max="53" width="13.5703125" style="198" bestFit="1" customWidth="1"/>
    <col min="54" max="54" width="15.7109375" style="198" bestFit="1" customWidth="1"/>
    <col min="55" max="55" width="12" style="198" bestFit="1" customWidth="1"/>
    <col min="56" max="56" width="9.140625" style="198" hidden="1" customWidth="1"/>
    <col min="57" max="57" width="7.7109375" style="198" bestFit="1" customWidth="1"/>
    <col min="58" max="16384" width="9.140625" style="198"/>
  </cols>
  <sheetData>
    <row r="1" spans="1:58" ht="27" x14ac:dyDescent="0.35">
      <c r="B1" s="507" t="s">
        <v>0</v>
      </c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7"/>
      <c r="Y1" s="508"/>
      <c r="Z1" s="495"/>
      <c r="AA1" s="108"/>
      <c r="AB1" s="108"/>
      <c r="AC1" s="108"/>
      <c r="AF1" s="92"/>
      <c r="AG1" s="510">
        <v>2012</v>
      </c>
      <c r="AH1" s="511"/>
      <c r="AI1" s="512"/>
      <c r="AJ1" s="504" t="s">
        <v>1</v>
      </c>
      <c r="AK1" s="505"/>
      <c r="AL1" s="506"/>
    </row>
    <row r="2" spans="1:58" ht="27.6" customHeight="1" x14ac:dyDescent="0.25">
      <c r="B2" s="108" t="s">
        <v>2</v>
      </c>
      <c r="C2" s="504" t="s">
        <v>2</v>
      </c>
      <c r="D2" s="505"/>
      <c r="E2" s="506"/>
      <c r="F2" s="2"/>
      <c r="G2" s="509" t="s">
        <v>3</v>
      </c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108"/>
      <c r="S2" s="108"/>
      <c r="T2" s="108"/>
      <c r="U2" s="108"/>
      <c r="V2" s="108"/>
      <c r="W2" s="108"/>
      <c r="X2" s="108"/>
      <c r="Y2" s="89"/>
      <c r="Z2" s="493"/>
      <c r="AA2" s="108"/>
      <c r="AB2" s="108"/>
      <c r="AC2" s="108"/>
      <c r="AE2" s="108" t="s">
        <v>4</v>
      </c>
      <c r="AF2" s="108" t="s">
        <v>5</v>
      </c>
      <c r="AG2" s="116" t="s">
        <v>6</v>
      </c>
      <c r="AH2" s="117" t="s">
        <v>7</v>
      </c>
      <c r="AI2" s="117" t="s">
        <v>8</v>
      </c>
      <c r="AJ2" s="93" t="s">
        <v>9</v>
      </c>
      <c r="AK2" s="108" t="s">
        <v>7</v>
      </c>
      <c r="AL2" s="108" t="s">
        <v>8</v>
      </c>
    </row>
    <row r="3" spans="1:58" s="18" customFormat="1" ht="48" customHeight="1" x14ac:dyDescent="0.25">
      <c r="A3" s="14" t="s">
        <v>10</v>
      </c>
      <c r="B3" s="14" t="s">
        <v>11</v>
      </c>
      <c r="C3" s="325" t="s">
        <v>12</v>
      </c>
      <c r="D3" s="1" t="s">
        <v>13</v>
      </c>
      <c r="E3" s="14" t="s">
        <v>14</v>
      </c>
      <c r="F3" s="2" t="s">
        <v>15</v>
      </c>
      <c r="G3" s="2" t="s">
        <v>16</v>
      </c>
      <c r="H3" s="2" t="s">
        <v>17</v>
      </c>
      <c r="I3" s="2" t="s">
        <v>18</v>
      </c>
      <c r="J3" s="14" t="s">
        <v>19</v>
      </c>
      <c r="K3" s="57" t="s">
        <v>20</v>
      </c>
      <c r="L3" s="25" t="s">
        <v>21</v>
      </c>
      <c r="M3" s="14" t="s">
        <v>22</v>
      </c>
      <c r="N3" s="14" t="s">
        <v>23</v>
      </c>
      <c r="O3" s="14" t="s">
        <v>24</v>
      </c>
      <c r="P3" s="14" t="s">
        <v>25</v>
      </c>
      <c r="Q3" s="14" t="s">
        <v>26</v>
      </c>
      <c r="R3" s="25" t="s">
        <v>27</v>
      </c>
      <c r="S3" s="25" t="s">
        <v>28</v>
      </c>
      <c r="T3" s="25" t="s">
        <v>29</v>
      </c>
      <c r="U3" s="25" t="s">
        <v>30</v>
      </c>
      <c r="V3" s="25" t="s">
        <v>31</v>
      </c>
      <c r="W3" s="26" t="s">
        <v>32</v>
      </c>
      <c r="X3" s="1" t="s">
        <v>33</v>
      </c>
      <c r="Y3" s="36" t="s">
        <v>34</v>
      </c>
      <c r="Z3" s="259" t="s">
        <v>35</v>
      </c>
      <c r="AA3" s="2" t="s">
        <v>36</v>
      </c>
      <c r="AB3" s="65" t="s">
        <v>37</v>
      </c>
      <c r="AC3" s="65" t="s">
        <v>38</v>
      </c>
      <c r="AE3" s="108"/>
      <c r="AF3" s="108"/>
      <c r="AG3" s="108" t="s">
        <v>39</v>
      </c>
      <c r="AH3" s="108"/>
      <c r="AI3" s="108"/>
      <c r="AJ3" s="108"/>
      <c r="AK3" s="108"/>
      <c r="AL3" s="108"/>
      <c r="AW3" s="349" t="s">
        <v>40</v>
      </c>
      <c r="AX3" s="349" t="s">
        <v>41</v>
      </c>
      <c r="AY3" s="349" t="s">
        <v>42</v>
      </c>
      <c r="AZ3" s="423" t="s">
        <v>43</v>
      </c>
      <c r="BA3" s="349" t="s">
        <v>44</v>
      </c>
      <c r="BB3" s="349" t="s">
        <v>45</v>
      </c>
      <c r="BC3" s="349" t="s">
        <v>46</v>
      </c>
    </row>
    <row r="4" spans="1:58" s="18" customFormat="1" x14ac:dyDescent="0.25">
      <c r="A4" s="263" t="str">
        <f t="shared" ref="A4:A35" si="0">CONCATENATE(AW4,"-",AX4,"-",AY4,AZ4,BA4,BB4,BC4)</f>
        <v>N-CO-LI-000001-E-XX-XX-XX-XX-02</v>
      </c>
      <c r="B4" s="137" t="s">
        <v>47</v>
      </c>
      <c r="C4" s="136" t="str">
        <f t="shared" ref="C4:C23" si="1">CONCATENATE(B4,D4,E4)</f>
        <v>1.01.01.FESL1.v03</v>
      </c>
      <c r="D4" s="137" t="s">
        <v>48</v>
      </c>
      <c r="E4" s="137" t="s">
        <v>49</v>
      </c>
      <c r="F4" s="137" t="s">
        <v>50</v>
      </c>
      <c r="G4" s="136" t="s">
        <v>51</v>
      </c>
      <c r="H4" s="136" t="s">
        <v>52</v>
      </c>
      <c r="I4" s="136" t="s">
        <v>53</v>
      </c>
      <c r="J4" s="135">
        <v>2744</v>
      </c>
      <c r="K4" s="134">
        <v>0.9</v>
      </c>
      <c r="L4" s="133">
        <v>0</v>
      </c>
      <c r="M4" s="135">
        <v>0</v>
      </c>
      <c r="N4" s="133">
        <v>0</v>
      </c>
      <c r="O4" s="133"/>
      <c r="P4" s="135">
        <v>15</v>
      </c>
      <c r="Q4" s="439">
        <v>33</v>
      </c>
      <c r="R4" s="137" t="s">
        <v>54</v>
      </c>
      <c r="S4" s="137"/>
      <c r="T4" s="137"/>
      <c r="U4" s="137"/>
      <c r="V4" s="137"/>
      <c r="W4" s="148">
        <v>72.349999999999994</v>
      </c>
      <c r="X4" s="137" t="s">
        <v>55</v>
      </c>
      <c r="Y4" s="149" t="s">
        <v>56</v>
      </c>
      <c r="Z4" s="131" t="s">
        <v>57</v>
      </c>
      <c r="AA4" s="137" t="s">
        <v>58</v>
      </c>
      <c r="AB4" s="269" t="s">
        <v>59</v>
      </c>
      <c r="AC4" s="130"/>
      <c r="AD4" s="129"/>
      <c r="AE4" s="137"/>
      <c r="AF4" s="137" t="s">
        <v>60</v>
      </c>
      <c r="AG4" s="137">
        <v>7.7000000000000002E-3</v>
      </c>
      <c r="AH4" s="137">
        <v>23.9</v>
      </c>
      <c r="AI4" s="137"/>
      <c r="AJ4" s="137">
        <v>0</v>
      </c>
      <c r="AK4" s="137">
        <v>0</v>
      </c>
      <c r="AL4" s="128"/>
      <c r="AW4" s="18" t="s">
        <v>61</v>
      </c>
      <c r="AX4" s="18" t="s">
        <v>62</v>
      </c>
      <c r="AY4" s="18" t="s">
        <v>63</v>
      </c>
      <c r="AZ4" s="343" t="s">
        <v>64</v>
      </c>
      <c r="BA4" s="18" t="s">
        <v>65</v>
      </c>
      <c r="BB4" s="18" t="s">
        <v>66</v>
      </c>
      <c r="BC4" s="343" t="s">
        <v>67</v>
      </c>
      <c r="BF4" s="417"/>
    </row>
    <row r="5" spans="1:58" s="18" customFormat="1" x14ac:dyDescent="0.25">
      <c r="A5" s="263" t="str">
        <f t="shared" si="0"/>
        <v>N-CO-LI-000002-E-XX-XX-XX-XX-02</v>
      </c>
      <c r="B5" s="137" t="s">
        <v>68</v>
      </c>
      <c r="C5" s="136" t="str">
        <f t="shared" si="1"/>
        <v>1.01.02.FESL1.v03</v>
      </c>
      <c r="D5" s="137" t="s">
        <v>48</v>
      </c>
      <c r="E5" s="137" t="s">
        <v>49</v>
      </c>
      <c r="F5" s="137" t="s">
        <v>50</v>
      </c>
      <c r="G5" s="136" t="s">
        <v>69</v>
      </c>
      <c r="H5" s="136" t="s">
        <v>52</v>
      </c>
      <c r="I5" s="136" t="s">
        <v>53</v>
      </c>
      <c r="J5" s="135">
        <v>2744</v>
      </c>
      <c r="K5" s="134">
        <v>0.9</v>
      </c>
      <c r="L5" s="133">
        <v>0</v>
      </c>
      <c r="M5" s="135">
        <v>0</v>
      </c>
      <c r="N5" s="133">
        <v>0</v>
      </c>
      <c r="O5" s="133"/>
      <c r="P5" s="135">
        <v>15</v>
      </c>
      <c r="Q5" s="439">
        <v>36</v>
      </c>
      <c r="R5" s="137" t="s">
        <v>54</v>
      </c>
      <c r="S5" s="137"/>
      <c r="T5" s="137"/>
      <c r="U5" s="137"/>
      <c r="V5" s="137"/>
      <c r="W5" s="148">
        <v>72.349999999999994</v>
      </c>
      <c r="X5" s="137" t="s">
        <v>55</v>
      </c>
      <c r="Y5" s="149" t="s">
        <v>56</v>
      </c>
      <c r="Z5" s="131" t="s">
        <v>57</v>
      </c>
      <c r="AA5" s="137" t="s">
        <v>58</v>
      </c>
      <c r="AB5" s="269" t="s">
        <v>59</v>
      </c>
      <c r="AC5" s="130"/>
      <c r="AD5" s="129"/>
      <c r="AE5" s="137"/>
      <c r="AF5" s="137" t="s">
        <v>60</v>
      </c>
      <c r="AG5" s="137">
        <v>8.8000000000000005E-3</v>
      </c>
      <c r="AH5" s="137">
        <v>27.6</v>
      </c>
      <c r="AI5" s="137"/>
      <c r="AJ5" s="137">
        <v>0</v>
      </c>
      <c r="AK5" s="137">
        <v>0</v>
      </c>
      <c r="AL5" s="128"/>
      <c r="AW5" s="18" t="s">
        <v>61</v>
      </c>
      <c r="AX5" s="18" t="s">
        <v>62</v>
      </c>
      <c r="AY5" s="18" t="s">
        <v>63</v>
      </c>
      <c r="AZ5" s="343" t="s">
        <v>70</v>
      </c>
      <c r="BA5" s="18" t="s">
        <v>65</v>
      </c>
      <c r="BB5" s="18" t="s">
        <v>66</v>
      </c>
      <c r="BC5" s="343" t="s">
        <v>67</v>
      </c>
      <c r="BF5" s="417"/>
    </row>
    <row r="6" spans="1:58" s="18" customFormat="1" x14ac:dyDescent="0.25">
      <c r="A6" s="263" t="str">
        <f t="shared" si="0"/>
        <v>N-CO-LI-000003-E-XX-XX-XX-XX-02</v>
      </c>
      <c r="B6" s="137" t="s">
        <v>71</v>
      </c>
      <c r="C6" s="136" t="str">
        <f t="shared" si="1"/>
        <v>1.01.03.FESL1.v03</v>
      </c>
      <c r="D6" s="137" t="s">
        <v>48</v>
      </c>
      <c r="E6" s="137" t="s">
        <v>49</v>
      </c>
      <c r="F6" s="137" t="s">
        <v>50</v>
      </c>
      <c r="G6" s="136" t="s">
        <v>72</v>
      </c>
      <c r="H6" s="136" t="s">
        <v>52</v>
      </c>
      <c r="I6" s="136" t="s">
        <v>53</v>
      </c>
      <c r="J6" s="135">
        <v>2744</v>
      </c>
      <c r="K6" s="134">
        <v>0.9</v>
      </c>
      <c r="L6" s="133">
        <v>0</v>
      </c>
      <c r="M6" s="135">
        <v>0</v>
      </c>
      <c r="N6" s="133">
        <v>0</v>
      </c>
      <c r="O6" s="133"/>
      <c r="P6" s="135">
        <v>15</v>
      </c>
      <c r="Q6" s="439">
        <v>54</v>
      </c>
      <c r="R6" s="137" t="s">
        <v>54</v>
      </c>
      <c r="S6" s="137"/>
      <c r="T6" s="137"/>
      <c r="U6" s="137"/>
      <c r="V6" s="137"/>
      <c r="W6" s="148">
        <v>76.16</v>
      </c>
      <c r="X6" s="137" t="s">
        <v>55</v>
      </c>
      <c r="Y6" s="149" t="s">
        <v>56</v>
      </c>
      <c r="Z6" s="131" t="s">
        <v>57</v>
      </c>
      <c r="AA6" s="137" t="s">
        <v>58</v>
      </c>
      <c r="AB6" s="269" t="s">
        <v>59</v>
      </c>
      <c r="AC6" s="130"/>
      <c r="AD6" s="129"/>
      <c r="AE6" s="137"/>
      <c r="AF6" s="137" t="s">
        <v>60</v>
      </c>
      <c r="AG6" s="137">
        <v>1.7000000000000001E-2</v>
      </c>
      <c r="AH6" s="137">
        <v>62.6</v>
      </c>
      <c r="AI6" s="137"/>
      <c r="AJ6" s="137">
        <v>0</v>
      </c>
      <c r="AK6" s="137">
        <v>0</v>
      </c>
      <c r="AL6" s="128"/>
      <c r="AW6" s="18" t="s">
        <v>61</v>
      </c>
      <c r="AX6" s="18" t="s">
        <v>62</v>
      </c>
      <c r="AY6" s="18" t="s">
        <v>63</v>
      </c>
      <c r="AZ6" s="343" t="s">
        <v>73</v>
      </c>
      <c r="BA6" s="18" t="s">
        <v>65</v>
      </c>
      <c r="BB6" s="18" t="s">
        <v>66</v>
      </c>
      <c r="BC6" s="343" t="s">
        <v>67</v>
      </c>
      <c r="BF6" s="417"/>
    </row>
    <row r="7" spans="1:58" s="18" customFormat="1" x14ac:dyDescent="0.25">
      <c r="A7" s="263" t="str">
        <f t="shared" si="0"/>
        <v>N-CO-LI-000004-E-XX-XX-XX-XX-02</v>
      </c>
      <c r="B7" s="137" t="s">
        <v>74</v>
      </c>
      <c r="C7" s="136" t="str">
        <f t="shared" si="1"/>
        <v>1.01.04.FESL1.v03</v>
      </c>
      <c r="D7" s="137" t="s">
        <v>48</v>
      </c>
      <c r="E7" s="137" t="s">
        <v>49</v>
      </c>
      <c r="F7" s="137" t="s">
        <v>50</v>
      </c>
      <c r="G7" s="136" t="s">
        <v>75</v>
      </c>
      <c r="H7" s="136" t="s">
        <v>52</v>
      </c>
      <c r="I7" s="136" t="s">
        <v>53</v>
      </c>
      <c r="J7" s="135">
        <v>2744</v>
      </c>
      <c r="K7" s="134">
        <v>0.9</v>
      </c>
      <c r="L7" s="133">
        <v>0</v>
      </c>
      <c r="M7" s="135">
        <v>0</v>
      </c>
      <c r="N7" s="133">
        <v>0</v>
      </c>
      <c r="O7" s="133"/>
      <c r="P7" s="135">
        <v>15</v>
      </c>
      <c r="Q7" s="439">
        <v>57</v>
      </c>
      <c r="R7" s="137" t="s">
        <v>54</v>
      </c>
      <c r="S7" s="137"/>
      <c r="T7" s="137"/>
      <c r="U7" s="137"/>
      <c r="V7" s="137"/>
      <c r="W7" s="148">
        <v>81.06</v>
      </c>
      <c r="X7" s="137" t="s">
        <v>55</v>
      </c>
      <c r="Y7" s="149" t="s">
        <v>56</v>
      </c>
      <c r="Z7" s="131" t="s">
        <v>57</v>
      </c>
      <c r="AA7" s="137" t="s">
        <v>58</v>
      </c>
      <c r="AB7" s="269" t="s">
        <v>59</v>
      </c>
      <c r="AC7" s="130"/>
      <c r="AD7" s="129"/>
      <c r="AE7" s="137"/>
      <c r="AF7" s="137" t="s">
        <v>60</v>
      </c>
      <c r="AG7" s="137">
        <v>1.6E-2</v>
      </c>
      <c r="AH7" s="137">
        <v>58.9</v>
      </c>
      <c r="AI7" s="137"/>
      <c r="AJ7" s="137">
        <v>0</v>
      </c>
      <c r="AK7" s="137">
        <v>0</v>
      </c>
      <c r="AL7" s="128"/>
      <c r="AW7" s="18" t="s">
        <v>61</v>
      </c>
      <c r="AX7" s="18" t="s">
        <v>62</v>
      </c>
      <c r="AY7" s="18" t="s">
        <v>63</v>
      </c>
      <c r="AZ7" s="343" t="s">
        <v>76</v>
      </c>
      <c r="BA7" s="18" t="s">
        <v>65</v>
      </c>
      <c r="BB7" s="18" t="s">
        <v>66</v>
      </c>
      <c r="BC7" s="343" t="s">
        <v>67</v>
      </c>
      <c r="BF7" s="417"/>
    </row>
    <row r="8" spans="1:58" s="18" customFormat="1" x14ac:dyDescent="0.25">
      <c r="A8" s="263" t="str">
        <f t="shared" si="0"/>
        <v>N-CO-LI-000005-E-XX-XX-XX-XX-02</v>
      </c>
      <c r="B8" s="137" t="s">
        <v>77</v>
      </c>
      <c r="C8" s="136" t="str">
        <f t="shared" si="1"/>
        <v>1.01.05.FESL1.v03</v>
      </c>
      <c r="D8" s="137" t="s">
        <v>48</v>
      </c>
      <c r="E8" s="137" t="s">
        <v>49</v>
      </c>
      <c r="F8" s="137" t="s">
        <v>50</v>
      </c>
      <c r="G8" s="136" t="s">
        <v>78</v>
      </c>
      <c r="H8" s="136" t="s">
        <v>52</v>
      </c>
      <c r="I8" s="136" t="s">
        <v>53</v>
      </c>
      <c r="J8" s="135">
        <v>2744</v>
      </c>
      <c r="K8" s="134">
        <v>0.9</v>
      </c>
      <c r="L8" s="133">
        <v>0</v>
      </c>
      <c r="M8" s="180">
        <v>0</v>
      </c>
      <c r="N8" s="133">
        <v>0</v>
      </c>
      <c r="O8" s="133"/>
      <c r="P8" s="135">
        <v>15</v>
      </c>
      <c r="Q8" s="439">
        <v>50</v>
      </c>
      <c r="R8" s="137" t="s">
        <v>54</v>
      </c>
      <c r="S8" s="137"/>
      <c r="T8" s="137"/>
      <c r="U8" s="137"/>
      <c r="V8" s="137"/>
      <c r="W8" s="148">
        <v>79.423333333333332</v>
      </c>
      <c r="X8" s="137" t="s">
        <v>55</v>
      </c>
      <c r="Y8" s="149" t="s">
        <v>56</v>
      </c>
      <c r="Z8" s="131" t="s">
        <v>57</v>
      </c>
      <c r="AA8" s="137" t="s">
        <v>58</v>
      </c>
      <c r="AB8" s="269" t="s">
        <v>59</v>
      </c>
      <c r="AC8" s="130"/>
      <c r="AD8" s="129"/>
      <c r="AE8" s="137"/>
      <c r="AF8" s="137" t="s">
        <v>60</v>
      </c>
      <c r="AG8" s="137">
        <v>1.4E-2</v>
      </c>
      <c r="AH8" s="137">
        <v>51</v>
      </c>
      <c r="AI8" s="137"/>
      <c r="AJ8" s="137">
        <v>0</v>
      </c>
      <c r="AK8" s="137">
        <v>0</v>
      </c>
      <c r="AL8" s="128"/>
      <c r="AW8" s="18" t="s">
        <v>61</v>
      </c>
      <c r="AX8" s="18" t="s">
        <v>62</v>
      </c>
      <c r="AY8" s="18" t="s">
        <v>63</v>
      </c>
      <c r="AZ8" s="343" t="s">
        <v>79</v>
      </c>
      <c r="BA8" s="18" t="s">
        <v>65</v>
      </c>
      <c r="BB8" s="18" t="s">
        <v>66</v>
      </c>
      <c r="BC8" s="343" t="s">
        <v>67</v>
      </c>
      <c r="BF8" s="417"/>
    </row>
    <row r="9" spans="1:58" s="18" customFormat="1" x14ac:dyDescent="0.25">
      <c r="A9" s="263" t="str">
        <f t="shared" si="0"/>
        <v>N-CO-LI-000006-E-XX-XX-XX-XX-02</v>
      </c>
      <c r="B9" s="137" t="s">
        <v>80</v>
      </c>
      <c r="C9" s="136" t="str">
        <f t="shared" si="1"/>
        <v>1.01.06.FESL1.v03</v>
      </c>
      <c r="D9" s="137" t="s">
        <v>48</v>
      </c>
      <c r="E9" s="137" t="s">
        <v>49</v>
      </c>
      <c r="F9" s="137" t="s">
        <v>50</v>
      </c>
      <c r="G9" s="136" t="s">
        <v>81</v>
      </c>
      <c r="H9" s="136" t="s">
        <v>52</v>
      </c>
      <c r="I9" s="136" t="s">
        <v>53</v>
      </c>
      <c r="J9" s="135">
        <v>2744</v>
      </c>
      <c r="K9" s="134">
        <v>0.9</v>
      </c>
      <c r="L9" s="133">
        <v>0</v>
      </c>
      <c r="M9" s="135">
        <v>0</v>
      </c>
      <c r="N9" s="133">
        <v>0</v>
      </c>
      <c r="O9" s="133"/>
      <c r="P9" s="135">
        <v>15</v>
      </c>
      <c r="Q9" s="439">
        <v>54</v>
      </c>
      <c r="R9" s="137" t="s">
        <v>54</v>
      </c>
      <c r="S9" s="137"/>
      <c r="T9" s="137"/>
      <c r="U9" s="137"/>
      <c r="V9" s="137"/>
      <c r="W9" s="148">
        <v>79.423333333333332</v>
      </c>
      <c r="X9" s="137" t="s">
        <v>55</v>
      </c>
      <c r="Y9" s="149" t="s">
        <v>56</v>
      </c>
      <c r="Z9" s="131" t="s">
        <v>57</v>
      </c>
      <c r="AA9" s="137" t="s">
        <v>58</v>
      </c>
      <c r="AB9" s="269" t="s">
        <v>59</v>
      </c>
      <c r="AC9" s="130"/>
      <c r="AD9" s="129"/>
      <c r="AE9" s="137"/>
      <c r="AF9" s="137" t="s">
        <v>60</v>
      </c>
      <c r="AG9" s="137">
        <v>4.0000000000000001E-3</v>
      </c>
      <c r="AH9" s="137">
        <v>14.2</v>
      </c>
      <c r="AI9" s="137"/>
      <c r="AJ9" s="137">
        <v>0</v>
      </c>
      <c r="AK9" s="137">
        <v>0</v>
      </c>
      <c r="AL9" s="128"/>
      <c r="AW9" s="18" t="s">
        <v>61</v>
      </c>
      <c r="AX9" s="18" t="s">
        <v>62</v>
      </c>
      <c r="AY9" s="18" t="s">
        <v>63</v>
      </c>
      <c r="AZ9" s="343" t="s">
        <v>82</v>
      </c>
      <c r="BA9" s="18" t="s">
        <v>65</v>
      </c>
      <c r="BB9" s="18" t="s">
        <v>66</v>
      </c>
      <c r="BC9" s="343" t="s">
        <v>67</v>
      </c>
      <c r="BF9" s="417"/>
    </row>
    <row r="10" spans="1:58" s="18" customFormat="1" x14ac:dyDescent="0.25">
      <c r="A10" s="263" t="str">
        <f t="shared" si="0"/>
        <v>N-CO-LI-000007-E-XX-XX-XX-XX-03</v>
      </c>
      <c r="B10" s="2" t="s">
        <v>83</v>
      </c>
      <c r="C10" s="3" t="str">
        <f t="shared" si="1"/>
        <v>1.01.07.FESL1.v04</v>
      </c>
      <c r="D10" s="2" t="s">
        <v>48</v>
      </c>
      <c r="E10" s="2" t="s">
        <v>84</v>
      </c>
      <c r="F10" s="2" t="s">
        <v>50</v>
      </c>
      <c r="G10" s="3" t="s">
        <v>85</v>
      </c>
      <c r="H10" s="3" t="s">
        <v>86</v>
      </c>
      <c r="I10" s="3" t="s">
        <v>53</v>
      </c>
      <c r="J10" s="496">
        <v>2669</v>
      </c>
      <c r="K10" s="19">
        <v>0.49</v>
      </c>
      <c r="L10" s="20">
        <v>7.0000000000000001E-3</v>
      </c>
      <c r="M10" s="4">
        <v>18.7</v>
      </c>
      <c r="N10" s="20">
        <v>3.4299999999999999E-3</v>
      </c>
      <c r="O10" s="20"/>
      <c r="P10" s="496">
        <v>15</v>
      </c>
      <c r="Q10" s="440">
        <v>19.670000000000002</v>
      </c>
      <c r="R10" s="2" t="s">
        <v>54</v>
      </c>
      <c r="S10" s="2"/>
      <c r="T10" s="2"/>
      <c r="U10" s="2"/>
      <c r="V10" s="2"/>
      <c r="W10" s="21">
        <v>47.12</v>
      </c>
      <c r="X10" s="2" t="s">
        <v>87</v>
      </c>
      <c r="Y10" s="36" t="s">
        <v>56</v>
      </c>
      <c r="Z10" s="500" t="s">
        <v>57</v>
      </c>
      <c r="AA10" s="2" t="s">
        <v>88</v>
      </c>
      <c r="AB10" s="58" t="s">
        <v>89</v>
      </c>
      <c r="AC10" s="58"/>
      <c r="AE10" s="2"/>
      <c r="AF10" s="2" t="s">
        <v>90</v>
      </c>
      <c r="AG10" s="2"/>
      <c r="AH10" s="2"/>
      <c r="AI10" s="2"/>
      <c r="AJ10" s="2"/>
      <c r="AK10" s="2"/>
      <c r="AL10" s="108"/>
      <c r="AW10" s="18" t="s">
        <v>61</v>
      </c>
      <c r="AX10" s="18" t="s">
        <v>62</v>
      </c>
      <c r="AY10" s="18" t="s">
        <v>63</v>
      </c>
      <c r="AZ10" s="343" t="s">
        <v>91</v>
      </c>
      <c r="BA10" s="18" t="s">
        <v>65</v>
      </c>
      <c r="BB10" s="18" t="s">
        <v>66</v>
      </c>
      <c r="BC10" s="343" t="s">
        <v>92</v>
      </c>
      <c r="BF10" s="417"/>
    </row>
    <row r="11" spans="1:58" s="18" customFormat="1" x14ac:dyDescent="0.25">
      <c r="A11" s="263" t="str">
        <f t="shared" si="0"/>
        <v>N-CO-LI-000008-E-XX-XX-XX-XX-03</v>
      </c>
      <c r="B11" s="2" t="s">
        <v>93</v>
      </c>
      <c r="C11" s="3" t="str">
        <f t="shared" si="1"/>
        <v>1.01.08.FESL1.v04</v>
      </c>
      <c r="D11" s="2" t="s">
        <v>48</v>
      </c>
      <c r="E11" s="2" t="s">
        <v>84</v>
      </c>
      <c r="F11" s="2" t="s">
        <v>50</v>
      </c>
      <c r="G11" s="3" t="s">
        <v>94</v>
      </c>
      <c r="H11" s="3" t="s">
        <v>86</v>
      </c>
      <c r="I11" s="3" t="s">
        <v>53</v>
      </c>
      <c r="J11" s="496">
        <v>2669</v>
      </c>
      <c r="K11" s="19">
        <v>0.49</v>
      </c>
      <c r="L11" s="20">
        <v>1.7000000000000001E-2</v>
      </c>
      <c r="M11" s="4">
        <v>45.4</v>
      </c>
      <c r="N11" s="20">
        <v>8.3300000000000006E-3</v>
      </c>
      <c r="O11" s="20"/>
      <c r="P11" s="496">
        <v>15</v>
      </c>
      <c r="Q11" s="440">
        <v>25.380000000000003</v>
      </c>
      <c r="R11" s="2" t="s">
        <v>54</v>
      </c>
      <c r="S11" s="2"/>
      <c r="T11" s="2"/>
      <c r="U11" s="2"/>
      <c r="V11" s="2"/>
      <c r="W11" s="21">
        <v>47.12</v>
      </c>
      <c r="X11" s="2" t="s">
        <v>87</v>
      </c>
      <c r="Y11" s="36" t="s">
        <v>56</v>
      </c>
      <c r="Z11" s="500" t="s">
        <v>57</v>
      </c>
      <c r="AA11" s="2" t="s">
        <v>88</v>
      </c>
      <c r="AB11" s="58" t="s">
        <v>89</v>
      </c>
      <c r="AC11" s="58"/>
      <c r="AE11" s="2"/>
      <c r="AF11" s="2" t="s">
        <v>90</v>
      </c>
      <c r="AG11" s="59"/>
      <c r="AH11" s="59"/>
      <c r="AI11" s="59"/>
      <c r="AJ11" s="2"/>
      <c r="AK11" s="2"/>
      <c r="AL11" s="108"/>
      <c r="AW11" s="18" t="s">
        <v>61</v>
      </c>
      <c r="AX11" s="18" t="s">
        <v>62</v>
      </c>
      <c r="AY11" s="18" t="s">
        <v>63</v>
      </c>
      <c r="AZ11" s="343" t="s">
        <v>95</v>
      </c>
      <c r="BA11" s="18" t="s">
        <v>65</v>
      </c>
      <c r="BB11" s="18" t="s">
        <v>66</v>
      </c>
      <c r="BC11" s="343" t="s">
        <v>92</v>
      </c>
      <c r="BF11" s="417"/>
    </row>
    <row r="12" spans="1:58" s="18" customFormat="1" x14ac:dyDescent="0.25">
      <c r="A12" s="263" t="str">
        <f t="shared" si="0"/>
        <v>N-CO-LI-000009-E-XX-XX-XX-XX-03</v>
      </c>
      <c r="B12" s="2" t="s">
        <v>96</v>
      </c>
      <c r="C12" s="3" t="str">
        <f t="shared" si="1"/>
        <v>1.01.09.FESL1.v04</v>
      </c>
      <c r="D12" s="2" t="s">
        <v>48</v>
      </c>
      <c r="E12" s="2" t="s">
        <v>84</v>
      </c>
      <c r="F12" s="2" t="s">
        <v>50</v>
      </c>
      <c r="G12" s="3" t="s">
        <v>97</v>
      </c>
      <c r="H12" s="3" t="s">
        <v>86</v>
      </c>
      <c r="I12" s="3" t="s">
        <v>53</v>
      </c>
      <c r="J12" s="496">
        <v>2669</v>
      </c>
      <c r="K12" s="19">
        <v>0.49</v>
      </c>
      <c r="L12" s="20">
        <v>2.4E-2</v>
      </c>
      <c r="M12" s="4">
        <v>64.099999999999994</v>
      </c>
      <c r="N12" s="20">
        <v>1.176E-2</v>
      </c>
      <c r="O12" s="20"/>
      <c r="P12" s="496">
        <v>15</v>
      </c>
      <c r="Q12" s="440">
        <v>46.22</v>
      </c>
      <c r="R12" s="2" t="s">
        <v>54</v>
      </c>
      <c r="S12" s="2"/>
      <c r="T12" s="2"/>
      <c r="U12" s="2"/>
      <c r="V12" s="2"/>
      <c r="W12" s="21">
        <v>94.24</v>
      </c>
      <c r="X12" s="2" t="s">
        <v>87</v>
      </c>
      <c r="Y12" s="36" t="s">
        <v>56</v>
      </c>
      <c r="Z12" s="500" t="s">
        <v>57</v>
      </c>
      <c r="AA12" s="2" t="s">
        <v>88</v>
      </c>
      <c r="AB12" s="58" t="s">
        <v>89</v>
      </c>
      <c r="AC12" s="58"/>
      <c r="AE12" s="65"/>
      <c r="AF12" s="2" t="s">
        <v>90</v>
      </c>
      <c r="AG12" s="59"/>
      <c r="AH12" s="59"/>
      <c r="AI12" s="59"/>
      <c r="AJ12" s="2"/>
      <c r="AK12" s="2"/>
      <c r="AL12" s="108"/>
      <c r="AW12" s="18" t="s">
        <v>61</v>
      </c>
      <c r="AX12" s="18" t="s">
        <v>62</v>
      </c>
      <c r="AY12" s="18" t="s">
        <v>63</v>
      </c>
      <c r="AZ12" s="343" t="s">
        <v>98</v>
      </c>
      <c r="BA12" s="18" t="s">
        <v>65</v>
      </c>
      <c r="BB12" s="18" t="s">
        <v>66</v>
      </c>
      <c r="BC12" s="343" t="s">
        <v>92</v>
      </c>
      <c r="BF12" s="417"/>
    </row>
    <row r="13" spans="1:58" s="18" customFormat="1" x14ac:dyDescent="0.25">
      <c r="A13" s="263" t="str">
        <f t="shared" si="0"/>
        <v>N-CO-LI-000010-E-XX-XX-XX-XX-03</v>
      </c>
      <c r="B13" s="2" t="s">
        <v>99</v>
      </c>
      <c r="C13" s="3" t="str">
        <f t="shared" si="1"/>
        <v>1.01.10.FESL1.v04</v>
      </c>
      <c r="D13" s="2" t="s">
        <v>48</v>
      </c>
      <c r="E13" s="2" t="s">
        <v>84</v>
      </c>
      <c r="F13" s="2" t="s">
        <v>50</v>
      </c>
      <c r="G13" s="3" t="s">
        <v>100</v>
      </c>
      <c r="H13" s="3" t="s">
        <v>86</v>
      </c>
      <c r="I13" s="3" t="s">
        <v>53</v>
      </c>
      <c r="J13" s="496">
        <v>2669</v>
      </c>
      <c r="K13" s="19">
        <v>0.49</v>
      </c>
      <c r="L13" s="20">
        <v>4.1000000000000002E-2</v>
      </c>
      <c r="M13" s="4">
        <v>109.4</v>
      </c>
      <c r="N13" s="20">
        <v>2.009E-2</v>
      </c>
      <c r="O13" s="20"/>
      <c r="P13" s="496">
        <v>15</v>
      </c>
      <c r="Q13" s="440">
        <v>52.32</v>
      </c>
      <c r="R13" s="2" t="s">
        <v>54</v>
      </c>
      <c r="S13" s="2"/>
      <c r="T13" s="2"/>
      <c r="U13" s="2"/>
      <c r="V13" s="2"/>
      <c r="W13" s="21">
        <v>94.24</v>
      </c>
      <c r="X13" s="2" t="s">
        <v>87</v>
      </c>
      <c r="Y13" s="36" t="s">
        <v>56</v>
      </c>
      <c r="Z13" s="500" t="s">
        <v>57</v>
      </c>
      <c r="AA13" s="2" t="s">
        <v>88</v>
      </c>
      <c r="AB13" s="58" t="s">
        <v>89</v>
      </c>
      <c r="AC13" s="58"/>
      <c r="AE13" s="2"/>
      <c r="AF13" s="2" t="s">
        <v>90</v>
      </c>
      <c r="AG13" s="59"/>
      <c r="AH13" s="59"/>
      <c r="AI13" s="59"/>
      <c r="AJ13" s="2"/>
      <c r="AK13" s="2"/>
      <c r="AL13" s="108"/>
      <c r="AW13" s="18" t="s">
        <v>61</v>
      </c>
      <c r="AX13" s="18" t="s">
        <v>62</v>
      </c>
      <c r="AY13" s="18" t="s">
        <v>63</v>
      </c>
      <c r="AZ13" s="343" t="s">
        <v>101</v>
      </c>
      <c r="BA13" s="18" t="s">
        <v>65</v>
      </c>
      <c r="BB13" s="18" t="s">
        <v>66</v>
      </c>
      <c r="BC13" s="343" t="s">
        <v>92</v>
      </c>
      <c r="BF13" s="417"/>
    </row>
    <row r="14" spans="1:58" s="18" customFormat="1" x14ac:dyDescent="0.25">
      <c r="A14" s="263" t="str">
        <f t="shared" si="0"/>
        <v>N-CO-LI-000011-E-XX-XX-XX-XX-03</v>
      </c>
      <c r="B14" s="2" t="s">
        <v>102</v>
      </c>
      <c r="C14" s="3" t="str">
        <f t="shared" si="1"/>
        <v>1.01.11.FESL1.v05</v>
      </c>
      <c r="D14" s="2" t="s">
        <v>48</v>
      </c>
      <c r="E14" s="2" t="s">
        <v>103</v>
      </c>
      <c r="F14" s="2" t="s">
        <v>50</v>
      </c>
      <c r="G14" s="3" t="s">
        <v>104</v>
      </c>
      <c r="H14" s="3" t="s">
        <v>52</v>
      </c>
      <c r="I14" s="3" t="s">
        <v>53</v>
      </c>
      <c r="J14" s="496">
        <v>2669</v>
      </c>
      <c r="K14" s="19">
        <v>0.49</v>
      </c>
      <c r="L14" s="496">
        <v>1.0999999999999999E-2</v>
      </c>
      <c r="M14" s="4">
        <v>29.4</v>
      </c>
      <c r="N14" s="20">
        <f>L14*K14</f>
        <v>5.3899999999999998E-3</v>
      </c>
      <c r="O14" s="20"/>
      <c r="P14" s="496">
        <v>15</v>
      </c>
      <c r="Q14" s="440">
        <v>18.89</v>
      </c>
      <c r="R14" s="2" t="s">
        <v>54</v>
      </c>
      <c r="S14" s="2"/>
      <c r="T14" s="2"/>
      <c r="U14" s="2"/>
      <c r="V14" s="2"/>
      <c r="W14" s="21">
        <v>47.12</v>
      </c>
      <c r="X14" s="2" t="s">
        <v>87</v>
      </c>
      <c r="Y14" s="36" t="s">
        <v>56</v>
      </c>
      <c r="Z14" s="500" t="s">
        <v>57</v>
      </c>
      <c r="AA14" s="2" t="s">
        <v>88</v>
      </c>
      <c r="AB14" s="58" t="s">
        <v>89</v>
      </c>
      <c r="AC14" s="58"/>
      <c r="AE14" s="2"/>
      <c r="AF14" s="2" t="s">
        <v>105</v>
      </c>
      <c r="AG14" s="59">
        <v>1.0999999999999999E-2</v>
      </c>
      <c r="AH14" s="59">
        <v>40.5</v>
      </c>
      <c r="AI14" s="59"/>
      <c r="AJ14" s="2">
        <v>0</v>
      </c>
      <c r="AK14" s="2">
        <v>0</v>
      </c>
      <c r="AL14" s="108"/>
      <c r="AW14" s="18" t="s">
        <v>61</v>
      </c>
      <c r="AX14" s="18" t="s">
        <v>62</v>
      </c>
      <c r="AY14" s="18" t="s">
        <v>63</v>
      </c>
      <c r="AZ14" s="343" t="s">
        <v>106</v>
      </c>
      <c r="BA14" s="18" t="s">
        <v>65</v>
      </c>
      <c r="BB14" s="18" t="s">
        <v>66</v>
      </c>
      <c r="BC14" s="343" t="s">
        <v>92</v>
      </c>
      <c r="BF14" s="417"/>
    </row>
    <row r="15" spans="1:58" s="18" customFormat="1" x14ac:dyDescent="0.25">
      <c r="A15" s="263" t="str">
        <f t="shared" si="0"/>
        <v>N-CO-LI-000012-E-XX-XX-XX-XX-03</v>
      </c>
      <c r="B15" s="2" t="s">
        <v>107</v>
      </c>
      <c r="C15" s="3" t="str">
        <f t="shared" si="1"/>
        <v>1.01.12.FESL1.v05</v>
      </c>
      <c r="D15" s="2" t="s">
        <v>48</v>
      </c>
      <c r="E15" s="2" t="s">
        <v>103</v>
      </c>
      <c r="F15" s="2" t="s">
        <v>50</v>
      </c>
      <c r="G15" s="3" t="s">
        <v>108</v>
      </c>
      <c r="H15" s="3" t="s">
        <v>52</v>
      </c>
      <c r="I15" s="3" t="s">
        <v>53</v>
      </c>
      <c r="J15" s="496">
        <v>2669</v>
      </c>
      <c r="K15" s="19">
        <v>0.49</v>
      </c>
      <c r="L15" s="496">
        <v>2.1000000000000001E-2</v>
      </c>
      <c r="M15" s="4">
        <v>55.8</v>
      </c>
      <c r="N15" s="20">
        <f>L15*K15</f>
        <v>1.0290000000000001E-2</v>
      </c>
      <c r="O15" s="20"/>
      <c r="P15" s="496">
        <v>15</v>
      </c>
      <c r="Q15" s="440">
        <v>26.24</v>
      </c>
      <c r="R15" s="2" t="s">
        <v>54</v>
      </c>
      <c r="S15" s="2"/>
      <c r="T15" s="2"/>
      <c r="U15" s="2"/>
      <c r="V15" s="2"/>
      <c r="W15" s="21">
        <v>47.12</v>
      </c>
      <c r="X15" s="2" t="s">
        <v>87</v>
      </c>
      <c r="Y15" s="36" t="s">
        <v>56</v>
      </c>
      <c r="Z15" s="500" t="s">
        <v>57</v>
      </c>
      <c r="AA15" s="2" t="s">
        <v>88</v>
      </c>
      <c r="AB15" s="58" t="s">
        <v>89</v>
      </c>
      <c r="AC15" s="58"/>
      <c r="AE15" s="2"/>
      <c r="AF15" s="2" t="s">
        <v>105</v>
      </c>
      <c r="AG15" s="59">
        <v>2.1000000000000001E-2</v>
      </c>
      <c r="AH15" s="59">
        <v>76.900000000000006</v>
      </c>
      <c r="AI15" s="59"/>
      <c r="AJ15" s="2">
        <v>0</v>
      </c>
      <c r="AK15" s="2">
        <v>0</v>
      </c>
      <c r="AL15" s="108"/>
      <c r="AW15" s="18" t="s">
        <v>61</v>
      </c>
      <c r="AX15" s="18" t="s">
        <v>62</v>
      </c>
      <c r="AY15" s="18" t="s">
        <v>63</v>
      </c>
      <c r="AZ15" s="343" t="s">
        <v>109</v>
      </c>
      <c r="BA15" s="18" t="s">
        <v>65</v>
      </c>
      <c r="BB15" s="18" t="s">
        <v>66</v>
      </c>
      <c r="BC15" s="343" t="s">
        <v>92</v>
      </c>
      <c r="BF15" s="417"/>
    </row>
    <row r="16" spans="1:58" s="18" customFormat="1" x14ac:dyDescent="0.25">
      <c r="A16" s="263" t="str">
        <f t="shared" si="0"/>
        <v>N-CO-LI-000013-E-XX-XX-XX-XX-03</v>
      </c>
      <c r="B16" s="2" t="s">
        <v>110</v>
      </c>
      <c r="C16" s="3" t="str">
        <f t="shared" si="1"/>
        <v>1.01.13.FESL1.v05</v>
      </c>
      <c r="D16" s="2" t="s">
        <v>48</v>
      </c>
      <c r="E16" s="2" t="s">
        <v>103</v>
      </c>
      <c r="F16" s="2" t="s">
        <v>50</v>
      </c>
      <c r="G16" s="3" t="s">
        <v>111</v>
      </c>
      <c r="H16" s="3" t="s">
        <v>52</v>
      </c>
      <c r="I16" s="3" t="s">
        <v>53</v>
      </c>
      <c r="J16" s="496">
        <v>2669</v>
      </c>
      <c r="K16" s="19">
        <v>0.49</v>
      </c>
      <c r="L16" s="496">
        <v>3.6999999999999998E-2</v>
      </c>
      <c r="M16" s="4">
        <v>98.8</v>
      </c>
      <c r="N16" s="20">
        <f>L16*K16</f>
        <v>1.813E-2</v>
      </c>
      <c r="O16" s="20"/>
      <c r="P16" s="496">
        <v>15</v>
      </c>
      <c r="Q16" s="440">
        <v>50.04</v>
      </c>
      <c r="R16" s="2" t="s">
        <v>54</v>
      </c>
      <c r="S16" s="2"/>
      <c r="T16" s="2"/>
      <c r="U16" s="2"/>
      <c r="V16" s="2"/>
      <c r="W16" s="21">
        <v>94.24</v>
      </c>
      <c r="X16" s="2" t="s">
        <v>87</v>
      </c>
      <c r="Y16" s="36" t="s">
        <v>56</v>
      </c>
      <c r="Z16" s="500" t="s">
        <v>57</v>
      </c>
      <c r="AA16" s="2" t="s">
        <v>88</v>
      </c>
      <c r="AB16" s="58" t="s">
        <v>89</v>
      </c>
      <c r="AC16" s="58"/>
      <c r="AE16" s="2"/>
      <c r="AF16" s="2" t="s">
        <v>105</v>
      </c>
      <c r="AG16" s="59">
        <v>3.6999999999999998E-2</v>
      </c>
      <c r="AH16" s="59">
        <v>136.19999999999999</v>
      </c>
      <c r="AI16" s="59"/>
      <c r="AJ16" s="2">
        <v>0</v>
      </c>
      <c r="AK16" s="2">
        <v>0</v>
      </c>
      <c r="AL16" s="108"/>
      <c r="AW16" s="18" t="s">
        <v>61</v>
      </c>
      <c r="AX16" s="18" t="s">
        <v>62</v>
      </c>
      <c r="AY16" s="18" t="s">
        <v>63</v>
      </c>
      <c r="AZ16" s="343" t="s">
        <v>112</v>
      </c>
      <c r="BA16" s="18" t="s">
        <v>65</v>
      </c>
      <c r="BB16" s="18" t="s">
        <v>66</v>
      </c>
      <c r="BC16" s="343" t="s">
        <v>92</v>
      </c>
      <c r="BF16" s="417"/>
    </row>
    <row r="17" spans="1:214" s="18" customFormat="1" x14ac:dyDescent="0.25">
      <c r="A17" s="263" t="str">
        <f t="shared" si="0"/>
        <v>N-CO-LI-000014-E-XX-XX-XX-XX-03</v>
      </c>
      <c r="B17" s="2" t="s">
        <v>113</v>
      </c>
      <c r="C17" s="3" t="str">
        <f t="shared" si="1"/>
        <v>1.01.14.FESL1.v05</v>
      </c>
      <c r="D17" s="2" t="s">
        <v>48</v>
      </c>
      <c r="E17" s="2" t="s">
        <v>103</v>
      </c>
      <c r="F17" s="2" t="s">
        <v>50</v>
      </c>
      <c r="G17" s="3" t="s">
        <v>114</v>
      </c>
      <c r="H17" s="3" t="s">
        <v>52</v>
      </c>
      <c r="I17" s="3" t="s">
        <v>53</v>
      </c>
      <c r="J17" s="496">
        <v>2669</v>
      </c>
      <c r="K17" s="19">
        <v>0.49</v>
      </c>
      <c r="L17" s="496">
        <v>4.3999999999999997E-2</v>
      </c>
      <c r="M17" s="4">
        <v>117.4</v>
      </c>
      <c r="N17" s="20">
        <f>L17*K17</f>
        <v>2.1559999999999999E-2</v>
      </c>
      <c r="O17" s="20"/>
      <c r="P17" s="496">
        <v>15</v>
      </c>
      <c r="Q17" s="440">
        <v>57.27</v>
      </c>
      <c r="R17" s="2" t="s">
        <v>54</v>
      </c>
      <c r="S17" s="2"/>
      <c r="T17" s="2"/>
      <c r="U17" s="2"/>
      <c r="V17" s="2"/>
      <c r="W17" s="21">
        <v>94.24</v>
      </c>
      <c r="X17" s="2" t="s">
        <v>87</v>
      </c>
      <c r="Y17" s="36" t="s">
        <v>56</v>
      </c>
      <c r="Z17" s="500" t="s">
        <v>57</v>
      </c>
      <c r="AA17" s="2" t="s">
        <v>88</v>
      </c>
      <c r="AB17" s="58" t="s">
        <v>89</v>
      </c>
      <c r="AC17" s="58"/>
      <c r="AE17" s="2"/>
      <c r="AF17" s="2" t="s">
        <v>105</v>
      </c>
      <c r="AG17" s="59">
        <v>4.3999999999999997E-2</v>
      </c>
      <c r="AH17" s="59">
        <v>161.9</v>
      </c>
      <c r="AI17" s="59"/>
      <c r="AJ17" s="2">
        <v>0</v>
      </c>
      <c r="AK17" s="2">
        <v>0</v>
      </c>
      <c r="AL17" s="108"/>
      <c r="AW17" s="18" t="s">
        <v>61</v>
      </c>
      <c r="AX17" s="18" t="s">
        <v>62</v>
      </c>
      <c r="AY17" s="18" t="s">
        <v>63</v>
      </c>
      <c r="AZ17" s="343" t="s">
        <v>115</v>
      </c>
      <c r="BA17" s="18" t="s">
        <v>65</v>
      </c>
      <c r="BB17" s="18" t="s">
        <v>66</v>
      </c>
      <c r="BC17" s="343" t="s">
        <v>92</v>
      </c>
      <c r="BF17" s="417"/>
    </row>
    <row r="18" spans="1:214" s="129" customFormat="1" x14ac:dyDescent="0.25">
      <c r="A18" s="263" t="str">
        <f t="shared" si="0"/>
        <v>N-CO-LI-000015-E-XX-XX-XX-XX-02</v>
      </c>
      <c r="B18" s="137" t="s">
        <v>116</v>
      </c>
      <c r="C18" s="136" t="str">
        <f t="shared" si="1"/>
        <v>1.01.15.FESL1.v03</v>
      </c>
      <c r="D18" s="137" t="s">
        <v>48</v>
      </c>
      <c r="E18" s="137" t="s">
        <v>49</v>
      </c>
      <c r="F18" s="137" t="s">
        <v>50</v>
      </c>
      <c r="G18" s="136" t="s">
        <v>117</v>
      </c>
      <c r="H18" s="136" t="s">
        <v>52</v>
      </c>
      <c r="I18" s="136" t="s">
        <v>53</v>
      </c>
      <c r="J18" s="135">
        <v>2744</v>
      </c>
      <c r="K18" s="134">
        <v>0.9</v>
      </c>
      <c r="L18" s="135">
        <v>0</v>
      </c>
      <c r="M18" s="135">
        <v>0</v>
      </c>
      <c r="N18" s="133">
        <v>0</v>
      </c>
      <c r="O18" s="133"/>
      <c r="P18" s="135">
        <v>15</v>
      </c>
      <c r="Q18" s="439">
        <v>66</v>
      </c>
      <c r="R18" s="137" t="s">
        <v>54</v>
      </c>
      <c r="S18" s="137"/>
      <c r="T18" s="137"/>
      <c r="U18" s="137"/>
      <c r="V18" s="137"/>
      <c r="W18" s="148">
        <v>79.423333333333332</v>
      </c>
      <c r="X18" s="137" t="s">
        <v>55</v>
      </c>
      <c r="Y18" s="149" t="s">
        <v>56</v>
      </c>
      <c r="Z18" s="131" t="s">
        <v>57</v>
      </c>
      <c r="AA18" s="137" t="s">
        <v>58</v>
      </c>
      <c r="AB18" s="269" t="s">
        <v>59</v>
      </c>
      <c r="AC18" s="130"/>
      <c r="AE18" s="137"/>
      <c r="AF18" s="137" t="s">
        <v>60</v>
      </c>
      <c r="AG18" s="137">
        <v>1.9E-2</v>
      </c>
      <c r="AH18" s="137">
        <v>69.900000000000006</v>
      </c>
      <c r="AI18" s="137"/>
      <c r="AJ18" s="137">
        <v>0</v>
      </c>
      <c r="AK18" s="137">
        <v>0</v>
      </c>
      <c r="AL18" s="12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 t="s">
        <v>61</v>
      </c>
      <c r="AX18" s="18" t="s">
        <v>62</v>
      </c>
      <c r="AY18" s="18" t="s">
        <v>63</v>
      </c>
      <c r="AZ18" s="343" t="s">
        <v>118</v>
      </c>
      <c r="BA18" s="18" t="s">
        <v>65</v>
      </c>
      <c r="BB18" s="18" t="s">
        <v>66</v>
      </c>
      <c r="BC18" s="343" t="s">
        <v>67</v>
      </c>
      <c r="BD18" s="18"/>
      <c r="BE18" s="18"/>
      <c r="BF18" s="417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</row>
    <row r="19" spans="1:214" s="129" customFormat="1" x14ac:dyDescent="0.25">
      <c r="A19" s="263" t="str">
        <f t="shared" si="0"/>
        <v>N-CO-LI-000016-E-XX-XX-XX-XX-02</v>
      </c>
      <c r="B19" s="137" t="s">
        <v>119</v>
      </c>
      <c r="C19" s="136" t="str">
        <f t="shared" si="1"/>
        <v>1.01.16.FESL1.v03</v>
      </c>
      <c r="D19" s="137" t="s">
        <v>48</v>
      </c>
      <c r="E19" s="137" t="s">
        <v>49</v>
      </c>
      <c r="F19" s="137" t="s">
        <v>50</v>
      </c>
      <c r="G19" s="136" t="s">
        <v>120</v>
      </c>
      <c r="H19" s="136" t="s">
        <v>52</v>
      </c>
      <c r="I19" s="136" t="s">
        <v>53</v>
      </c>
      <c r="J19" s="135">
        <v>2744</v>
      </c>
      <c r="K19" s="134">
        <v>0.9</v>
      </c>
      <c r="L19" s="135">
        <v>0</v>
      </c>
      <c r="M19" s="135">
        <v>0</v>
      </c>
      <c r="N19" s="133">
        <v>0</v>
      </c>
      <c r="O19" s="133"/>
      <c r="P19" s="135">
        <v>15</v>
      </c>
      <c r="Q19" s="439">
        <v>72</v>
      </c>
      <c r="R19" s="137" t="s">
        <v>54</v>
      </c>
      <c r="S19" s="137"/>
      <c r="T19" s="137"/>
      <c r="U19" s="137"/>
      <c r="V19" s="137"/>
      <c r="W19" s="148">
        <v>79.423333333333332</v>
      </c>
      <c r="X19" s="137" t="s">
        <v>55</v>
      </c>
      <c r="Y19" s="149" t="s">
        <v>56</v>
      </c>
      <c r="Z19" s="131" t="s">
        <v>57</v>
      </c>
      <c r="AA19" s="137" t="s">
        <v>58</v>
      </c>
      <c r="AB19" s="269" t="s">
        <v>59</v>
      </c>
      <c r="AC19" s="130"/>
      <c r="AE19" s="137"/>
      <c r="AF19" s="137" t="s">
        <v>60</v>
      </c>
      <c r="AG19" s="137">
        <v>2.9000000000000001E-2</v>
      </c>
      <c r="AH19" s="137">
        <v>104.9</v>
      </c>
      <c r="AI19" s="137"/>
      <c r="AJ19" s="137">
        <v>0</v>
      </c>
      <c r="AK19" s="137">
        <v>0</v>
      </c>
      <c r="AL19" s="12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 t="s">
        <v>61</v>
      </c>
      <c r="AX19" s="18" t="s">
        <v>62</v>
      </c>
      <c r="AY19" s="18" t="s">
        <v>63</v>
      </c>
      <c r="AZ19" s="343" t="s">
        <v>121</v>
      </c>
      <c r="BA19" s="18" t="s">
        <v>65</v>
      </c>
      <c r="BB19" s="18" t="s">
        <v>66</v>
      </c>
      <c r="BC19" s="343" t="s">
        <v>67</v>
      </c>
      <c r="BD19" s="18"/>
      <c r="BE19" s="18"/>
      <c r="BF19" s="417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</row>
    <row r="20" spans="1:214" s="18" customFormat="1" x14ac:dyDescent="0.25">
      <c r="A20" s="263" t="str">
        <f t="shared" si="0"/>
        <v>N-CO-LI-000017-E-XX-XX-XX-XX-03</v>
      </c>
      <c r="B20" s="2" t="s">
        <v>122</v>
      </c>
      <c r="C20" s="3" t="str">
        <f t="shared" si="1"/>
        <v>1.01.20.FESL21.v03</v>
      </c>
      <c r="D20" s="2" t="s">
        <v>123</v>
      </c>
      <c r="E20" s="2" t="s">
        <v>49</v>
      </c>
      <c r="F20" s="2" t="s">
        <v>50</v>
      </c>
      <c r="G20" s="3" t="s">
        <v>124</v>
      </c>
      <c r="H20" s="3" t="s">
        <v>86</v>
      </c>
      <c r="I20" s="3" t="s">
        <v>125</v>
      </c>
      <c r="J20" s="496">
        <v>2669</v>
      </c>
      <c r="K20" s="19">
        <v>0.49</v>
      </c>
      <c r="L20" s="20">
        <v>3.5000000000000003E-2</v>
      </c>
      <c r="M20" s="4">
        <v>89.6</v>
      </c>
      <c r="N20" s="20">
        <v>1.6500000000000001E-2</v>
      </c>
      <c r="O20" s="20"/>
      <c r="P20" s="496">
        <v>15</v>
      </c>
      <c r="Q20" s="440">
        <v>36.43</v>
      </c>
      <c r="R20" s="2" t="s">
        <v>126</v>
      </c>
      <c r="S20" s="2"/>
      <c r="T20" s="2"/>
      <c r="U20" s="2"/>
      <c r="V20" s="2"/>
      <c r="W20" s="21">
        <v>47.12</v>
      </c>
      <c r="X20" s="2" t="s">
        <v>87</v>
      </c>
      <c r="Y20" s="36" t="s">
        <v>56</v>
      </c>
      <c r="Z20" s="500" t="s">
        <v>57</v>
      </c>
      <c r="AA20" s="2" t="s">
        <v>88</v>
      </c>
      <c r="AB20" s="58" t="s">
        <v>127</v>
      </c>
      <c r="AC20" s="58"/>
      <c r="AE20" s="2"/>
      <c r="AF20" s="2" t="s">
        <v>90</v>
      </c>
      <c r="AG20" s="59"/>
      <c r="AH20" s="59"/>
      <c r="AI20" s="59"/>
      <c r="AJ20" s="2"/>
      <c r="AK20" s="2"/>
      <c r="AL20" s="108"/>
      <c r="AW20" s="18" t="s">
        <v>61</v>
      </c>
      <c r="AX20" s="18" t="s">
        <v>62</v>
      </c>
      <c r="AY20" s="18" t="s">
        <v>63</v>
      </c>
      <c r="AZ20" s="343" t="s">
        <v>128</v>
      </c>
      <c r="BA20" s="18" t="s">
        <v>65</v>
      </c>
      <c r="BB20" s="18" t="s">
        <v>66</v>
      </c>
      <c r="BC20" s="343" t="s">
        <v>92</v>
      </c>
      <c r="BF20" s="417"/>
    </row>
    <row r="21" spans="1:214" s="18" customFormat="1" x14ac:dyDescent="0.25">
      <c r="A21" s="263" t="str">
        <f t="shared" si="0"/>
        <v>N-CO-LI-000018-E-XX-XX-XX-XX-03</v>
      </c>
      <c r="B21" s="2" t="s">
        <v>122</v>
      </c>
      <c r="C21" s="3" t="str">
        <f t="shared" si="1"/>
        <v>1.01.20.FESL21.v04</v>
      </c>
      <c r="D21" s="2" t="s">
        <v>123</v>
      </c>
      <c r="E21" s="2" t="s">
        <v>84</v>
      </c>
      <c r="F21" s="2" t="s">
        <v>50</v>
      </c>
      <c r="G21" s="3" t="s">
        <v>129</v>
      </c>
      <c r="H21" s="3" t="s">
        <v>52</v>
      </c>
      <c r="I21" s="3" t="s">
        <v>125</v>
      </c>
      <c r="J21" s="496">
        <v>2669</v>
      </c>
      <c r="K21" s="19">
        <v>0.49</v>
      </c>
      <c r="L21" s="496">
        <v>4.1000000000000002E-2</v>
      </c>
      <c r="M21" s="4">
        <v>110</v>
      </c>
      <c r="N21" s="20">
        <v>2.0199999999999999E-2</v>
      </c>
      <c r="O21" s="20"/>
      <c r="P21" s="496">
        <v>15</v>
      </c>
      <c r="Q21" s="440">
        <v>38.11</v>
      </c>
      <c r="R21" s="2" t="s">
        <v>130</v>
      </c>
      <c r="S21" s="2"/>
      <c r="T21" s="2"/>
      <c r="U21" s="2"/>
      <c r="V21" s="2"/>
      <c r="W21" s="21">
        <v>47.12</v>
      </c>
      <c r="X21" s="2" t="s">
        <v>87</v>
      </c>
      <c r="Y21" s="36" t="s">
        <v>56</v>
      </c>
      <c r="Z21" s="500" t="s">
        <v>57</v>
      </c>
      <c r="AA21" s="2" t="s">
        <v>88</v>
      </c>
      <c r="AB21" s="58" t="s">
        <v>131</v>
      </c>
      <c r="AC21" s="58"/>
      <c r="AE21" s="2"/>
      <c r="AF21" s="2" t="s">
        <v>105</v>
      </c>
      <c r="AG21" s="59">
        <v>4.1000000000000002E-2</v>
      </c>
      <c r="AH21" s="59">
        <v>151.69999999999999</v>
      </c>
      <c r="AI21" s="59"/>
      <c r="AJ21" s="2">
        <v>0</v>
      </c>
      <c r="AK21" s="2">
        <v>0</v>
      </c>
      <c r="AL21" s="108"/>
      <c r="AW21" s="18" t="s">
        <v>61</v>
      </c>
      <c r="AX21" s="18" t="s">
        <v>62</v>
      </c>
      <c r="AY21" s="18" t="s">
        <v>63</v>
      </c>
      <c r="AZ21" s="343" t="s">
        <v>132</v>
      </c>
      <c r="BA21" s="18" t="s">
        <v>65</v>
      </c>
      <c r="BB21" s="18" t="s">
        <v>66</v>
      </c>
      <c r="BC21" s="343" t="s">
        <v>92</v>
      </c>
      <c r="BF21" s="417"/>
    </row>
    <row r="22" spans="1:214" s="129" customFormat="1" x14ac:dyDescent="0.25">
      <c r="A22" s="263" t="str">
        <f t="shared" si="0"/>
        <v>N-CO-LI-000019-E-XX-XX-XX-XX-03</v>
      </c>
      <c r="B22" s="2" t="s">
        <v>122</v>
      </c>
      <c r="C22" s="3" t="str">
        <f t="shared" si="1"/>
        <v>1.01.20.FESL21.v03</v>
      </c>
      <c r="D22" s="2" t="s">
        <v>123</v>
      </c>
      <c r="E22" s="2" t="s">
        <v>49</v>
      </c>
      <c r="F22" s="2" t="s">
        <v>50</v>
      </c>
      <c r="G22" s="3" t="s">
        <v>133</v>
      </c>
      <c r="H22" s="3" t="s">
        <v>52</v>
      </c>
      <c r="I22" s="3" t="s">
        <v>125</v>
      </c>
      <c r="J22" s="496">
        <v>2669</v>
      </c>
      <c r="K22" s="19">
        <v>0.49</v>
      </c>
      <c r="L22" s="496">
        <v>3.7999999999999999E-2</v>
      </c>
      <c r="M22" s="4">
        <v>101.5</v>
      </c>
      <c r="N22" s="20">
        <v>1.8599999999999998E-2</v>
      </c>
      <c r="O22" s="20"/>
      <c r="P22" s="496">
        <v>15</v>
      </c>
      <c r="Q22" s="440">
        <v>47.33</v>
      </c>
      <c r="R22" s="2" t="s">
        <v>134</v>
      </c>
      <c r="S22" s="2"/>
      <c r="T22" s="2"/>
      <c r="U22" s="2"/>
      <c r="V22" s="2"/>
      <c r="W22" s="21">
        <v>94.24</v>
      </c>
      <c r="X22" s="2" t="s">
        <v>87</v>
      </c>
      <c r="Y22" s="36" t="s">
        <v>56</v>
      </c>
      <c r="Z22" s="500" t="s">
        <v>57</v>
      </c>
      <c r="AA22" s="2" t="s">
        <v>88</v>
      </c>
      <c r="AB22" s="58" t="s">
        <v>131</v>
      </c>
      <c r="AC22" s="58"/>
      <c r="AD22" s="18"/>
      <c r="AE22" s="2"/>
      <c r="AF22" s="2" t="s">
        <v>105</v>
      </c>
      <c r="AG22" s="137">
        <v>3.7999999999999999E-2</v>
      </c>
      <c r="AH22" s="137">
        <v>139.9</v>
      </c>
      <c r="AI22" s="137"/>
      <c r="AJ22" s="2">
        <v>0</v>
      </c>
      <c r="AK22" s="2">
        <v>0</v>
      </c>
      <c r="AL22" s="10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 t="s">
        <v>61</v>
      </c>
      <c r="AX22" s="18" t="s">
        <v>62</v>
      </c>
      <c r="AY22" s="18" t="s">
        <v>63</v>
      </c>
      <c r="AZ22" s="343" t="s">
        <v>135</v>
      </c>
      <c r="BA22" s="18" t="s">
        <v>65</v>
      </c>
      <c r="BB22" s="18" t="s">
        <v>66</v>
      </c>
      <c r="BC22" s="343" t="s">
        <v>92</v>
      </c>
      <c r="BD22" s="18"/>
      <c r="BE22" s="18"/>
      <c r="BF22" s="417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</row>
    <row r="23" spans="1:214" s="129" customFormat="1" x14ac:dyDescent="0.25">
      <c r="A23" s="263" t="str">
        <f t="shared" si="0"/>
        <v>N-CO-LI-000020-E-XX-XX-XX-XX-03</v>
      </c>
      <c r="B23" s="2" t="s">
        <v>122</v>
      </c>
      <c r="C23" s="3" t="str">
        <f t="shared" si="1"/>
        <v>1.01.20.FESL21.v03</v>
      </c>
      <c r="D23" s="2" t="s">
        <v>123</v>
      </c>
      <c r="E23" s="2" t="s">
        <v>49</v>
      </c>
      <c r="F23" s="2" t="s">
        <v>50</v>
      </c>
      <c r="G23" s="3" t="s">
        <v>136</v>
      </c>
      <c r="H23" s="3" t="s">
        <v>52</v>
      </c>
      <c r="I23" s="3" t="s">
        <v>125</v>
      </c>
      <c r="J23" s="496">
        <v>2669</v>
      </c>
      <c r="K23" s="19">
        <v>0.49</v>
      </c>
      <c r="L23" s="496">
        <v>5.8000000000000003E-2</v>
      </c>
      <c r="M23" s="4">
        <v>154.4</v>
      </c>
      <c r="N23" s="20">
        <v>2.8299999999999999E-2</v>
      </c>
      <c r="O23" s="20"/>
      <c r="P23" s="496">
        <v>15</v>
      </c>
      <c r="Q23" s="440">
        <v>55.11</v>
      </c>
      <c r="R23" s="2" t="s">
        <v>137</v>
      </c>
      <c r="S23" s="2"/>
      <c r="T23" s="2"/>
      <c r="U23" s="2"/>
      <c r="V23" s="2"/>
      <c r="W23" s="21">
        <v>94.24</v>
      </c>
      <c r="X23" s="2" t="s">
        <v>87</v>
      </c>
      <c r="Y23" s="36" t="s">
        <v>56</v>
      </c>
      <c r="Z23" s="500" t="s">
        <v>57</v>
      </c>
      <c r="AA23" s="2" t="s">
        <v>88</v>
      </c>
      <c r="AB23" s="58" t="s">
        <v>131</v>
      </c>
      <c r="AC23" s="58"/>
      <c r="AD23" s="18"/>
      <c r="AE23" s="2"/>
      <c r="AF23" s="2" t="s">
        <v>105</v>
      </c>
      <c r="AG23" s="137">
        <v>5.8000000000000003E-2</v>
      </c>
      <c r="AH23" s="137">
        <v>212.9</v>
      </c>
      <c r="AI23" s="137"/>
      <c r="AJ23" s="2">
        <v>0</v>
      </c>
      <c r="AK23" s="2">
        <v>0</v>
      </c>
      <c r="AL23" s="10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 t="s">
        <v>61</v>
      </c>
      <c r="AX23" s="18" t="s">
        <v>62</v>
      </c>
      <c r="AY23" s="18" t="s">
        <v>63</v>
      </c>
      <c r="AZ23" s="343" t="s">
        <v>138</v>
      </c>
      <c r="BA23" s="18" t="s">
        <v>65</v>
      </c>
      <c r="BB23" s="18" t="s">
        <v>66</v>
      </c>
      <c r="BC23" s="343" t="s">
        <v>92</v>
      </c>
      <c r="BD23" s="18"/>
      <c r="BE23" s="18"/>
      <c r="BF23" s="417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</row>
    <row r="24" spans="1:214" s="129" customFormat="1" x14ac:dyDescent="0.25">
      <c r="A24" s="263" t="str">
        <f t="shared" si="0"/>
        <v>N-CO-LI-000021-E-XX-XX-XX-XX-02</v>
      </c>
      <c r="B24" s="137" t="s">
        <v>139</v>
      </c>
      <c r="C24" s="136" t="s">
        <v>140</v>
      </c>
      <c r="D24" s="137" t="s">
        <v>141</v>
      </c>
      <c r="E24" s="137" t="s">
        <v>142</v>
      </c>
      <c r="F24" s="137" t="s">
        <v>50</v>
      </c>
      <c r="G24" s="136" t="s">
        <v>143</v>
      </c>
      <c r="H24" s="136" t="s">
        <v>52</v>
      </c>
      <c r="I24" s="136" t="s">
        <v>53</v>
      </c>
      <c r="J24" s="135">
        <v>2744</v>
      </c>
      <c r="K24" s="134">
        <v>0.9</v>
      </c>
      <c r="L24" s="135">
        <v>0</v>
      </c>
      <c r="M24" s="135">
        <v>0</v>
      </c>
      <c r="N24" s="133">
        <v>0</v>
      </c>
      <c r="O24" s="133"/>
      <c r="P24" s="135">
        <v>15</v>
      </c>
      <c r="Q24" s="439">
        <v>20.81</v>
      </c>
      <c r="R24" s="137" t="s">
        <v>144</v>
      </c>
      <c r="S24" s="137"/>
      <c r="T24" s="137"/>
      <c r="U24" s="137"/>
      <c r="V24" s="137"/>
      <c r="W24" s="148">
        <v>38.4</v>
      </c>
      <c r="X24" s="137" t="s">
        <v>55</v>
      </c>
      <c r="Y24" s="149" t="s">
        <v>56</v>
      </c>
      <c r="Z24" s="131" t="s">
        <v>57</v>
      </c>
      <c r="AA24" s="137" t="s">
        <v>58</v>
      </c>
      <c r="AB24" s="269" t="s">
        <v>59</v>
      </c>
      <c r="AC24" s="130"/>
      <c r="AE24" s="137"/>
      <c r="AF24" s="137" t="s">
        <v>60</v>
      </c>
      <c r="AG24" s="137">
        <v>5.0000000000000001E-3</v>
      </c>
      <c r="AH24" s="137">
        <v>18.3</v>
      </c>
      <c r="AI24" s="137"/>
      <c r="AJ24" s="137">
        <v>0</v>
      </c>
      <c r="AK24" s="137">
        <v>0</v>
      </c>
      <c r="AL24" s="12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 t="s">
        <v>61</v>
      </c>
      <c r="AX24" s="18" t="s">
        <v>62</v>
      </c>
      <c r="AY24" s="18" t="s">
        <v>63</v>
      </c>
      <c r="AZ24" s="343" t="s">
        <v>145</v>
      </c>
      <c r="BA24" s="18" t="s">
        <v>65</v>
      </c>
      <c r="BB24" s="18" t="s">
        <v>66</v>
      </c>
      <c r="BC24" s="343" t="s">
        <v>67</v>
      </c>
      <c r="BD24" s="18"/>
      <c r="BE24" s="18"/>
      <c r="BF24" s="417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</row>
    <row r="25" spans="1:214" s="129" customFormat="1" x14ac:dyDescent="0.25">
      <c r="A25" s="263" t="str">
        <f t="shared" si="0"/>
        <v>N-CO-LI-000022-E-XX-XX-XX-XX-02</v>
      </c>
      <c r="B25" s="137" t="s">
        <v>146</v>
      </c>
      <c r="C25" s="136" t="s">
        <v>147</v>
      </c>
      <c r="D25" s="137" t="s">
        <v>141</v>
      </c>
      <c r="E25" s="137" t="s">
        <v>142</v>
      </c>
      <c r="F25" s="137" t="s">
        <v>50</v>
      </c>
      <c r="G25" s="136" t="s">
        <v>148</v>
      </c>
      <c r="H25" s="136" t="s">
        <v>52</v>
      </c>
      <c r="I25" s="136" t="s">
        <v>53</v>
      </c>
      <c r="J25" s="135">
        <v>2744</v>
      </c>
      <c r="K25" s="134">
        <v>0.9</v>
      </c>
      <c r="L25" s="135">
        <v>0</v>
      </c>
      <c r="M25" s="135">
        <v>0</v>
      </c>
      <c r="N25" s="133">
        <v>0</v>
      </c>
      <c r="O25" s="133"/>
      <c r="P25" s="135">
        <v>15</v>
      </c>
      <c r="Q25" s="439">
        <v>38.25</v>
      </c>
      <c r="R25" s="137" t="s">
        <v>144</v>
      </c>
      <c r="S25" s="137"/>
      <c r="T25" s="137"/>
      <c r="U25" s="137"/>
      <c r="V25" s="137"/>
      <c r="W25" s="148">
        <v>59.25</v>
      </c>
      <c r="X25" s="137" t="s">
        <v>55</v>
      </c>
      <c r="Y25" s="149" t="s">
        <v>56</v>
      </c>
      <c r="Z25" s="131" t="s">
        <v>57</v>
      </c>
      <c r="AA25" s="137" t="s">
        <v>58</v>
      </c>
      <c r="AB25" s="269" t="s">
        <v>59</v>
      </c>
      <c r="AC25" s="130"/>
      <c r="AE25" s="137"/>
      <c r="AF25" s="137" t="s">
        <v>60</v>
      </c>
      <c r="AG25" s="137">
        <v>8.0000000000000002E-3</v>
      </c>
      <c r="AH25" s="137">
        <v>29</v>
      </c>
      <c r="AI25" s="137"/>
      <c r="AJ25" s="137">
        <v>0</v>
      </c>
      <c r="AK25" s="137">
        <v>0</v>
      </c>
      <c r="AL25" s="12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 t="s">
        <v>61</v>
      </c>
      <c r="AX25" s="18" t="s">
        <v>62</v>
      </c>
      <c r="AY25" s="18" t="s">
        <v>63</v>
      </c>
      <c r="AZ25" s="343" t="s">
        <v>149</v>
      </c>
      <c r="BA25" s="18" t="s">
        <v>65</v>
      </c>
      <c r="BB25" s="18" t="s">
        <v>66</v>
      </c>
      <c r="BC25" s="343" t="s">
        <v>67</v>
      </c>
      <c r="BD25" s="18"/>
      <c r="BE25" s="18"/>
      <c r="BF25" s="417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</row>
    <row r="26" spans="1:214" s="18" customFormat="1" x14ac:dyDescent="0.25">
      <c r="A26" s="263" t="str">
        <f t="shared" si="0"/>
        <v>N-CO-LI-000023-E-XX-XX-XX-XX-03</v>
      </c>
      <c r="B26" s="2" t="s">
        <v>150</v>
      </c>
      <c r="C26" s="3" t="s">
        <v>151</v>
      </c>
      <c r="D26" s="2" t="s">
        <v>141</v>
      </c>
      <c r="E26" s="2" t="s">
        <v>152</v>
      </c>
      <c r="F26" s="2" t="s">
        <v>50</v>
      </c>
      <c r="G26" s="3" t="s">
        <v>153</v>
      </c>
      <c r="H26" s="3" t="s">
        <v>86</v>
      </c>
      <c r="I26" s="3" t="s">
        <v>53</v>
      </c>
      <c r="J26" s="496">
        <v>2669</v>
      </c>
      <c r="K26" s="19">
        <v>0.49</v>
      </c>
      <c r="L26" s="20">
        <v>7.6E-3</v>
      </c>
      <c r="M26" s="4">
        <v>20.3</v>
      </c>
      <c r="N26" s="20">
        <f>L26*K26</f>
        <v>3.7239999999999999E-3</v>
      </c>
      <c r="O26" s="20"/>
      <c r="P26" s="496">
        <v>15</v>
      </c>
      <c r="Q26" s="440">
        <v>15.21</v>
      </c>
      <c r="R26" s="2" t="s">
        <v>144</v>
      </c>
      <c r="S26" s="264"/>
      <c r="T26" s="2"/>
      <c r="U26" s="2"/>
      <c r="V26" s="2"/>
      <c r="W26" s="21">
        <v>48.21</v>
      </c>
      <c r="X26" s="2" t="s">
        <v>87</v>
      </c>
      <c r="Y26" s="36" t="s">
        <v>56</v>
      </c>
      <c r="Z26" s="500" t="s">
        <v>57</v>
      </c>
      <c r="AA26" s="2" t="s">
        <v>88</v>
      </c>
      <c r="AB26" s="58" t="s">
        <v>127</v>
      </c>
      <c r="AC26" s="58"/>
      <c r="AE26" s="2"/>
      <c r="AF26" s="2" t="s">
        <v>90</v>
      </c>
      <c r="AG26" s="59"/>
      <c r="AH26" s="59"/>
      <c r="AI26" s="59"/>
      <c r="AJ26" s="2"/>
      <c r="AK26" s="2"/>
      <c r="AL26" s="108"/>
      <c r="AW26" s="18" t="s">
        <v>61</v>
      </c>
      <c r="AX26" s="18" t="s">
        <v>62</v>
      </c>
      <c r="AY26" s="18" t="s">
        <v>63</v>
      </c>
      <c r="AZ26" s="343" t="s">
        <v>154</v>
      </c>
      <c r="BA26" s="18" t="s">
        <v>65</v>
      </c>
      <c r="BB26" s="18" t="s">
        <v>66</v>
      </c>
      <c r="BC26" s="343" t="s">
        <v>92</v>
      </c>
      <c r="BF26" s="417"/>
    </row>
    <row r="27" spans="1:214" s="18" customFormat="1" x14ac:dyDescent="0.25">
      <c r="A27" s="263" t="str">
        <f t="shared" si="0"/>
        <v>N-CO-LI-000024-E-XX-XX-XX-XX-03</v>
      </c>
      <c r="B27" s="2" t="s">
        <v>155</v>
      </c>
      <c r="C27" s="3" t="s">
        <v>156</v>
      </c>
      <c r="D27" s="2" t="s">
        <v>141</v>
      </c>
      <c r="E27" s="2" t="s">
        <v>49</v>
      </c>
      <c r="F27" s="2" t="s">
        <v>50</v>
      </c>
      <c r="G27" s="3" t="s">
        <v>157</v>
      </c>
      <c r="H27" s="3" t="s">
        <v>52</v>
      </c>
      <c r="I27" s="3" t="s">
        <v>53</v>
      </c>
      <c r="J27" s="496">
        <v>2669</v>
      </c>
      <c r="K27" s="19">
        <v>0.49</v>
      </c>
      <c r="L27" s="496">
        <v>1.0999999999999999E-2</v>
      </c>
      <c r="M27" s="4">
        <v>29</v>
      </c>
      <c r="N27" s="20">
        <f>L27*K27</f>
        <v>5.3899999999999998E-3</v>
      </c>
      <c r="O27" s="20"/>
      <c r="P27" s="496">
        <v>15</v>
      </c>
      <c r="Q27" s="440">
        <v>15.75</v>
      </c>
      <c r="R27" s="2" t="s">
        <v>144</v>
      </c>
      <c r="S27" s="264"/>
      <c r="T27" s="2"/>
      <c r="U27" s="2"/>
      <c r="V27" s="2"/>
      <c r="W27" s="21">
        <v>48.21</v>
      </c>
      <c r="X27" s="2" t="s">
        <v>87</v>
      </c>
      <c r="Y27" s="36" t="s">
        <v>56</v>
      </c>
      <c r="Z27" s="500" t="s">
        <v>57</v>
      </c>
      <c r="AA27" s="2" t="s">
        <v>88</v>
      </c>
      <c r="AB27" s="58" t="s">
        <v>131</v>
      </c>
      <c r="AC27" s="58"/>
      <c r="AE27" s="2"/>
      <c r="AF27" s="2" t="s">
        <v>105</v>
      </c>
      <c r="AG27" s="59">
        <v>1.0999999999999999E-2</v>
      </c>
      <c r="AH27" s="59">
        <v>40</v>
      </c>
      <c r="AI27" s="59"/>
      <c r="AJ27" s="2">
        <v>0</v>
      </c>
      <c r="AK27" s="2">
        <v>0</v>
      </c>
      <c r="AL27" s="108"/>
      <c r="AW27" s="18" t="s">
        <v>61</v>
      </c>
      <c r="AX27" s="18" t="s">
        <v>62</v>
      </c>
      <c r="AY27" s="18" t="s">
        <v>63</v>
      </c>
      <c r="AZ27" s="343" t="s">
        <v>158</v>
      </c>
      <c r="BA27" s="18" t="s">
        <v>65</v>
      </c>
      <c r="BB27" s="18" t="s">
        <v>66</v>
      </c>
      <c r="BC27" s="343" t="s">
        <v>92</v>
      </c>
      <c r="BF27" s="417"/>
    </row>
    <row r="28" spans="1:214" s="18" customFormat="1" x14ac:dyDescent="0.25">
      <c r="A28" s="263" t="str">
        <f t="shared" si="0"/>
        <v>N-CO-LI-000025-E-XX-XX-XX-XX-03</v>
      </c>
      <c r="B28" s="2" t="s">
        <v>159</v>
      </c>
      <c r="C28" s="3" t="str">
        <f t="shared" ref="C28:C59" si="2">CONCATENATE(B28,D28,E28)</f>
        <v>1.01.25.FESL21.v02</v>
      </c>
      <c r="D28" s="2" t="s">
        <v>123</v>
      </c>
      <c r="E28" s="2" t="s">
        <v>152</v>
      </c>
      <c r="F28" s="2" t="s">
        <v>50</v>
      </c>
      <c r="G28" s="2" t="s">
        <v>160</v>
      </c>
      <c r="H28" s="3" t="s">
        <v>86</v>
      </c>
      <c r="I28" s="2" t="s">
        <v>161</v>
      </c>
      <c r="J28" s="496">
        <v>2669</v>
      </c>
      <c r="K28" s="19">
        <v>0.49</v>
      </c>
      <c r="L28" s="20">
        <v>2.5000000000000001E-2</v>
      </c>
      <c r="M28" s="4">
        <v>68.600000000000009</v>
      </c>
      <c r="N28" s="20">
        <v>2.3E-2</v>
      </c>
      <c r="O28" s="6"/>
      <c r="P28" s="496">
        <v>15</v>
      </c>
      <c r="Q28" s="440">
        <v>4</v>
      </c>
      <c r="R28" s="2" t="s">
        <v>144</v>
      </c>
      <c r="S28" s="2"/>
      <c r="T28" s="2"/>
      <c r="U28" s="2"/>
      <c r="V28" s="2"/>
      <c r="W28" s="9">
        <v>4</v>
      </c>
      <c r="X28" s="2" t="s">
        <v>55</v>
      </c>
      <c r="Y28" s="37" t="s">
        <v>162</v>
      </c>
      <c r="Z28" s="500" t="s">
        <v>57</v>
      </c>
      <c r="AA28" s="2" t="s">
        <v>88</v>
      </c>
      <c r="AB28" s="58" t="s">
        <v>89</v>
      </c>
      <c r="AC28" s="58"/>
      <c r="AE28" s="2"/>
      <c r="AF28" s="2" t="s">
        <v>90</v>
      </c>
      <c r="AG28" s="59"/>
      <c r="AH28" s="59"/>
      <c r="AI28" s="59"/>
      <c r="AJ28" s="2"/>
      <c r="AK28" s="2"/>
      <c r="AL28" s="10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 t="s">
        <v>61</v>
      </c>
      <c r="AX28" s="198" t="s">
        <v>62</v>
      </c>
      <c r="AY28" s="198" t="s">
        <v>63</v>
      </c>
      <c r="AZ28" s="344" t="s">
        <v>163</v>
      </c>
      <c r="BA28" s="198" t="s">
        <v>65</v>
      </c>
      <c r="BB28" s="198" t="s">
        <v>66</v>
      </c>
      <c r="BC28" s="344" t="s">
        <v>92</v>
      </c>
      <c r="BD28" s="198"/>
      <c r="BE28" s="198"/>
      <c r="BF28" s="41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/>
      <c r="CA28" s="198"/>
      <c r="CB28" s="198"/>
      <c r="CC28" s="198"/>
      <c r="CD28" s="198"/>
      <c r="CE28" s="198"/>
      <c r="CF28" s="198"/>
      <c r="CG28" s="198"/>
      <c r="CH28" s="198"/>
      <c r="CI28" s="198"/>
      <c r="CJ28" s="198"/>
      <c r="CK28" s="198"/>
      <c r="CL28" s="198"/>
      <c r="CM28" s="198"/>
      <c r="CN28" s="198"/>
      <c r="CO28" s="198"/>
      <c r="CP28" s="198"/>
      <c r="CQ28" s="198"/>
      <c r="CR28" s="198"/>
      <c r="CS28" s="198"/>
      <c r="CT28" s="198"/>
      <c r="CU28" s="198"/>
      <c r="CV28" s="198"/>
      <c r="CW28" s="198"/>
      <c r="CX28" s="198"/>
      <c r="CY28" s="198"/>
      <c r="CZ28" s="198"/>
      <c r="DA28" s="198"/>
      <c r="DB28" s="198"/>
      <c r="DC28" s="198"/>
    </row>
    <row r="29" spans="1:214" s="18" customFormat="1" x14ac:dyDescent="0.25">
      <c r="A29" s="263" t="str">
        <f t="shared" si="0"/>
        <v>N-CO-LI-000026-E-XX-XX-XX-XX-03</v>
      </c>
      <c r="B29" s="2" t="s">
        <v>164</v>
      </c>
      <c r="C29" s="3" t="str">
        <f t="shared" si="2"/>
        <v>1.01.26.FESL21.v03</v>
      </c>
      <c r="D29" s="2" t="s">
        <v>123</v>
      </c>
      <c r="E29" s="2" t="s">
        <v>49</v>
      </c>
      <c r="F29" s="2" t="s">
        <v>50</v>
      </c>
      <c r="G29" s="2" t="s">
        <v>165</v>
      </c>
      <c r="H29" s="3" t="s">
        <v>52</v>
      </c>
      <c r="I29" s="2" t="s">
        <v>166</v>
      </c>
      <c r="J29" s="496">
        <v>2669</v>
      </c>
      <c r="K29" s="19">
        <v>0.49</v>
      </c>
      <c r="L29" s="496">
        <v>2.3E-2</v>
      </c>
      <c r="M29" s="4">
        <v>63.454999999999998</v>
      </c>
      <c r="N29" s="496">
        <v>2.1000000000000001E-2</v>
      </c>
      <c r="O29" s="6"/>
      <c r="P29" s="496">
        <v>15</v>
      </c>
      <c r="Q29" s="440">
        <v>4</v>
      </c>
      <c r="R29" s="2" t="s">
        <v>144</v>
      </c>
      <c r="S29" s="2"/>
      <c r="T29" s="2"/>
      <c r="U29" s="2"/>
      <c r="V29" s="2"/>
      <c r="W29" s="9">
        <v>4</v>
      </c>
      <c r="X29" s="2" t="s">
        <v>55</v>
      </c>
      <c r="Y29" s="37" t="s">
        <v>162</v>
      </c>
      <c r="Z29" s="500" t="s">
        <v>57</v>
      </c>
      <c r="AA29" s="2" t="s">
        <v>88</v>
      </c>
      <c r="AB29" s="58" t="s">
        <v>127</v>
      </c>
      <c r="AC29" s="58"/>
      <c r="AE29" s="2"/>
      <c r="AF29" s="2" t="s">
        <v>105</v>
      </c>
      <c r="AG29" s="59">
        <v>2.3E-2</v>
      </c>
      <c r="AH29" s="59">
        <v>85.1</v>
      </c>
      <c r="AI29" s="59"/>
      <c r="AJ29" s="2">
        <v>0</v>
      </c>
      <c r="AK29" s="2">
        <v>0</v>
      </c>
      <c r="AL29" s="10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 t="s">
        <v>61</v>
      </c>
      <c r="AX29" s="198" t="s">
        <v>62</v>
      </c>
      <c r="AY29" s="198" t="s">
        <v>63</v>
      </c>
      <c r="AZ29" s="344" t="s">
        <v>167</v>
      </c>
      <c r="BA29" s="198" t="s">
        <v>65</v>
      </c>
      <c r="BB29" s="198" t="s">
        <v>66</v>
      </c>
      <c r="BC29" s="344" t="s">
        <v>92</v>
      </c>
      <c r="BD29" s="198"/>
      <c r="BE29" s="198"/>
      <c r="BF29" s="41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198"/>
      <c r="CA29" s="198"/>
      <c r="CB29" s="198"/>
      <c r="CC29" s="198"/>
      <c r="CD29" s="198"/>
      <c r="CE29" s="198"/>
      <c r="CF29" s="198"/>
      <c r="CG29" s="198"/>
      <c r="CH29" s="198"/>
      <c r="CI29" s="198"/>
      <c r="CJ29" s="198"/>
      <c r="CK29" s="198"/>
      <c r="CL29" s="198"/>
      <c r="CM29" s="198"/>
      <c r="CN29" s="198"/>
      <c r="CO29" s="198"/>
      <c r="CP29" s="198"/>
      <c r="CQ29" s="198"/>
      <c r="CR29" s="198"/>
      <c r="CS29" s="198"/>
      <c r="CT29" s="198"/>
      <c r="CU29" s="198"/>
      <c r="CV29" s="198"/>
      <c r="CW29" s="198"/>
      <c r="CX29" s="198"/>
      <c r="CY29" s="198"/>
      <c r="CZ29" s="198"/>
      <c r="DA29" s="198"/>
      <c r="DB29" s="198"/>
      <c r="DC29" s="198"/>
    </row>
    <row r="30" spans="1:214" s="129" customFormat="1" x14ac:dyDescent="0.25">
      <c r="A30" s="263" t="str">
        <f t="shared" si="0"/>
        <v>N-CO-LI-000027-E-XX-XX-XX-XX-03</v>
      </c>
      <c r="B30" s="2" t="s">
        <v>168</v>
      </c>
      <c r="C30" s="3" t="str">
        <f t="shared" si="2"/>
        <v>1.01.27.FESL21.v02</v>
      </c>
      <c r="D30" s="2" t="s">
        <v>123</v>
      </c>
      <c r="E30" s="2" t="s">
        <v>152</v>
      </c>
      <c r="F30" s="2" t="s">
        <v>50</v>
      </c>
      <c r="G30" s="2" t="s">
        <v>169</v>
      </c>
      <c r="H30" s="3" t="s">
        <v>52</v>
      </c>
      <c r="I30" s="2" t="s">
        <v>170</v>
      </c>
      <c r="J30" s="496">
        <v>2669</v>
      </c>
      <c r="K30" s="19">
        <v>0.49</v>
      </c>
      <c r="L30" s="496">
        <v>2.7E-2</v>
      </c>
      <c r="M30" s="4">
        <v>72.775652173913045</v>
      </c>
      <c r="N30" s="20">
        <v>2.4299999999999999E-2</v>
      </c>
      <c r="O30" s="6"/>
      <c r="P30" s="496">
        <v>15</v>
      </c>
      <c r="Q30" s="440">
        <v>4</v>
      </c>
      <c r="R30" s="2" t="s">
        <v>144</v>
      </c>
      <c r="S30" s="2"/>
      <c r="T30" s="2"/>
      <c r="U30" s="2"/>
      <c r="V30" s="2"/>
      <c r="W30" s="9">
        <v>4</v>
      </c>
      <c r="X30" s="2" t="s">
        <v>55</v>
      </c>
      <c r="Y30" s="37" t="s">
        <v>162</v>
      </c>
      <c r="Z30" s="500" t="s">
        <v>57</v>
      </c>
      <c r="AA30" s="2" t="s">
        <v>88</v>
      </c>
      <c r="AB30" s="58" t="s">
        <v>131</v>
      </c>
      <c r="AC30" s="58"/>
      <c r="AD30" s="18"/>
      <c r="AE30" s="2"/>
      <c r="AF30" s="2" t="s">
        <v>105</v>
      </c>
      <c r="AG30" s="137">
        <v>2.7E-2</v>
      </c>
      <c r="AH30" s="137">
        <v>97.6</v>
      </c>
      <c r="AI30" s="137"/>
      <c r="AJ30" s="2">
        <v>0</v>
      </c>
      <c r="AK30" s="2">
        <v>0</v>
      </c>
      <c r="AL30" s="108"/>
      <c r="AM30" s="1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 t="s">
        <v>61</v>
      </c>
      <c r="AX30" s="198" t="s">
        <v>62</v>
      </c>
      <c r="AY30" s="198" t="s">
        <v>63</v>
      </c>
      <c r="AZ30" s="344" t="s">
        <v>171</v>
      </c>
      <c r="BA30" s="198" t="s">
        <v>65</v>
      </c>
      <c r="BB30" s="198" t="s">
        <v>66</v>
      </c>
      <c r="BC30" s="344" t="s">
        <v>92</v>
      </c>
      <c r="BD30" s="198"/>
      <c r="BE30" s="198"/>
      <c r="BF30" s="41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  <c r="BZ30" s="198"/>
      <c r="CA30" s="198"/>
      <c r="CB30" s="198"/>
      <c r="CC30" s="198"/>
      <c r="CD30" s="198"/>
      <c r="CE30" s="198"/>
      <c r="CF30" s="198"/>
      <c r="CG30" s="198"/>
      <c r="CH30" s="198"/>
      <c r="CI30" s="198"/>
      <c r="CJ30" s="198"/>
      <c r="CK30" s="198"/>
      <c r="CL30" s="198"/>
      <c r="CM30" s="198"/>
      <c r="CN30" s="198"/>
      <c r="CO30" s="198"/>
      <c r="CP30" s="198"/>
      <c r="CQ30" s="198"/>
      <c r="CR30" s="198"/>
      <c r="CS30" s="198"/>
      <c r="CT30" s="198"/>
      <c r="CU30" s="198"/>
      <c r="CV30" s="198"/>
      <c r="CW30" s="198"/>
      <c r="CX30" s="198"/>
      <c r="CY30" s="198"/>
      <c r="CZ30" s="198"/>
      <c r="DA30" s="198"/>
      <c r="DB30" s="198"/>
      <c r="DC30" s="19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</row>
    <row r="31" spans="1:214" s="129" customFormat="1" x14ac:dyDescent="0.25">
      <c r="A31" s="263" t="str">
        <f t="shared" si="0"/>
        <v>N-CO-LI-000028-E-XX-XX-XX-XX-03</v>
      </c>
      <c r="B31" s="2" t="s">
        <v>172</v>
      </c>
      <c r="C31" s="3" t="str">
        <f t="shared" si="2"/>
        <v>1.01.28.FESL21.v02</v>
      </c>
      <c r="D31" s="2" t="s">
        <v>123</v>
      </c>
      <c r="E31" s="2" t="s">
        <v>152</v>
      </c>
      <c r="F31" s="2" t="s">
        <v>50</v>
      </c>
      <c r="G31" s="2" t="s">
        <v>173</v>
      </c>
      <c r="H31" s="3" t="s">
        <v>52</v>
      </c>
      <c r="I31" s="2" t="s">
        <v>174</v>
      </c>
      <c r="J31" s="496">
        <v>2669</v>
      </c>
      <c r="K31" s="19">
        <v>0.49</v>
      </c>
      <c r="L31" s="496">
        <v>4.1000000000000002E-2</v>
      </c>
      <c r="M31" s="4">
        <v>112.07152173913045</v>
      </c>
      <c r="N31" s="20">
        <v>3.6900000000000002E-2</v>
      </c>
      <c r="O31" s="6"/>
      <c r="P31" s="496">
        <v>15</v>
      </c>
      <c r="Q31" s="440">
        <v>4</v>
      </c>
      <c r="R31" s="2" t="s">
        <v>144</v>
      </c>
      <c r="S31" s="2"/>
      <c r="T31" s="2"/>
      <c r="U31" s="2"/>
      <c r="V31" s="2"/>
      <c r="W31" s="9">
        <v>4</v>
      </c>
      <c r="X31" s="2" t="s">
        <v>55</v>
      </c>
      <c r="Y31" s="37" t="s">
        <v>162</v>
      </c>
      <c r="Z31" s="500" t="s">
        <v>57</v>
      </c>
      <c r="AA31" s="2" t="s">
        <v>88</v>
      </c>
      <c r="AB31" s="58" t="s">
        <v>131</v>
      </c>
      <c r="AC31" s="58"/>
      <c r="AD31" s="18"/>
      <c r="AE31" s="2"/>
      <c r="AF31" s="2" t="s">
        <v>105</v>
      </c>
      <c r="AG31" s="137">
        <v>4.1000000000000002E-2</v>
      </c>
      <c r="AH31" s="137">
        <v>150.30000000000001</v>
      </c>
      <c r="AI31" s="137"/>
      <c r="AJ31" s="2">
        <v>0</v>
      </c>
      <c r="AK31" s="2">
        <v>0</v>
      </c>
      <c r="AL31" s="108"/>
      <c r="AM31" s="18"/>
      <c r="AN31" s="198"/>
      <c r="AO31" s="198"/>
      <c r="AP31" s="198"/>
      <c r="AQ31" s="198"/>
      <c r="AR31" s="198"/>
      <c r="AS31" s="198"/>
      <c r="AT31" s="198"/>
      <c r="AU31" s="198"/>
      <c r="AV31" s="198"/>
      <c r="AW31" s="198" t="s">
        <v>61</v>
      </c>
      <c r="AX31" s="198" t="s">
        <v>62</v>
      </c>
      <c r="AY31" s="198" t="s">
        <v>63</v>
      </c>
      <c r="AZ31" s="344" t="s">
        <v>175</v>
      </c>
      <c r="BA31" s="198" t="s">
        <v>65</v>
      </c>
      <c r="BB31" s="198" t="s">
        <v>66</v>
      </c>
      <c r="BC31" s="344" t="s">
        <v>92</v>
      </c>
      <c r="BD31" s="198"/>
      <c r="BE31" s="198"/>
      <c r="BF31" s="41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  <c r="BZ31" s="198"/>
      <c r="CA31" s="198"/>
      <c r="CB31" s="198"/>
      <c r="CC31" s="198"/>
      <c r="CD31" s="198"/>
      <c r="CE31" s="198"/>
      <c r="CF31" s="198"/>
      <c r="CG31" s="198"/>
      <c r="CH31" s="198"/>
      <c r="CI31" s="198"/>
      <c r="CJ31" s="198"/>
      <c r="CK31" s="198"/>
      <c r="CL31" s="198"/>
      <c r="CM31" s="198"/>
      <c r="CN31" s="198"/>
      <c r="CO31" s="198"/>
      <c r="CP31" s="198"/>
      <c r="CQ31" s="198"/>
      <c r="CR31" s="198"/>
      <c r="CS31" s="198"/>
      <c r="CT31" s="198"/>
      <c r="CU31" s="198"/>
      <c r="CV31" s="198"/>
      <c r="CW31" s="198"/>
      <c r="CX31" s="198"/>
      <c r="CY31" s="198"/>
      <c r="CZ31" s="198"/>
      <c r="DA31" s="198"/>
      <c r="DB31" s="198"/>
      <c r="DC31" s="19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</row>
    <row r="32" spans="1:214" s="18" customFormat="1" x14ac:dyDescent="0.25">
      <c r="A32" s="263" t="str">
        <f t="shared" si="0"/>
        <v>N-CO-LI-000029-E-XX-XX-XX-XX-03</v>
      </c>
      <c r="B32" s="2" t="s">
        <v>159</v>
      </c>
      <c r="C32" s="3" t="str">
        <f t="shared" si="2"/>
        <v>1.01.25.FESL21.v02</v>
      </c>
      <c r="D32" s="2" t="s">
        <v>123</v>
      </c>
      <c r="E32" s="2" t="s">
        <v>152</v>
      </c>
      <c r="F32" s="2" t="s">
        <v>50</v>
      </c>
      <c r="G32" s="2" t="s">
        <v>176</v>
      </c>
      <c r="H32" s="2" t="s">
        <v>177</v>
      </c>
      <c r="I32" s="2" t="s">
        <v>177</v>
      </c>
      <c r="J32" s="496">
        <v>2669</v>
      </c>
      <c r="K32" s="19">
        <v>0.49</v>
      </c>
      <c r="L32" s="20">
        <v>1.4999999999999999E-2</v>
      </c>
      <c r="M32" s="4">
        <v>39.817826086956522</v>
      </c>
      <c r="N32" s="20">
        <f>K32*L32</f>
        <v>7.3499999999999998E-3</v>
      </c>
      <c r="O32" s="6"/>
      <c r="P32" s="496">
        <v>15</v>
      </c>
      <c r="Q32" s="440">
        <v>4</v>
      </c>
      <c r="R32" s="2" t="s">
        <v>144</v>
      </c>
      <c r="S32" s="2"/>
      <c r="T32" s="2"/>
      <c r="U32" s="2"/>
      <c r="V32" s="2"/>
      <c r="W32" s="9">
        <v>4</v>
      </c>
      <c r="X32" s="2" t="s">
        <v>55</v>
      </c>
      <c r="Y32" s="37" t="s">
        <v>162</v>
      </c>
      <c r="Z32" s="500" t="s">
        <v>57</v>
      </c>
      <c r="AA32" s="2" t="s">
        <v>88</v>
      </c>
      <c r="AB32" s="58" t="s">
        <v>178</v>
      </c>
      <c r="AC32" s="58">
        <v>40809</v>
      </c>
      <c r="AE32" s="2"/>
      <c r="AF32" s="2" t="s">
        <v>90</v>
      </c>
      <c r="AG32" s="2"/>
      <c r="AH32" s="2"/>
      <c r="AI32" s="2"/>
      <c r="AJ32" s="2"/>
      <c r="AK32" s="2"/>
      <c r="AL32" s="10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 t="s">
        <v>61</v>
      </c>
      <c r="AX32" s="198" t="s">
        <v>62</v>
      </c>
      <c r="AY32" s="198" t="s">
        <v>63</v>
      </c>
      <c r="AZ32" s="344" t="s">
        <v>179</v>
      </c>
      <c r="BA32" s="198" t="s">
        <v>65</v>
      </c>
      <c r="BB32" s="198" t="s">
        <v>66</v>
      </c>
      <c r="BC32" s="344" t="s">
        <v>92</v>
      </c>
      <c r="BD32" s="198"/>
      <c r="BE32" s="198"/>
      <c r="BF32" s="41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  <c r="BZ32" s="198"/>
      <c r="CA32" s="198"/>
      <c r="CB32" s="198"/>
      <c r="CC32" s="198"/>
      <c r="CD32" s="198"/>
      <c r="CE32" s="198"/>
      <c r="CF32" s="198"/>
      <c r="CG32" s="198"/>
      <c r="CH32" s="198"/>
      <c r="CI32" s="198"/>
      <c r="CJ32" s="198"/>
      <c r="CK32" s="198"/>
      <c r="CL32" s="198"/>
      <c r="CM32" s="198"/>
      <c r="CN32" s="198"/>
      <c r="CO32" s="198"/>
      <c r="CP32" s="198"/>
      <c r="CQ32" s="198"/>
      <c r="CR32" s="198"/>
      <c r="CS32" s="198"/>
      <c r="CT32" s="198"/>
      <c r="CU32" s="198"/>
      <c r="CV32" s="198"/>
      <c r="CW32" s="198"/>
      <c r="CX32" s="198"/>
      <c r="CY32" s="198"/>
      <c r="CZ32" s="198"/>
      <c r="DA32" s="198"/>
      <c r="DB32" s="198"/>
      <c r="DC32" s="198"/>
    </row>
    <row r="33" spans="1:214" s="18" customFormat="1" x14ac:dyDescent="0.25">
      <c r="A33" s="263" t="str">
        <f t="shared" si="0"/>
        <v>N-CO-LI-000030-E-XX-XX-XX-XX-03</v>
      </c>
      <c r="B33" s="2" t="s">
        <v>164</v>
      </c>
      <c r="C33" s="3" t="str">
        <f t="shared" si="2"/>
        <v>1.01.26.FESL21.v02</v>
      </c>
      <c r="D33" s="2" t="s">
        <v>123</v>
      </c>
      <c r="E33" s="2" t="s">
        <v>152</v>
      </c>
      <c r="F33" s="2" t="s">
        <v>50</v>
      </c>
      <c r="G33" s="2" t="s">
        <v>180</v>
      </c>
      <c r="H33" s="2" t="s">
        <v>181</v>
      </c>
      <c r="I33" s="2" t="s">
        <v>181</v>
      </c>
      <c r="J33" s="496">
        <v>2669</v>
      </c>
      <c r="K33" s="19">
        <v>0.49</v>
      </c>
      <c r="L33" s="20">
        <v>1.7999999999999999E-2</v>
      </c>
      <c r="M33" s="4">
        <v>49.809565217391302</v>
      </c>
      <c r="N33" s="20">
        <f>K33*L33</f>
        <v>8.8199999999999997E-3</v>
      </c>
      <c r="O33" s="6"/>
      <c r="P33" s="496">
        <v>15</v>
      </c>
      <c r="Q33" s="440">
        <v>4</v>
      </c>
      <c r="R33" s="2" t="s">
        <v>144</v>
      </c>
      <c r="S33" s="2"/>
      <c r="T33" s="2"/>
      <c r="U33" s="2"/>
      <c r="V33" s="2"/>
      <c r="W33" s="9">
        <v>4</v>
      </c>
      <c r="X33" s="2" t="s">
        <v>55</v>
      </c>
      <c r="Y33" s="37" t="s">
        <v>162</v>
      </c>
      <c r="Z33" s="500" t="s">
        <v>57</v>
      </c>
      <c r="AA33" s="2" t="s">
        <v>88</v>
      </c>
      <c r="AB33" s="58" t="s">
        <v>178</v>
      </c>
      <c r="AC33" s="58">
        <v>40809</v>
      </c>
      <c r="AE33" s="2"/>
      <c r="AF33" s="2" t="s">
        <v>90</v>
      </c>
      <c r="AG33" s="2"/>
      <c r="AH33" s="2"/>
      <c r="AI33" s="2"/>
      <c r="AJ33" s="2"/>
      <c r="AK33" s="2"/>
      <c r="AL33" s="10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 t="s">
        <v>61</v>
      </c>
      <c r="AX33" s="198" t="s">
        <v>62</v>
      </c>
      <c r="AY33" s="198" t="s">
        <v>63</v>
      </c>
      <c r="AZ33" s="344" t="s">
        <v>182</v>
      </c>
      <c r="BA33" s="198" t="s">
        <v>65</v>
      </c>
      <c r="BB33" s="198" t="s">
        <v>66</v>
      </c>
      <c r="BC33" s="344" t="s">
        <v>92</v>
      </c>
      <c r="BD33" s="198"/>
      <c r="BE33" s="198"/>
      <c r="BF33" s="41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  <c r="BZ33" s="198"/>
      <c r="CA33" s="198"/>
      <c r="CB33" s="198"/>
      <c r="CC33" s="198"/>
      <c r="CD33" s="198"/>
      <c r="CE33" s="198"/>
      <c r="CF33" s="198"/>
      <c r="CG33" s="198"/>
      <c r="CH33" s="198"/>
      <c r="CI33" s="198"/>
      <c r="CJ33" s="198"/>
      <c r="CK33" s="198"/>
      <c r="CL33" s="198"/>
      <c r="CM33" s="198"/>
      <c r="CN33" s="198"/>
      <c r="CO33" s="198"/>
      <c r="CP33" s="198"/>
      <c r="CQ33" s="198"/>
      <c r="CR33" s="198"/>
      <c r="CS33" s="198"/>
      <c r="CT33" s="198"/>
      <c r="CU33" s="198"/>
      <c r="CV33" s="198"/>
      <c r="CW33" s="198"/>
      <c r="CX33" s="198"/>
      <c r="CY33" s="198"/>
      <c r="CZ33" s="198"/>
      <c r="DA33" s="198"/>
      <c r="DB33" s="198"/>
      <c r="DC33" s="198"/>
    </row>
    <row r="34" spans="1:214" s="18" customFormat="1" x14ac:dyDescent="0.25">
      <c r="A34" s="263" t="str">
        <f t="shared" si="0"/>
        <v>N-CO-LI-000031-E-XX-XX-XX-XX-03</v>
      </c>
      <c r="B34" s="2" t="s">
        <v>168</v>
      </c>
      <c r="C34" s="3" t="str">
        <f t="shared" si="2"/>
        <v>1.01.27.FESL21.v02</v>
      </c>
      <c r="D34" s="2" t="s">
        <v>123</v>
      </c>
      <c r="E34" s="2" t="s">
        <v>152</v>
      </c>
      <c r="F34" s="2" t="s">
        <v>50</v>
      </c>
      <c r="G34" s="2" t="s">
        <v>183</v>
      </c>
      <c r="H34" s="2" t="s">
        <v>184</v>
      </c>
      <c r="I34" s="2" t="s">
        <v>184</v>
      </c>
      <c r="J34" s="496">
        <v>2669</v>
      </c>
      <c r="K34" s="19">
        <v>0.49</v>
      </c>
      <c r="L34" s="20">
        <v>2.7E-2</v>
      </c>
      <c r="M34" s="4">
        <v>74.117826086956526</v>
      </c>
      <c r="N34" s="20">
        <f>K34*L34</f>
        <v>1.323E-2</v>
      </c>
      <c r="O34" s="6"/>
      <c r="P34" s="496">
        <v>15</v>
      </c>
      <c r="Q34" s="440">
        <v>4</v>
      </c>
      <c r="R34" s="2" t="s">
        <v>144</v>
      </c>
      <c r="S34" s="2"/>
      <c r="T34" s="2"/>
      <c r="U34" s="2"/>
      <c r="V34" s="2"/>
      <c r="W34" s="9">
        <v>4</v>
      </c>
      <c r="X34" s="2" t="s">
        <v>55</v>
      </c>
      <c r="Y34" s="37" t="s">
        <v>162</v>
      </c>
      <c r="Z34" s="500" t="s">
        <v>57</v>
      </c>
      <c r="AA34" s="2" t="s">
        <v>88</v>
      </c>
      <c r="AB34" s="58" t="s">
        <v>178</v>
      </c>
      <c r="AC34" s="58">
        <v>40809</v>
      </c>
      <c r="AE34" s="2"/>
      <c r="AF34" s="2" t="s">
        <v>90</v>
      </c>
      <c r="AG34" s="2"/>
      <c r="AH34" s="2"/>
      <c r="AI34" s="2"/>
      <c r="AJ34" s="2"/>
      <c r="AK34" s="2"/>
      <c r="AL34" s="10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 t="s">
        <v>61</v>
      </c>
      <c r="AX34" s="198" t="s">
        <v>62</v>
      </c>
      <c r="AY34" s="198" t="s">
        <v>63</v>
      </c>
      <c r="AZ34" s="344" t="s">
        <v>185</v>
      </c>
      <c r="BA34" s="198" t="s">
        <v>65</v>
      </c>
      <c r="BB34" s="198" t="s">
        <v>66</v>
      </c>
      <c r="BC34" s="344" t="s">
        <v>92</v>
      </c>
      <c r="BD34" s="198"/>
      <c r="BE34" s="198"/>
      <c r="BF34" s="41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  <c r="BZ34" s="198"/>
      <c r="CA34" s="198"/>
      <c r="CB34" s="198"/>
      <c r="CC34" s="198"/>
      <c r="CD34" s="198"/>
      <c r="CE34" s="198"/>
      <c r="CF34" s="198"/>
      <c r="CG34" s="198"/>
      <c r="CH34" s="198"/>
      <c r="CI34" s="198"/>
      <c r="CJ34" s="198"/>
      <c r="CK34" s="198"/>
      <c r="CL34" s="198"/>
      <c r="CM34" s="198"/>
      <c r="CN34" s="198"/>
      <c r="CO34" s="198"/>
      <c r="CP34" s="198"/>
      <c r="CQ34" s="198"/>
      <c r="CR34" s="198"/>
      <c r="CS34" s="198"/>
      <c r="CT34" s="198"/>
      <c r="CU34" s="198"/>
      <c r="CV34" s="198"/>
      <c r="CW34" s="198"/>
      <c r="CX34" s="198"/>
      <c r="CY34" s="198"/>
      <c r="CZ34" s="198"/>
      <c r="DA34" s="198"/>
      <c r="DB34" s="198"/>
      <c r="DC34" s="198"/>
    </row>
    <row r="35" spans="1:214" s="18" customFormat="1" x14ac:dyDescent="0.25">
      <c r="A35" s="263" t="str">
        <f t="shared" si="0"/>
        <v>N-CO-LI-000032-E-XX-XX-XX-XX-03</v>
      </c>
      <c r="B35" s="2" t="s">
        <v>172</v>
      </c>
      <c r="C35" s="3" t="str">
        <f t="shared" si="2"/>
        <v>1.01.28.FESL21.v02</v>
      </c>
      <c r="D35" s="2" t="s">
        <v>123</v>
      </c>
      <c r="E35" s="2" t="s">
        <v>152</v>
      </c>
      <c r="F35" s="2" t="s">
        <v>50</v>
      </c>
      <c r="G35" s="2" t="s">
        <v>186</v>
      </c>
      <c r="H35" s="2" t="s">
        <v>187</v>
      </c>
      <c r="I35" s="2" t="s">
        <v>187</v>
      </c>
      <c r="J35" s="496">
        <v>2669</v>
      </c>
      <c r="K35" s="19">
        <v>0.49</v>
      </c>
      <c r="L35" s="20">
        <v>5.0999999999999997E-2</v>
      </c>
      <c r="M35" s="4">
        <v>139.95891304347825</v>
      </c>
      <c r="N35" s="20">
        <f>K35*L35</f>
        <v>2.4989999999999998E-2</v>
      </c>
      <c r="O35" s="6"/>
      <c r="P35" s="496">
        <v>15</v>
      </c>
      <c r="Q35" s="440">
        <v>4</v>
      </c>
      <c r="R35" s="2" t="s">
        <v>144</v>
      </c>
      <c r="S35" s="2"/>
      <c r="T35" s="2"/>
      <c r="U35" s="2"/>
      <c r="V35" s="2"/>
      <c r="W35" s="9">
        <v>4</v>
      </c>
      <c r="X35" s="2" t="s">
        <v>55</v>
      </c>
      <c r="Y35" s="37" t="s">
        <v>162</v>
      </c>
      <c r="Z35" s="500" t="s">
        <v>57</v>
      </c>
      <c r="AA35" s="2" t="s">
        <v>88</v>
      </c>
      <c r="AB35" s="58" t="s">
        <v>178</v>
      </c>
      <c r="AC35" s="58">
        <v>40809</v>
      </c>
      <c r="AE35" s="2"/>
      <c r="AF35" s="2" t="s">
        <v>90</v>
      </c>
      <c r="AG35" s="2"/>
      <c r="AH35" s="2"/>
      <c r="AI35" s="2"/>
      <c r="AJ35" s="2"/>
      <c r="AK35" s="2"/>
      <c r="AL35" s="10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 t="s">
        <v>61</v>
      </c>
      <c r="AX35" s="198" t="s">
        <v>62</v>
      </c>
      <c r="AY35" s="198" t="s">
        <v>63</v>
      </c>
      <c r="AZ35" s="344" t="s">
        <v>188</v>
      </c>
      <c r="BA35" s="198" t="s">
        <v>65</v>
      </c>
      <c r="BB35" s="198" t="s">
        <v>66</v>
      </c>
      <c r="BC35" s="344" t="s">
        <v>92</v>
      </c>
      <c r="BD35" s="198"/>
      <c r="BE35" s="198"/>
      <c r="BF35" s="41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  <c r="BZ35" s="198"/>
      <c r="CA35" s="198"/>
      <c r="CB35" s="198"/>
      <c r="CC35" s="198"/>
      <c r="CD35" s="198"/>
      <c r="CE35" s="198"/>
      <c r="CF35" s="198"/>
      <c r="CG35" s="198"/>
      <c r="CH35" s="198"/>
      <c r="CI35" s="198"/>
      <c r="CJ35" s="198"/>
      <c r="CK35" s="198"/>
      <c r="CL35" s="198"/>
      <c r="CM35" s="198"/>
      <c r="CN35" s="198"/>
      <c r="CO35" s="198"/>
      <c r="CP35" s="198"/>
      <c r="CQ35" s="198"/>
      <c r="CR35" s="198"/>
      <c r="CS35" s="198"/>
      <c r="CT35" s="198"/>
      <c r="CU35" s="198"/>
      <c r="CV35" s="198"/>
      <c r="CW35" s="198"/>
      <c r="CX35" s="198"/>
      <c r="CY35" s="198"/>
      <c r="CZ35" s="198"/>
      <c r="DA35" s="198"/>
      <c r="DB35" s="198"/>
      <c r="DC35" s="198"/>
    </row>
    <row r="36" spans="1:214" s="129" customFormat="1" x14ac:dyDescent="0.25">
      <c r="A36" s="263" t="str">
        <f t="shared" ref="A36:A67" si="3">CONCATENATE(AW36,"-",AX36,"-",AY36,AZ36,BA36,BB36,BC36)</f>
        <v>N-CO-LI-000033-E-XX-XX-XX-XX-02</v>
      </c>
      <c r="B36" s="137" t="s">
        <v>189</v>
      </c>
      <c r="C36" s="136" t="str">
        <f t="shared" si="2"/>
        <v>1.01.30.FESL1.v01</v>
      </c>
      <c r="D36" s="137" t="s">
        <v>48</v>
      </c>
      <c r="E36" s="137" t="s">
        <v>142</v>
      </c>
      <c r="F36" s="137" t="s">
        <v>50</v>
      </c>
      <c r="G36" s="137" t="s">
        <v>190</v>
      </c>
      <c r="H36" s="136" t="s">
        <v>52</v>
      </c>
      <c r="I36" s="137" t="s">
        <v>191</v>
      </c>
      <c r="J36" s="135">
        <v>2744</v>
      </c>
      <c r="K36" s="134">
        <v>0.9</v>
      </c>
      <c r="L36" s="135">
        <v>0</v>
      </c>
      <c r="M36" s="135">
        <v>0</v>
      </c>
      <c r="N36" s="133">
        <v>0</v>
      </c>
      <c r="O36" s="127"/>
      <c r="P36" s="135">
        <v>15</v>
      </c>
      <c r="Q36" s="439">
        <v>33</v>
      </c>
      <c r="R36" s="137" t="s">
        <v>54</v>
      </c>
      <c r="S36" s="137"/>
      <c r="T36" s="137"/>
      <c r="U36" s="137"/>
      <c r="V36" s="137"/>
      <c r="W36" s="125">
        <v>72</v>
      </c>
      <c r="X36" s="137" t="s">
        <v>55</v>
      </c>
      <c r="Y36" s="149" t="s">
        <v>56</v>
      </c>
      <c r="Z36" s="131" t="s">
        <v>57</v>
      </c>
      <c r="AA36" s="137" t="s">
        <v>58</v>
      </c>
      <c r="AB36" s="269" t="s">
        <v>59</v>
      </c>
      <c r="AC36" s="130"/>
      <c r="AE36" s="137"/>
      <c r="AF36" s="137" t="s">
        <v>60</v>
      </c>
      <c r="AG36" s="137">
        <v>6.0000000000000001E-3</v>
      </c>
      <c r="AH36" s="137">
        <v>20.2</v>
      </c>
      <c r="AI36" s="137"/>
      <c r="AJ36" s="137">
        <v>0</v>
      </c>
      <c r="AK36" s="137">
        <v>0</v>
      </c>
      <c r="AL36" s="128"/>
      <c r="AM36" s="1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 t="s">
        <v>61</v>
      </c>
      <c r="AX36" s="198" t="s">
        <v>62</v>
      </c>
      <c r="AY36" s="198" t="s">
        <v>63</v>
      </c>
      <c r="AZ36" s="344" t="s">
        <v>192</v>
      </c>
      <c r="BA36" s="198" t="s">
        <v>65</v>
      </c>
      <c r="BB36" s="198" t="s">
        <v>66</v>
      </c>
      <c r="BC36" s="344" t="s">
        <v>67</v>
      </c>
      <c r="BD36" s="198"/>
      <c r="BE36" s="198"/>
      <c r="BF36" s="41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  <c r="BZ36" s="198"/>
      <c r="CA36" s="198"/>
      <c r="CB36" s="198"/>
      <c r="CC36" s="198"/>
      <c r="CD36" s="198"/>
      <c r="CE36" s="198"/>
      <c r="CF36" s="198"/>
      <c r="CG36" s="198"/>
      <c r="CH36" s="198"/>
      <c r="CI36" s="198"/>
      <c r="CJ36" s="198"/>
      <c r="CK36" s="198"/>
      <c r="CL36" s="198"/>
      <c r="CM36" s="198"/>
      <c r="CN36" s="198"/>
      <c r="CO36" s="198"/>
      <c r="CP36" s="198"/>
      <c r="CQ36" s="198"/>
      <c r="CR36" s="198"/>
      <c r="CS36" s="198"/>
      <c r="CT36" s="198"/>
      <c r="CU36" s="198"/>
      <c r="CV36" s="198"/>
      <c r="CW36" s="198"/>
      <c r="CX36" s="198"/>
      <c r="CY36" s="198"/>
      <c r="CZ36" s="198"/>
      <c r="DA36" s="198"/>
      <c r="DB36" s="198"/>
      <c r="DC36" s="19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</row>
    <row r="37" spans="1:214" s="129" customFormat="1" x14ac:dyDescent="0.25">
      <c r="A37" s="263" t="str">
        <f t="shared" si="3"/>
        <v>N-CO-LI-000034-E-XX-XX-XX-XX-02</v>
      </c>
      <c r="B37" s="137" t="s">
        <v>193</v>
      </c>
      <c r="C37" s="136" t="str">
        <f t="shared" si="2"/>
        <v>1.01.31.FESL1.v01</v>
      </c>
      <c r="D37" s="137" t="s">
        <v>48</v>
      </c>
      <c r="E37" s="137" t="s">
        <v>142</v>
      </c>
      <c r="F37" s="137" t="s">
        <v>50</v>
      </c>
      <c r="G37" s="137" t="s">
        <v>194</v>
      </c>
      <c r="H37" s="136" t="s">
        <v>52</v>
      </c>
      <c r="I37" s="137" t="s">
        <v>191</v>
      </c>
      <c r="J37" s="135">
        <v>2744</v>
      </c>
      <c r="K37" s="134">
        <v>0.9</v>
      </c>
      <c r="L37" s="135">
        <v>0</v>
      </c>
      <c r="M37" s="135">
        <v>0</v>
      </c>
      <c r="N37" s="133">
        <v>0</v>
      </c>
      <c r="O37" s="127"/>
      <c r="P37" s="135">
        <v>15</v>
      </c>
      <c r="Q37" s="439">
        <v>36</v>
      </c>
      <c r="R37" s="137" t="s">
        <v>54</v>
      </c>
      <c r="S37" s="137"/>
      <c r="T37" s="137"/>
      <c r="U37" s="137"/>
      <c r="V37" s="137"/>
      <c r="W37" s="125">
        <v>72</v>
      </c>
      <c r="X37" s="137" t="s">
        <v>55</v>
      </c>
      <c r="Y37" s="149" t="s">
        <v>56</v>
      </c>
      <c r="Z37" s="131" t="s">
        <v>57</v>
      </c>
      <c r="AA37" s="137" t="s">
        <v>58</v>
      </c>
      <c r="AB37" s="269" t="s">
        <v>59</v>
      </c>
      <c r="AC37" s="130"/>
      <c r="AE37" s="137"/>
      <c r="AF37" s="137" t="s">
        <v>60</v>
      </c>
      <c r="AG37" s="137">
        <v>6.0000000000000001E-3</v>
      </c>
      <c r="AH37" s="137">
        <v>20.2</v>
      </c>
      <c r="AI37" s="137"/>
      <c r="AJ37" s="137">
        <v>0</v>
      </c>
      <c r="AK37" s="137">
        <v>0</v>
      </c>
      <c r="AL37" s="128"/>
      <c r="AM37" s="1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 t="s">
        <v>61</v>
      </c>
      <c r="AX37" s="198" t="s">
        <v>62</v>
      </c>
      <c r="AY37" s="198" t="s">
        <v>63</v>
      </c>
      <c r="AZ37" s="344" t="s">
        <v>195</v>
      </c>
      <c r="BA37" s="198" t="s">
        <v>65</v>
      </c>
      <c r="BB37" s="198" t="s">
        <v>66</v>
      </c>
      <c r="BC37" s="344" t="s">
        <v>67</v>
      </c>
      <c r="BD37" s="198"/>
      <c r="BE37" s="198"/>
      <c r="BF37" s="41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  <c r="BZ37" s="198"/>
      <c r="CA37" s="198"/>
      <c r="CB37" s="198"/>
      <c r="CC37" s="198"/>
      <c r="CD37" s="198"/>
      <c r="CE37" s="198"/>
      <c r="CF37" s="198"/>
      <c r="CG37" s="198"/>
      <c r="CH37" s="198"/>
      <c r="CI37" s="198"/>
      <c r="CJ37" s="198"/>
      <c r="CK37" s="198"/>
      <c r="CL37" s="198"/>
      <c r="CM37" s="198"/>
      <c r="CN37" s="198"/>
      <c r="CO37" s="198"/>
      <c r="CP37" s="198"/>
      <c r="CQ37" s="198"/>
      <c r="CR37" s="198"/>
      <c r="CS37" s="198"/>
      <c r="CT37" s="198"/>
      <c r="CU37" s="198"/>
      <c r="CV37" s="198"/>
      <c r="CW37" s="198"/>
      <c r="CX37" s="198"/>
      <c r="CY37" s="198"/>
      <c r="CZ37" s="198"/>
      <c r="DA37" s="198"/>
      <c r="DB37" s="198"/>
      <c r="DC37" s="19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</row>
    <row r="38" spans="1:214" s="18" customFormat="1" x14ac:dyDescent="0.25">
      <c r="A38" s="263" t="str">
        <f t="shared" si="3"/>
        <v>N-CO-LI-000035-E-XX-XX-XX-XX-02</v>
      </c>
      <c r="B38" s="137" t="s">
        <v>196</v>
      </c>
      <c r="C38" s="136" t="str">
        <f t="shared" si="2"/>
        <v>1.01.32.FESL1.v02</v>
      </c>
      <c r="D38" s="137" t="s">
        <v>48</v>
      </c>
      <c r="E38" s="137" t="s">
        <v>152</v>
      </c>
      <c r="F38" s="137" t="s">
        <v>50</v>
      </c>
      <c r="G38" s="137" t="s">
        <v>197</v>
      </c>
      <c r="H38" s="136" t="s">
        <v>52</v>
      </c>
      <c r="I38" s="137" t="s">
        <v>198</v>
      </c>
      <c r="J38" s="135">
        <v>2744</v>
      </c>
      <c r="K38" s="134">
        <v>0.9</v>
      </c>
      <c r="L38" s="135">
        <v>0</v>
      </c>
      <c r="M38" s="135">
        <v>0</v>
      </c>
      <c r="N38" s="133">
        <v>0</v>
      </c>
      <c r="O38" s="127"/>
      <c r="P38" s="135">
        <v>15</v>
      </c>
      <c r="Q38" s="439">
        <v>36</v>
      </c>
      <c r="R38" s="137" t="s">
        <v>54</v>
      </c>
      <c r="S38" s="137"/>
      <c r="T38" s="137"/>
      <c r="U38" s="137"/>
      <c r="V38" s="137"/>
      <c r="W38" s="125">
        <v>72</v>
      </c>
      <c r="X38" s="137" t="s">
        <v>55</v>
      </c>
      <c r="Y38" s="149" t="s">
        <v>56</v>
      </c>
      <c r="Z38" s="131" t="s">
        <v>57</v>
      </c>
      <c r="AA38" s="137" t="s">
        <v>58</v>
      </c>
      <c r="AB38" s="269" t="s">
        <v>59</v>
      </c>
      <c r="AC38" s="130"/>
      <c r="AD38" s="129"/>
      <c r="AE38" s="137"/>
      <c r="AF38" s="137" t="s">
        <v>60</v>
      </c>
      <c r="AG38" s="137">
        <v>5.0000000000000001E-3</v>
      </c>
      <c r="AH38" s="137">
        <v>16.600000000000001</v>
      </c>
      <c r="AI38" s="137"/>
      <c r="AJ38" s="137">
        <v>0</v>
      </c>
      <c r="AK38" s="137">
        <v>0</v>
      </c>
      <c r="AL38" s="12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 t="s">
        <v>61</v>
      </c>
      <c r="AX38" s="198" t="s">
        <v>62</v>
      </c>
      <c r="AY38" s="198" t="s">
        <v>63</v>
      </c>
      <c r="AZ38" s="344" t="s">
        <v>199</v>
      </c>
      <c r="BA38" s="198" t="s">
        <v>65</v>
      </c>
      <c r="BB38" s="198" t="s">
        <v>66</v>
      </c>
      <c r="BC38" s="344" t="s">
        <v>67</v>
      </c>
      <c r="BD38" s="198"/>
      <c r="BE38" s="198"/>
      <c r="BF38" s="41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  <c r="BZ38" s="198"/>
      <c r="CA38" s="198"/>
      <c r="CB38" s="198"/>
      <c r="CC38" s="198"/>
      <c r="CD38" s="198"/>
      <c r="CE38" s="198"/>
      <c r="CF38" s="198"/>
      <c r="CG38" s="198"/>
      <c r="CH38" s="198"/>
      <c r="CI38" s="198"/>
      <c r="CJ38" s="198"/>
      <c r="CK38" s="198"/>
      <c r="CL38" s="198"/>
      <c r="CM38" s="198"/>
      <c r="CN38" s="198"/>
      <c r="CO38" s="198"/>
      <c r="CP38" s="198"/>
      <c r="CQ38" s="198"/>
      <c r="CR38" s="198"/>
      <c r="CS38" s="198"/>
      <c r="CT38" s="198"/>
      <c r="CU38" s="198"/>
      <c r="CV38" s="198"/>
      <c r="CW38" s="198"/>
      <c r="CX38" s="198"/>
      <c r="CY38" s="198"/>
      <c r="CZ38" s="198"/>
      <c r="DA38" s="198"/>
      <c r="DB38" s="198"/>
      <c r="DC38" s="198"/>
    </row>
    <row r="39" spans="1:214" s="18" customFormat="1" x14ac:dyDescent="0.25">
      <c r="A39" s="263" t="str">
        <f t="shared" si="3"/>
        <v>N-CO-LI-000036-E-XX-XX-XX-XX-02</v>
      </c>
      <c r="B39" s="137" t="s">
        <v>200</v>
      </c>
      <c r="C39" s="136" t="str">
        <f t="shared" si="2"/>
        <v>1.01.33.FESL1.v02</v>
      </c>
      <c r="D39" s="137" t="s">
        <v>48</v>
      </c>
      <c r="E39" s="137" t="s">
        <v>152</v>
      </c>
      <c r="F39" s="137" t="s">
        <v>50</v>
      </c>
      <c r="G39" s="137" t="s">
        <v>201</v>
      </c>
      <c r="H39" s="136" t="s">
        <v>52</v>
      </c>
      <c r="I39" s="137" t="s">
        <v>202</v>
      </c>
      <c r="J39" s="135">
        <v>2744</v>
      </c>
      <c r="K39" s="134">
        <v>0.9</v>
      </c>
      <c r="L39" s="135">
        <v>0</v>
      </c>
      <c r="M39" s="135">
        <v>0</v>
      </c>
      <c r="N39" s="133">
        <v>0</v>
      </c>
      <c r="O39" s="127"/>
      <c r="P39" s="135">
        <v>15</v>
      </c>
      <c r="Q39" s="439">
        <v>57</v>
      </c>
      <c r="R39" s="137" t="s">
        <v>54</v>
      </c>
      <c r="S39" s="137"/>
      <c r="T39" s="137"/>
      <c r="U39" s="137"/>
      <c r="V39" s="137"/>
      <c r="W39" s="125">
        <v>81</v>
      </c>
      <c r="X39" s="137" t="s">
        <v>55</v>
      </c>
      <c r="Y39" s="149" t="s">
        <v>56</v>
      </c>
      <c r="Z39" s="131" t="s">
        <v>57</v>
      </c>
      <c r="AA39" s="137" t="s">
        <v>58</v>
      </c>
      <c r="AB39" s="269" t="s">
        <v>59</v>
      </c>
      <c r="AC39" s="130"/>
      <c r="AD39" s="129"/>
      <c r="AE39" s="137"/>
      <c r="AF39" s="137" t="s">
        <v>60</v>
      </c>
      <c r="AG39" s="137">
        <v>7.0000000000000001E-3</v>
      </c>
      <c r="AH39" s="137">
        <v>25.1</v>
      </c>
      <c r="AI39" s="137"/>
      <c r="AJ39" s="137">
        <v>0</v>
      </c>
      <c r="AK39" s="137">
        <v>0</v>
      </c>
      <c r="AL39" s="12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 t="s">
        <v>61</v>
      </c>
      <c r="AX39" s="198" t="s">
        <v>62</v>
      </c>
      <c r="AY39" s="198" t="s">
        <v>63</v>
      </c>
      <c r="AZ39" s="344" t="s">
        <v>203</v>
      </c>
      <c r="BA39" s="198" t="s">
        <v>65</v>
      </c>
      <c r="BB39" s="198" t="s">
        <v>66</v>
      </c>
      <c r="BC39" s="344" t="s">
        <v>67</v>
      </c>
      <c r="BD39" s="198"/>
      <c r="BE39" s="198"/>
      <c r="BF39" s="41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  <c r="BZ39" s="198"/>
      <c r="CA39" s="198"/>
      <c r="CB39" s="198"/>
      <c r="CC39" s="198"/>
      <c r="CD39" s="198"/>
      <c r="CE39" s="198"/>
      <c r="CF39" s="198"/>
      <c r="CG39" s="198"/>
      <c r="CH39" s="198"/>
      <c r="CI39" s="198"/>
      <c r="CJ39" s="198"/>
      <c r="CK39" s="198"/>
      <c r="CL39" s="198"/>
      <c r="CM39" s="198"/>
      <c r="CN39" s="198"/>
      <c r="CO39" s="198"/>
      <c r="CP39" s="198"/>
      <c r="CQ39" s="198"/>
      <c r="CR39" s="198"/>
      <c r="CS39" s="198"/>
      <c r="CT39" s="198"/>
      <c r="CU39" s="198"/>
      <c r="CV39" s="198"/>
      <c r="CW39" s="198"/>
      <c r="CX39" s="198"/>
      <c r="CY39" s="198"/>
      <c r="CZ39" s="198"/>
      <c r="DA39" s="198"/>
      <c r="DB39" s="198"/>
      <c r="DC39" s="198"/>
    </row>
    <row r="40" spans="1:214" s="18" customFormat="1" x14ac:dyDescent="0.25">
      <c r="A40" s="263" t="str">
        <f t="shared" si="3"/>
        <v>N-CO-LI-000037-E-XX-XX-XX-XX-03</v>
      </c>
      <c r="B40" s="2" t="s">
        <v>204</v>
      </c>
      <c r="C40" s="3" t="str">
        <f t="shared" si="2"/>
        <v>1.01.34.FESL1.v03</v>
      </c>
      <c r="D40" s="2" t="s">
        <v>48</v>
      </c>
      <c r="E40" s="2" t="s">
        <v>49</v>
      </c>
      <c r="F40" s="2" t="s">
        <v>50</v>
      </c>
      <c r="G40" s="2" t="s">
        <v>205</v>
      </c>
      <c r="H40" s="3" t="s">
        <v>52</v>
      </c>
      <c r="I40" s="2" t="s">
        <v>206</v>
      </c>
      <c r="J40" s="496">
        <v>2669</v>
      </c>
      <c r="K40" s="19">
        <v>0.49</v>
      </c>
      <c r="L40" s="496">
        <v>0.01</v>
      </c>
      <c r="M40" s="4">
        <v>25.4</v>
      </c>
      <c r="N40" s="20">
        <f>L40*K40</f>
        <v>4.8999999999999998E-3</v>
      </c>
      <c r="O40" s="6"/>
      <c r="P40" s="496">
        <v>15</v>
      </c>
      <c r="Q40" s="440">
        <v>21.916923076923077</v>
      </c>
      <c r="R40" s="2" t="s">
        <v>54</v>
      </c>
      <c r="S40" s="2"/>
      <c r="T40" s="2"/>
      <c r="U40" s="2"/>
      <c r="V40" s="2"/>
      <c r="W40" s="21">
        <v>47.12</v>
      </c>
      <c r="X40" s="2" t="s">
        <v>87</v>
      </c>
      <c r="Y40" s="36" t="s">
        <v>56</v>
      </c>
      <c r="Z40" s="500" t="s">
        <v>57</v>
      </c>
      <c r="AA40" s="2" t="s">
        <v>88</v>
      </c>
      <c r="AB40" s="58" t="s">
        <v>131</v>
      </c>
      <c r="AC40" s="58"/>
      <c r="AE40" s="2"/>
      <c r="AF40" s="2" t="s">
        <v>105</v>
      </c>
      <c r="AG40" s="59">
        <v>0.01</v>
      </c>
      <c r="AH40" s="59">
        <v>35</v>
      </c>
      <c r="AI40" s="59"/>
      <c r="AJ40" s="2">
        <v>0</v>
      </c>
      <c r="AK40" s="2">
        <v>0</v>
      </c>
      <c r="AL40" s="10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 t="s">
        <v>61</v>
      </c>
      <c r="AX40" s="198" t="s">
        <v>62</v>
      </c>
      <c r="AY40" s="198" t="s">
        <v>63</v>
      </c>
      <c r="AZ40" s="344" t="s">
        <v>207</v>
      </c>
      <c r="BA40" s="198" t="s">
        <v>65</v>
      </c>
      <c r="BB40" s="198" t="s">
        <v>66</v>
      </c>
      <c r="BC40" s="344" t="s">
        <v>92</v>
      </c>
      <c r="BD40" s="198"/>
      <c r="BE40" s="198"/>
      <c r="BF40" s="41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  <c r="BZ40" s="198"/>
      <c r="CA40" s="198"/>
      <c r="CB40" s="198"/>
      <c r="CC40" s="198"/>
      <c r="CD40" s="198"/>
      <c r="CE40" s="198"/>
      <c r="CF40" s="198"/>
      <c r="CG40" s="198"/>
      <c r="CH40" s="198"/>
      <c r="CI40" s="198"/>
      <c r="CJ40" s="198"/>
      <c r="CK40" s="198"/>
      <c r="CL40" s="198"/>
      <c r="CM40" s="198"/>
      <c r="CN40" s="198"/>
      <c r="CO40" s="198"/>
      <c r="CP40" s="198"/>
      <c r="CQ40" s="198"/>
      <c r="CR40" s="198"/>
      <c r="CS40" s="198"/>
      <c r="CT40" s="198"/>
      <c r="CU40" s="198"/>
      <c r="CV40" s="198"/>
      <c r="CW40" s="198"/>
      <c r="CX40" s="198"/>
      <c r="CY40" s="198"/>
      <c r="CZ40" s="198"/>
      <c r="DA40" s="198"/>
      <c r="DB40" s="198"/>
      <c r="DC40" s="198"/>
    </row>
    <row r="41" spans="1:214" s="18" customFormat="1" x14ac:dyDescent="0.25">
      <c r="A41" s="263" t="str">
        <f t="shared" si="3"/>
        <v>N-CO-LI-000038-E-XX-XX-XX-XX-03</v>
      </c>
      <c r="B41" s="2" t="s">
        <v>208</v>
      </c>
      <c r="C41" s="3" t="str">
        <f t="shared" si="2"/>
        <v>1.01.35.FESL1.v03</v>
      </c>
      <c r="D41" s="2" t="s">
        <v>48</v>
      </c>
      <c r="E41" s="2" t="s">
        <v>49</v>
      </c>
      <c r="F41" s="2" t="s">
        <v>50</v>
      </c>
      <c r="G41" s="2" t="s">
        <v>209</v>
      </c>
      <c r="H41" s="3" t="s">
        <v>52</v>
      </c>
      <c r="I41" s="2" t="s">
        <v>206</v>
      </c>
      <c r="J41" s="496">
        <v>2669</v>
      </c>
      <c r="K41" s="19">
        <v>0.49</v>
      </c>
      <c r="L41" s="496">
        <v>1.4E-2</v>
      </c>
      <c r="M41" s="4">
        <v>37.4</v>
      </c>
      <c r="N41" s="20">
        <f>L41*K41</f>
        <v>6.8599999999999998E-3</v>
      </c>
      <c r="O41" s="6"/>
      <c r="P41" s="496">
        <v>15</v>
      </c>
      <c r="Q41" s="440">
        <v>23.463846153846152</v>
      </c>
      <c r="R41" s="2" t="s">
        <v>54</v>
      </c>
      <c r="S41" s="2"/>
      <c r="T41" s="2"/>
      <c r="U41" s="2"/>
      <c r="V41" s="2"/>
      <c r="W41" s="21">
        <v>47.12</v>
      </c>
      <c r="X41" s="2" t="s">
        <v>87</v>
      </c>
      <c r="Y41" s="36" t="s">
        <v>56</v>
      </c>
      <c r="Z41" s="500" t="s">
        <v>57</v>
      </c>
      <c r="AA41" s="2" t="s">
        <v>88</v>
      </c>
      <c r="AB41" s="58" t="s">
        <v>131</v>
      </c>
      <c r="AC41" s="58"/>
      <c r="AE41" s="2"/>
      <c r="AF41" s="2" t="s">
        <v>105</v>
      </c>
      <c r="AG41" s="59">
        <v>1.4E-2</v>
      </c>
      <c r="AH41" s="59">
        <v>51.5</v>
      </c>
      <c r="AI41" s="59"/>
      <c r="AJ41" s="2">
        <v>0</v>
      </c>
      <c r="AK41" s="2">
        <v>0</v>
      </c>
      <c r="AL41" s="10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 t="s">
        <v>61</v>
      </c>
      <c r="AX41" s="198" t="s">
        <v>62</v>
      </c>
      <c r="AY41" s="198" t="s">
        <v>63</v>
      </c>
      <c r="AZ41" s="344" t="s">
        <v>210</v>
      </c>
      <c r="BA41" s="198" t="s">
        <v>65</v>
      </c>
      <c r="BB41" s="198" t="s">
        <v>66</v>
      </c>
      <c r="BC41" s="344" t="s">
        <v>92</v>
      </c>
      <c r="BD41" s="198"/>
      <c r="BE41" s="198"/>
      <c r="BF41" s="41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  <c r="BZ41" s="198"/>
      <c r="CA41" s="198"/>
      <c r="CB41" s="198"/>
      <c r="CC41" s="198"/>
      <c r="CD41" s="198"/>
      <c r="CE41" s="198"/>
      <c r="CF41" s="198"/>
      <c r="CG41" s="198"/>
      <c r="CH41" s="198"/>
      <c r="CI41" s="198"/>
      <c r="CJ41" s="198"/>
      <c r="CK41" s="198"/>
      <c r="CL41" s="198"/>
      <c r="CM41" s="198"/>
      <c r="CN41" s="198"/>
      <c r="CO41" s="198"/>
      <c r="CP41" s="198"/>
      <c r="CQ41" s="198"/>
      <c r="CR41" s="198"/>
      <c r="CS41" s="198"/>
      <c r="CT41" s="198"/>
      <c r="CU41" s="198"/>
      <c r="CV41" s="198"/>
      <c r="CW41" s="198"/>
      <c r="CX41" s="198"/>
      <c r="CY41" s="198"/>
      <c r="CZ41" s="198"/>
      <c r="DA41" s="198"/>
      <c r="DB41" s="198"/>
      <c r="DC41" s="198"/>
    </row>
    <row r="42" spans="1:214" s="18" customFormat="1" x14ac:dyDescent="0.25">
      <c r="A42" s="263" t="str">
        <f t="shared" si="3"/>
        <v>N-CO-LI-000039-E-XX-XX-XX-XX-03</v>
      </c>
      <c r="B42" s="2" t="s">
        <v>211</v>
      </c>
      <c r="C42" s="3" t="str">
        <f t="shared" si="2"/>
        <v>1.01.36.FESL1.v03</v>
      </c>
      <c r="D42" s="2" t="s">
        <v>48</v>
      </c>
      <c r="E42" s="2" t="s">
        <v>49</v>
      </c>
      <c r="F42" s="2" t="s">
        <v>50</v>
      </c>
      <c r="G42" s="2" t="s">
        <v>212</v>
      </c>
      <c r="H42" s="3" t="s">
        <v>52</v>
      </c>
      <c r="I42" s="2" t="s">
        <v>213</v>
      </c>
      <c r="J42" s="496">
        <v>2669</v>
      </c>
      <c r="K42" s="19">
        <v>0.49</v>
      </c>
      <c r="L42" s="496">
        <v>0.01</v>
      </c>
      <c r="M42" s="4">
        <v>25.4</v>
      </c>
      <c r="N42" s="20">
        <f>L42*K42</f>
        <v>4.8999999999999998E-3</v>
      </c>
      <c r="O42" s="6"/>
      <c r="P42" s="496">
        <v>15</v>
      </c>
      <c r="Q42" s="440">
        <v>26</v>
      </c>
      <c r="R42" s="2" t="s">
        <v>54</v>
      </c>
      <c r="S42" s="2"/>
      <c r="T42" s="2"/>
      <c r="U42" s="2"/>
      <c r="V42" s="2"/>
      <c r="W42" s="21">
        <v>47.12</v>
      </c>
      <c r="X42" s="2" t="s">
        <v>87</v>
      </c>
      <c r="Y42" s="36" t="s">
        <v>56</v>
      </c>
      <c r="Z42" s="500" t="s">
        <v>57</v>
      </c>
      <c r="AA42" s="2" t="s">
        <v>88</v>
      </c>
      <c r="AB42" s="58" t="s">
        <v>131</v>
      </c>
      <c r="AC42" s="58"/>
      <c r="AE42" s="2"/>
      <c r="AF42" s="2" t="s">
        <v>105</v>
      </c>
      <c r="AG42" s="59">
        <v>0.01</v>
      </c>
      <c r="AH42" s="59">
        <v>35</v>
      </c>
      <c r="AI42" s="59"/>
      <c r="AJ42" s="2">
        <v>0</v>
      </c>
      <c r="AK42" s="2">
        <v>0</v>
      </c>
      <c r="AL42" s="108"/>
      <c r="AN42" s="198"/>
      <c r="AO42" s="198"/>
      <c r="AP42" s="198"/>
      <c r="AQ42" s="198"/>
      <c r="AR42" s="198"/>
      <c r="AS42" s="198"/>
      <c r="AT42" s="198"/>
      <c r="AU42" s="198"/>
      <c r="AV42" s="198"/>
      <c r="AW42" s="198" t="s">
        <v>61</v>
      </c>
      <c r="AX42" s="198" t="s">
        <v>62</v>
      </c>
      <c r="AY42" s="198" t="s">
        <v>63</v>
      </c>
      <c r="AZ42" s="344" t="s">
        <v>214</v>
      </c>
      <c r="BA42" s="198" t="s">
        <v>65</v>
      </c>
      <c r="BB42" s="198" t="s">
        <v>66</v>
      </c>
      <c r="BC42" s="344" t="s">
        <v>92</v>
      </c>
      <c r="BD42" s="198"/>
      <c r="BE42" s="198"/>
      <c r="BF42" s="41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  <c r="BZ42" s="198"/>
      <c r="CA42" s="198"/>
      <c r="CB42" s="198"/>
      <c r="CC42" s="198"/>
      <c r="CD42" s="198"/>
      <c r="CE42" s="198"/>
      <c r="CF42" s="198"/>
      <c r="CG42" s="198"/>
      <c r="CH42" s="198"/>
      <c r="CI42" s="198"/>
      <c r="CJ42" s="198"/>
      <c r="CK42" s="198"/>
      <c r="CL42" s="198"/>
      <c r="CM42" s="198"/>
      <c r="CN42" s="198"/>
      <c r="CO42" s="198"/>
      <c r="CP42" s="198"/>
      <c r="CQ42" s="198"/>
      <c r="CR42" s="198"/>
      <c r="CS42" s="198"/>
      <c r="CT42" s="198"/>
      <c r="CU42" s="198"/>
      <c r="CV42" s="198"/>
      <c r="CW42" s="198"/>
      <c r="CX42" s="198"/>
      <c r="CY42" s="198"/>
      <c r="CZ42" s="198"/>
      <c r="DA42" s="198"/>
      <c r="DB42" s="198"/>
      <c r="DC42" s="198"/>
    </row>
    <row r="43" spans="1:214" s="18" customFormat="1" x14ac:dyDescent="0.25">
      <c r="A43" s="263" t="str">
        <f t="shared" si="3"/>
        <v>N-CO-LI-000040-E-XX-XX-XX-XX-03</v>
      </c>
      <c r="B43" s="2" t="s">
        <v>215</v>
      </c>
      <c r="C43" s="3" t="str">
        <f t="shared" si="2"/>
        <v>1.01.37.FESL1.v03</v>
      </c>
      <c r="D43" s="2" t="s">
        <v>48</v>
      </c>
      <c r="E43" s="2" t="s">
        <v>49</v>
      </c>
      <c r="F43" s="2" t="s">
        <v>50</v>
      </c>
      <c r="G43" s="2" t="s">
        <v>216</v>
      </c>
      <c r="H43" s="3" t="s">
        <v>52</v>
      </c>
      <c r="I43" s="2" t="s">
        <v>213</v>
      </c>
      <c r="J43" s="496">
        <v>2669</v>
      </c>
      <c r="K43" s="19">
        <v>0.49</v>
      </c>
      <c r="L43" s="496">
        <v>1.0999999999999999E-2</v>
      </c>
      <c r="M43" s="4">
        <v>29.4</v>
      </c>
      <c r="N43" s="20">
        <f>L43*K43</f>
        <v>5.3899999999999998E-3</v>
      </c>
      <c r="O43" s="6"/>
      <c r="P43" s="496">
        <v>15</v>
      </c>
      <c r="Q43" s="440">
        <v>55.12</v>
      </c>
      <c r="R43" s="2" t="s">
        <v>54</v>
      </c>
      <c r="S43" s="2"/>
      <c r="T43" s="2"/>
      <c r="U43" s="2"/>
      <c r="V43" s="2"/>
      <c r="W43" s="21">
        <v>94.24</v>
      </c>
      <c r="X43" s="2" t="s">
        <v>87</v>
      </c>
      <c r="Y43" s="36" t="s">
        <v>56</v>
      </c>
      <c r="Z43" s="500" t="s">
        <v>57</v>
      </c>
      <c r="AA43" s="2" t="s">
        <v>88</v>
      </c>
      <c r="AB43" s="58" t="s">
        <v>131</v>
      </c>
      <c r="AC43" s="58"/>
      <c r="AE43" s="2"/>
      <c r="AF43" s="2" t="s">
        <v>105</v>
      </c>
      <c r="AG43" s="59">
        <v>1.0999999999999999E-2</v>
      </c>
      <c r="AH43" s="59">
        <v>42.5</v>
      </c>
      <c r="AI43" s="59"/>
      <c r="AJ43" s="2">
        <v>0</v>
      </c>
      <c r="AK43" s="2">
        <v>0</v>
      </c>
      <c r="AL43" s="108"/>
      <c r="AN43" s="198"/>
      <c r="AO43" s="198"/>
      <c r="AP43" s="198"/>
      <c r="AQ43" s="198"/>
      <c r="AR43" s="198"/>
      <c r="AS43" s="198"/>
      <c r="AT43" s="198"/>
      <c r="AU43" s="198"/>
      <c r="AV43" s="198"/>
      <c r="AW43" s="198" t="s">
        <v>61</v>
      </c>
      <c r="AX43" s="198" t="s">
        <v>62</v>
      </c>
      <c r="AY43" s="198" t="s">
        <v>63</v>
      </c>
      <c r="AZ43" s="344" t="s">
        <v>217</v>
      </c>
      <c r="BA43" s="198" t="s">
        <v>65</v>
      </c>
      <c r="BB43" s="198" t="s">
        <v>66</v>
      </c>
      <c r="BC43" s="344" t="s">
        <v>92</v>
      </c>
      <c r="BD43" s="198"/>
      <c r="BE43" s="198"/>
      <c r="BF43" s="41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  <c r="BZ43" s="198"/>
      <c r="CA43" s="198"/>
      <c r="CB43" s="198"/>
      <c r="CC43" s="198"/>
      <c r="CD43" s="198"/>
      <c r="CE43" s="198"/>
      <c r="CF43" s="198"/>
      <c r="CG43" s="198"/>
      <c r="CH43" s="198"/>
      <c r="CI43" s="198"/>
      <c r="CJ43" s="198"/>
      <c r="CK43" s="198"/>
      <c r="CL43" s="198"/>
      <c r="CM43" s="198"/>
      <c r="CN43" s="198"/>
      <c r="CO43" s="198"/>
      <c r="CP43" s="198"/>
      <c r="CQ43" s="198"/>
      <c r="CR43" s="198"/>
      <c r="CS43" s="198"/>
      <c r="CT43" s="198"/>
      <c r="CU43" s="198"/>
      <c r="CV43" s="198"/>
      <c r="CW43" s="198"/>
      <c r="CX43" s="198"/>
      <c r="CY43" s="198"/>
      <c r="CZ43" s="198"/>
      <c r="DA43" s="198"/>
      <c r="DB43" s="198"/>
      <c r="DC43" s="198"/>
    </row>
    <row r="44" spans="1:214" s="18" customFormat="1" x14ac:dyDescent="0.25">
      <c r="A44" s="263" t="str">
        <f t="shared" si="3"/>
        <v>N-CO-LI-000041-E-XX-XX-XX-XX-03</v>
      </c>
      <c r="B44" s="2" t="s">
        <v>218</v>
      </c>
      <c r="C44" s="3" t="str">
        <f t="shared" si="2"/>
        <v>1.02.01.FESL1a.v02</v>
      </c>
      <c r="D44" s="2" t="s">
        <v>219</v>
      </c>
      <c r="E44" s="2" t="s">
        <v>152</v>
      </c>
      <c r="F44" s="2" t="s">
        <v>50</v>
      </c>
      <c r="G44" s="3" t="s">
        <v>220</v>
      </c>
      <c r="H44" s="3" t="s">
        <v>125</v>
      </c>
      <c r="I44" s="3" t="s">
        <v>221</v>
      </c>
      <c r="J44" s="496">
        <v>2669</v>
      </c>
      <c r="K44" s="19">
        <v>0.49</v>
      </c>
      <c r="L44" s="20">
        <v>5.0000000000000001E-3</v>
      </c>
      <c r="M44" s="4">
        <v>14</v>
      </c>
      <c r="N44" s="20">
        <v>3.0000000000000001E-3</v>
      </c>
      <c r="O44" s="20"/>
      <c r="P44" s="496">
        <v>15</v>
      </c>
      <c r="Q44" s="440">
        <v>21.916923076923077</v>
      </c>
      <c r="R44" s="3" t="s">
        <v>222</v>
      </c>
      <c r="S44" s="3"/>
      <c r="T44" s="2"/>
      <c r="U44" s="2"/>
      <c r="V44" s="2"/>
      <c r="W44" s="21">
        <v>47.12</v>
      </c>
      <c r="X44" s="2" t="s">
        <v>87</v>
      </c>
      <c r="Y44" s="36" t="s">
        <v>56</v>
      </c>
      <c r="Z44" s="500" t="s">
        <v>223</v>
      </c>
      <c r="AA44" s="2" t="s">
        <v>88</v>
      </c>
      <c r="AB44" s="58" t="s">
        <v>131</v>
      </c>
      <c r="AC44" s="2"/>
      <c r="AE44" s="2"/>
      <c r="AF44" s="2" t="s">
        <v>90</v>
      </c>
      <c r="AG44" s="59"/>
      <c r="AH44" s="59"/>
      <c r="AI44" s="59"/>
      <c r="AJ44" s="2"/>
      <c r="AK44" s="2"/>
      <c r="AL44" s="108"/>
      <c r="AW44" s="18" t="s">
        <v>61</v>
      </c>
      <c r="AX44" s="18" t="s">
        <v>62</v>
      </c>
      <c r="AY44" s="18" t="s">
        <v>63</v>
      </c>
      <c r="AZ44" s="343" t="s">
        <v>224</v>
      </c>
      <c r="BA44" s="18" t="s">
        <v>65</v>
      </c>
      <c r="BB44" s="18" t="s">
        <v>66</v>
      </c>
      <c r="BC44" s="343" t="s">
        <v>92</v>
      </c>
      <c r="BF44" s="417"/>
    </row>
    <row r="45" spans="1:214" s="18" customFormat="1" x14ac:dyDescent="0.25">
      <c r="A45" s="263" t="str">
        <f t="shared" si="3"/>
        <v>N-CO-LI-000042-E-XX-XX-XX-XX-03</v>
      </c>
      <c r="B45" s="2" t="s">
        <v>225</v>
      </c>
      <c r="C45" s="3" t="str">
        <f t="shared" si="2"/>
        <v>1.02.02.FESL1a.v02</v>
      </c>
      <c r="D45" s="2" t="s">
        <v>219</v>
      </c>
      <c r="E45" s="2" t="s">
        <v>152</v>
      </c>
      <c r="F45" s="2" t="s">
        <v>50</v>
      </c>
      <c r="G45" s="3" t="s">
        <v>226</v>
      </c>
      <c r="H45" s="3" t="s">
        <v>125</v>
      </c>
      <c r="I45" s="3" t="s">
        <v>221</v>
      </c>
      <c r="J45" s="496">
        <v>2669</v>
      </c>
      <c r="K45" s="19">
        <v>0.49</v>
      </c>
      <c r="L45" s="20">
        <v>8.0000000000000002E-3</v>
      </c>
      <c r="M45" s="4">
        <v>22.1</v>
      </c>
      <c r="N45" s="20">
        <v>4.0000000000000001E-3</v>
      </c>
      <c r="O45" s="20"/>
      <c r="P45" s="496">
        <v>15</v>
      </c>
      <c r="Q45" s="440">
        <v>23.463846153846152</v>
      </c>
      <c r="R45" s="3" t="s">
        <v>227</v>
      </c>
      <c r="S45" s="3"/>
      <c r="T45" s="2"/>
      <c r="U45" s="2"/>
      <c r="V45" s="2"/>
      <c r="W45" s="21">
        <v>47.12</v>
      </c>
      <c r="X45" s="2" t="s">
        <v>87</v>
      </c>
      <c r="Y45" s="36" t="s">
        <v>56</v>
      </c>
      <c r="Z45" s="500" t="s">
        <v>223</v>
      </c>
      <c r="AA45" s="2" t="s">
        <v>88</v>
      </c>
      <c r="AB45" s="58" t="s">
        <v>131</v>
      </c>
      <c r="AC45" s="2"/>
      <c r="AE45" s="2"/>
      <c r="AF45" s="2" t="s">
        <v>90</v>
      </c>
      <c r="AG45" s="59"/>
      <c r="AH45" s="59"/>
      <c r="AI45" s="59"/>
      <c r="AJ45" s="2"/>
      <c r="AK45" s="2"/>
      <c r="AL45" s="108"/>
      <c r="AW45" s="18" t="s">
        <v>61</v>
      </c>
      <c r="AX45" s="18" t="s">
        <v>62</v>
      </c>
      <c r="AY45" s="18" t="s">
        <v>63</v>
      </c>
      <c r="AZ45" s="343" t="s">
        <v>228</v>
      </c>
      <c r="BA45" s="18" t="s">
        <v>65</v>
      </c>
      <c r="BB45" s="18" t="s">
        <v>66</v>
      </c>
      <c r="BC45" s="343" t="s">
        <v>92</v>
      </c>
      <c r="BF45" s="417"/>
    </row>
    <row r="46" spans="1:214" s="18" customFormat="1" x14ac:dyDescent="0.25">
      <c r="A46" s="263" t="str">
        <f t="shared" si="3"/>
        <v>N-CO-LI-000043-E-XX-XX-XX-XX-03</v>
      </c>
      <c r="B46" s="2" t="s">
        <v>229</v>
      </c>
      <c r="C46" s="3" t="str">
        <f t="shared" si="2"/>
        <v>1.02.03.FESL1a.v02</v>
      </c>
      <c r="D46" s="2" t="s">
        <v>219</v>
      </c>
      <c r="E46" s="2" t="s">
        <v>152</v>
      </c>
      <c r="F46" s="2" t="s">
        <v>50</v>
      </c>
      <c r="G46" s="3" t="s">
        <v>230</v>
      </c>
      <c r="H46" s="3" t="s">
        <v>125</v>
      </c>
      <c r="I46" s="3" t="s">
        <v>221</v>
      </c>
      <c r="J46" s="496">
        <v>2669</v>
      </c>
      <c r="K46" s="19">
        <v>0.49</v>
      </c>
      <c r="L46" s="20">
        <v>8.9999999999999993E-3</v>
      </c>
      <c r="M46" s="4">
        <v>25.2</v>
      </c>
      <c r="N46" s="20">
        <v>5.0000000000000001E-3</v>
      </c>
      <c r="O46" s="20"/>
      <c r="P46" s="496">
        <v>15</v>
      </c>
      <c r="Q46" s="440">
        <v>45.380769230769232</v>
      </c>
      <c r="R46" s="3" t="s">
        <v>231</v>
      </c>
      <c r="S46" s="3"/>
      <c r="T46" s="2"/>
      <c r="U46" s="2"/>
      <c r="V46" s="2"/>
      <c r="W46" s="21">
        <v>94.24</v>
      </c>
      <c r="X46" s="2" t="s">
        <v>87</v>
      </c>
      <c r="Y46" s="36" t="s">
        <v>56</v>
      </c>
      <c r="Z46" s="500" t="s">
        <v>223</v>
      </c>
      <c r="AA46" s="2" t="s">
        <v>88</v>
      </c>
      <c r="AB46" s="58" t="s">
        <v>131</v>
      </c>
      <c r="AC46" s="2"/>
      <c r="AE46" s="2"/>
      <c r="AF46" s="2" t="s">
        <v>90</v>
      </c>
      <c r="AG46" s="59"/>
      <c r="AH46" s="59"/>
      <c r="AI46" s="59"/>
      <c r="AJ46" s="2"/>
      <c r="AK46" s="2"/>
      <c r="AL46" s="108"/>
      <c r="AW46" s="18" t="s">
        <v>61</v>
      </c>
      <c r="AX46" s="18" t="s">
        <v>62</v>
      </c>
      <c r="AY46" s="18" t="s">
        <v>63</v>
      </c>
      <c r="AZ46" s="343" t="s">
        <v>232</v>
      </c>
      <c r="BA46" s="18" t="s">
        <v>65</v>
      </c>
      <c r="BB46" s="18" t="s">
        <v>66</v>
      </c>
      <c r="BC46" s="343" t="s">
        <v>92</v>
      </c>
      <c r="BF46" s="417"/>
    </row>
    <row r="47" spans="1:214" s="18" customFormat="1" x14ac:dyDescent="0.25">
      <c r="A47" s="263" t="str">
        <f t="shared" si="3"/>
        <v>N-CO-LI-000044-E-XX-XX-XX-XX-03</v>
      </c>
      <c r="B47" s="2" t="s">
        <v>233</v>
      </c>
      <c r="C47" s="3" t="str">
        <f t="shared" si="2"/>
        <v>1.02.04.FESL1a.v02</v>
      </c>
      <c r="D47" s="2" t="s">
        <v>219</v>
      </c>
      <c r="E47" s="2" t="s">
        <v>152</v>
      </c>
      <c r="F47" s="2" t="s">
        <v>50</v>
      </c>
      <c r="G47" s="3" t="s">
        <v>234</v>
      </c>
      <c r="H47" s="3" t="s">
        <v>125</v>
      </c>
      <c r="I47" s="3" t="s">
        <v>221</v>
      </c>
      <c r="J47" s="496">
        <v>2669</v>
      </c>
      <c r="K47" s="19">
        <v>0.49</v>
      </c>
      <c r="L47" s="20">
        <v>1.4E-2</v>
      </c>
      <c r="M47" s="4">
        <v>37.6</v>
      </c>
      <c r="N47" s="20">
        <v>7.0000000000000001E-3</v>
      </c>
      <c r="O47" s="20"/>
      <c r="P47" s="496">
        <v>15</v>
      </c>
      <c r="Q47" s="440">
        <v>46.927692307692304</v>
      </c>
      <c r="R47" s="3" t="s">
        <v>235</v>
      </c>
      <c r="S47" s="3"/>
      <c r="T47" s="2"/>
      <c r="U47" s="2"/>
      <c r="V47" s="2"/>
      <c r="W47" s="21">
        <v>94.24</v>
      </c>
      <c r="X47" s="2" t="s">
        <v>87</v>
      </c>
      <c r="Y47" s="36" t="s">
        <v>56</v>
      </c>
      <c r="Z47" s="500" t="s">
        <v>223</v>
      </c>
      <c r="AA47" s="2" t="s">
        <v>88</v>
      </c>
      <c r="AB47" s="58" t="s">
        <v>131</v>
      </c>
      <c r="AC47" s="2"/>
      <c r="AE47" s="2"/>
      <c r="AF47" s="2" t="s">
        <v>90</v>
      </c>
      <c r="AG47" s="59"/>
      <c r="AH47" s="59"/>
      <c r="AI47" s="59"/>
      <c r="AJ47" s="2"/>
      <c r="AK47" s="2"/>
      <c r="AL47" s="108"/>
      <c r="AW47" s="18" t="s">
        <v>61</v>
      </c>
      <c r="AX47" s="18" t="s">
        <v>62</v>
      </c>
      <c r="AY47" s="18" t="s">
        <v>63</v>
      </c>
      <c r="AZ47" s="343" t="s">
        <v>236</v>
      </c>
      <c r="BA47" s="18" t="s">
        <v>65</v>
      </c>
      <c r="BB47" s="18" t="s">
        <v>66</v>
      </c>
      <c r="BC47" s="343" t="s">
        <v>92</v>
      </c>
      <c r="BF47" s="417"/>
    </row>
    <row r="48" spans="1:214" s="18" customFormat="1" x14ac:dyDescent="0.25">
      <c r="A48" s="263" t="str">
        <f t="shared" si="3"/>
        <v>N-CO-LI-000045-E-XX-XX-XX-XX-03</v>
      </c>
      <c r="B48" s="2" t="s">
        <v>237</v>
      </c>
      <c r="C48" s="3" t="str">
        <f t="shared" si="2"/>
        <v>1.02.05.FESL1a.v03</v>
      </c>
      <c r="D48" s="2" t="s">
        <v>219</v>
      </c>
      <c r="E48" s="2" t="s">
        <v>49</v>
      </c>
      <c r="F48" s="2" t="s">
        <v>50</v>
      </c>
      <c r="G48" s="3" t="s">
        <v>238</v>
      </c>
      <c r="H48" s="3" t="s">
        <v>52</v>
      </c>
      <c r="I48" s="3" t="s">
        <v>221</v>
      </c>
      <c r="J48" s="496">
        <v>2669</v>
      </c>
      <c r="K48" s="19">
        <v>0.49</v>
      </c>
      <c r="L48" s="496">
        <v>1.2E-2</v>
      </c>
      <c r="M48" s="4">
        <v>31.4</v>
      </c>
      <c r="N48" s="20">
        <f t="shared" ref="N48:N55" si="4">L48*K48</f>
        <v>5.8799999999999998E-3</v>
      </c>
      <c r="O48" s="20"/>
      <c r="P48" s="496">
        <v>15</v>
      </c>
      <c r="Q48" s="440">
        <v>21.916923076923077</v>
      </c>
      <c r="R48" s="3" t="s">
        <v>239</v>
      </c>
      <c r="S48" s="3"/>
      <c r="T48" s="2"/>
      <c r="U48" s="2"/>
      <c r="V48" s="2"/>
      <c r="W48" s="21">
        <v>47.12</v>
      </c>
      <c r="X48" s="2" t="s">
        <v>87</v>
      </c>
      <c r="Y48" s="36" t="s">
        <v>56</v>
      </c>
      <c r="Z48" s="500" t="s">
        <v>57</v>
      </c>
      <c r="AA48" s="2" t="s">
        <v>88</v>
      </c>
      <c r="AB48" s="58" t="s">
        <v>240</v>
      </c>
      <c r="AC48" s="58"/>
      <c r="AE48" s="2"/>
      <c r="AF48" s="2" t="s">
        <v>105</v>
      </c>
      <c r="AG48" s="59">
        <v>1.2E-2</v>
      </c>
      <c r="AH48" s="59">
        <v>43.2</v>
      </c>
      <c r="AI48" s="59"/>
      <c r="AJ48" s="2">
        <v>0</v>
      </c>
      <c r="AK48" s="2">
        <v>0</v>
      </c>
      <c r="AL48" s="108"/>
      <c r="AW48" s="18" t="s">
        <v>61</v>
      </c>
      <c r="AX48" s="18" t="s">
        <v>62</v>
      </c>
      <c r="AY48" s="18" t="s">
        <v>63</v>
      </c>
      <c r="AZ48" s="343" t="s">
        <v>241</v>
      </c>
      <c r="BA48" s="18" t="s">
        <v>65</v>
      </c>
      <c r="BB48" s="18" t="s">
        <v>66</v>
      </c>
      <c r="BC48" s="343" t="s">
        <v>92</v>
      </c>
      <c r="BF48" s="417"/>
    </row>
    <row r="49" spans="1:58" s="18" customFormat="1" x14ac:dyDescent="0.25">
      <c r="A49" s="263" t="str">
        <f t="shared" si="3"/>
        <v>N-CO-LI-000046-E-XX-XX-XX-XX-03</v>
      </c>
      <c r="B49" s="2" t="s">
        <v>242</v>
      </c>
      <c r="C49" s="3" t="str">
        <f t="shared" si="2"/>
        <v>1.02.06.FESL1a.v03</v>
      </c>
      <c r="D49" s="2" t="s">
        <v>219</v>
      </c>
      <c r="E49" s="2" t="s">
        <v>49</v>
      </c>
      <c r="F49" s="2" t="s">
        <v>50</v>
      </c>
      <c r="G49" s="3" t="s">
        <v>243</v>
      </c>
      <c r="H49" s="3" t="s">
        <v>52</v>
      </c>
      <c r="I49" s="3" t="s">
        <v>221</v>
      </c>
      <c r="J49" s="496">
        <v>2669</v>
      </c>
      <c r="K49" s="19">
        <v>0.49</v>
      </c>
      <c r="L49" s="496">
        <v>1.6E-2</v>
      </c>
      <c r="M49" s="4">
        <v>42.1</v>
      </c>
      <c r="N49" s="20">
        <f t="shared" si="4"/>
        <v>7.8399999999999997E-3</v>
      </c>
      <c r="O49" s="20"/>
      <c r="P49" s="496">
        <v>15</v>
      </c>
      <c r="Q49" s="440">
        <v>23.463846153846152</v>
      </c>
      <c r="R49" s="3" t="s">
        <v>244</v>
      </c>
      <c r="S49" s="3"/>
      <c r="T49" s="2"/>
      <c r="U49" s="2"/>
      <c r="V49" s="2"/>
      <c r="W49" s="21">
        <v>47.12</v>
      </c>
      <c r="X49" s="2" t="s">
        <v>87</v>
      </c>
      <c r="Y49" s="36" t="s">
        <v>56</v>
      </c>
      <c r="Z49" s="500" t="s">
        <v>57</v>
      </c>
      <c r="AA49" s="2" t="s">
        <v>88</v>
      </c>
      <c r="AB49" s="58" t="s">
        <v>240</v>
      </c>
      <c r="AC49" s="58"/>
      <c r="AE49" s="2"/>
      <c r="AF49" s="2" t="s">
        <v>105</v>
      </c>
      <c r="AG49" s="59">
        <v>1.6E-2</v>
      </c>
      <c r="AH49" s="59">
        <v>58.1</v>
      </c>
      <c r="AI49" s="59"/>
      <c r="AJ49" s="2">
        <v>0</v>
      </c>
      <c r="AK49" s="2">
        <v>0</v>
      </c>
      <c r="AL49" s="108"/>
      <c r="AW49" s="18" t="s">
        <v>61</v>
      </c>
      <c r="AX49" s="18" t="s">
        <v>62</v>
      </c>
      <c r="AY49" s="18" t="s">
        <v>63</v>
      </c>
      <c r="AZ49" s="343" t="s">
        <v>245</v>
      </c>
      <c r="BA49" s="18" t="s">
        <v>65</v>
      </c>
      <c r="BB49" s="18" t="s">
        <v>66</v>
      </c>
      <c r="BC49" s="343" t="s">
        <v>92</v>
      </c>
      <c r="BF49" s="417"/>
    </row>
    <row r="50" spans="1:58" s="18" customFormat="1" x14ac:dyDescent="0.25">
      <c r="A50" s="263" t="str">
        <f t="shared" si="3"/>
        <v>N-CO-LI-000047-E-XX-XX-XX-XX-03</v>
      </c>
      <c r="B50" s="2" t="s">
        <v>246</v>
      </c>
      <c r="C50" s="3" t="str">
        <f t="shared" si="2"/>
        <v>1.02.07.FESL1a.v03</v>
      </c>
      <c r="D50" s="2" t="s">
        <v>219</v>
      </c>
      <c r="E50" s="2" t="s">
        <v>49</v>
      </c>
      <c r="F50" s="2" t="s">
        <v>50</v>
      </c>
      <c r="G50" s="3" t="s">
        <v>247</v>
      </c>
      <c r="H50" s="3" t="s">
        <v>52</v>
      </c>
      <c r="I50" s="3" t="s">
        <v>221</v>
      </c>
      <c r="J50" s="496">
        <v>2669</v>
      </c>
      <c r="K50" s="19">
        <v>0.49</v>
      </c>
      <c r="L50" s="496">
        <v>2.5999999999999999E-2</v>
      </c>
      <c r="M50" s="4">
        <v>70.599999999999994</v>
      </c>
      <c r="N50" s="20">
        <f t="shared" si="4"/>
        <v>1.274E-2</v>
      </c>
      <c r="O50" s="20"/>
      <c r="P50" s="496">
        <v>15</v>
      </c>
      <c r="Q50" s="440">
        <v>45.380769230769232</v>
      </c>
      <c r="R50" s="3" t="s">
        <v>248</v>
      </c>
      <c r="S50" s="3"/>
      <c r="T50" s="2"/>
      <c r="U50" s="2"/>
      <c r="V50" s="2"/>
      <c r="W50" s="21">
        <v>94.24</v>
      </c>
      <c r="X50" s="2" t="s">
        <v>87</v>
      </c>
      <c r="Y50" s="36" t="s">
        <v>56</v>
      </c>
      <c r="Z50" s="500" t="s">
        <v>57</v>
      </c>
      <c r="AA50" s="2" t="s">
        <v>88</v>
      </c>
      <c r="AB50" s="58" t="s">
        <v>240</v>
      </c>
      <c r="AC50" s="58"/>
      <c r="AE50" s="2"/>
      <c r="AF50" s="2" t="s">
        <v>105</v>
      </c>
      <c r="AG50" s="59">
        <v>2.5999999999999999E-2</v>
      </c>
      <c r="AH50" s="59">
        <v>97.3</v>
      </c>
      <c r="AI50" s="59"/>
      <c r="AJ50" s="2">
        <v>0</v>
      </c>
      <c r="AK50" s="2">
        <v>0</v>
      </c>
      <c r="AL50" s="108"/>
      <c r="AW50" s="18" t="s">
        <v>61</v>
      </c>
      <c r="AX50" s="18" t="s">
        <v>62</v>
      </c>
      <c r="AY50" s="18" t="s">
        <v>63</v>
      </c>
      <c r="AZ50" s="343" t="s">
        <v>249</v>
      </c>
      <c r="BA50" s="18" t="s">
        <v>65</v>
      </c>
      <c r="BB50" s="18" t="s">
        <v>66</v>
      </c>
      <c r="BC50" s="343" t="s">
        <v>92</v>
      </c>
      <c r="BF50" s="417"/>
    </row>
    <row r="51" spans="1:58" s="18" customFormat="1" x14ac:dyDescent="0.25">
      <c r="A51" s="263" t="str">
        <f t="shared" si="3"/>
        <v>N-CO-LI-000048-E-XX-XX-XX-XX-03</v>
      </c>
      <c r="B51" s="2" t="s">
        <v>250</v>
      </c>
      <c r="C51" s="3" t="str">
        <f t="shared" si="2"/>
        <v>1.02.08.FESL1a.v03</v>
      </c>
      <c r="D51" s="2" t="s">
        <v>219</v>
      </c>
      <c r="E51" s="2" t="s">
        <v>49</v>
      </c>
      <c r="F51" s="2" t="s">
        <v>50</v>
      </c>
      <c r="G51" s="3" t="s">
        <v>251</v>
      </c>
      <c r="H51" s="3" t="s">
        <v>52</v>
      </c>
      <c r="I51" s="3" t="s">
        <v>221</v>
      </c>
      <c r="J51" s="496">
        <v>2669</v>
      </c>
      <c r="K51" s="19">
        <v>0.49</v>
      </c>
      <c r="L51" s="496">
        <v>0.03</v>
      </c>
      <c r="M51" s="4">
        <v>80.3</v>
      </c>
      <c r="N51" s="20">
        <f t="shared" si="4"/>
        <v>1.47E-2</v>
      </c>
      <c r="O51" s="20"/>
      <c r="P51" s="496">
        <v>15</v>
      </c>
      <c r="Q51" s="440">
        <v>46.927692307692304</v>
      </c>
      <c r="R51" s="3" t="s">
        <v>252</v>
      </c>
      <c r="S51" s="3"/>
      <c r="T51" s="2"/>
      <c r="U51" s="2"/>
      <c r="V51" s="2"/>
      <c r="W51" s="21">
        <v>94.24</v>
      </c>
      <c r="X51" s="2" t="s">
        <v>87</v>
      </c>
      <c r="Y51" s="36" t="s">
        <v>56</v>
      </c>
      <c r="Z51" s="500" t="s">
        <v>57</v>
      </c>
      <c r="AA51" s="2" t="s">
        <v>88</v>
      </c>
      <c r="AB51" s="58" t="s">
        <v>240</v>
      </c>
      <c r="AC51" s="58"/>
      <c r="AE51" s="2"/>
      <c r="AF51" s="2" t="s">
        <v>105</v>
      </c>
      <c r="AG51" s="59">
        <v>0.03</v>
      </c>
      <c r="AH51" s="59">
        <v>110.8</v>
      </c>
      <c r="AI51" s="59"/>
      <c r="AJ51" s="2">
        <v>0</v>
      </c>
      <c r="AK51" s="2">
        <v>0</v>
      </c>
      <c r="AL51" s="108"/>
      <c r="AW51" s="18" t="s">
        <v>61</v>
      </c>
      <c r="AX51" s="18" t="s">
        <v>62</v>
      </c>
      <c r="AY51" s="18" t="s">
        <v>63</v>
      </c>
      <c r="AZ51" s="343" t="s">
        <v>253</v>
      </c>
      <c r="BA51" s="18" t="s">
        <v>65</v>
      </c>
      <c r="BB51" s="18" t="s">
        <v>66</v>
      </c>
      <c r="BC51" s="343" t="s">
        <v>92</v>
      </c>
      <c r="BF51" s="417"/>
    </row>
    <row r="52" spans="1:58" s="18" customFormat="1" x14ac:dyDescent="0.25">
      <c r="A52" s="263" t="str">
        <f t="shared" si="3"/>
        <v>N-CO-LI-000049-E-XX-XX-XX-XX-03</v>
      </c>
      <c r="B52" s="2" t="s">
        <v>254</v>
      </c>
      <c r="C52" s="3" t="str">
        <f t="shared" si="2"/>
        <v>1.02.09.FESL1a.v03</v>
      </c>
      <c r="D52" s="2" t="s">
        <v>219</v>
      </c>
      <c r="E52" s="2" t="s">
        <v>49</v>
      </c>
      <c r="F52" s="2" t="s">
        <v>50</v>
      </c>
      <c r="G52" s="3" t="s">
        <v>255</v>
      </c>
      <c r="H52" s="3" t="s">
        <v>52</v>
      </c>
      <c r="I52" s="3" t="s">
        <v>256</v>
      </c>
      <c r="J52" s="496">
        <v>2669</v>
      </c>
      <c r="K52" s="19">
        <v>0.49</v>
      </c>
      <c r="L52" s="496">
        <v>1.4999999999999999E-2</v>
      </c>
      <c r="M52" s="4">
        <v>40.299999999999997</v>
      </c>
      <c r="N52" s="20">
        <f t="shared" si="4"/>
        <v>7.3499999999999998E-3</v>
      </c>
      <c r="O52" s="20"/>
      <c r="P52" s="496">
        <v>15</v>
      </c>
      <c r="Q52" s="440">
        <v>24.273846153846151</v>
      </c>
      <c r="R52" s="3" t="s">
        <v>235</v>
      </c>
      <c r="S52" s="3"/>
      <c r="T52" s="2"/>
      <c r="U52" s="2"/>
      <c r="V52" s="2"/>
      <c r="W52" s="21">
        <v>80.72</v>
      </c>
      <c r="X52" s="2" t="s">
        <v>87</v>
      </c>
      <c r="Y52" s="36" t="s">
        <v>56</v>
      </c>
      <c r="Z52" s="500" t="s">
        <v>57</v>
      </c>
      <c r="AA52" s="2" t="s">
        <v>88</v>
      </c>
      <c r="AB52" s="58" t="s">
        <v>240</v>
      </c>
      <c r="AC52" s="58"/>
      <c r="AE52" s="2"/>
      <c r="AF52" s="2" t="s">
        <v>105</v>
      </c>
      <c r="AG52" s="59">
        <v>1.4999999999999999E-2</v>
      </c>
      <c r="AH52" s="59">
        <v>55.6</v>
      </c>
      <c r="AI52" s="59"/>
      <c r="AJ52" s="2">
        <v>0</v>
      </c>
      <c r="AK52" s="2">
        <v>0</v>
      </c>
      <c r="AL52" s="108"/>
      <c r="AW52" s="18" t="s">
        <v>61</v>
      </c>
      <c r="AX52" s="18" t="s">
        <v>62</v>
      </c>
      <c r="AY52" s="18" t="s">
        <v>63</v>
      </c>
      <c r="AZ52" s="343" t="s">
        <v>257</v>
      </c>
      <c r="BA52" s="18" t="s">
        <v>65</v>
      </c>
      <c r="BB52" s="18" t="s">
        <v>66</v>
      </c>
      <c r="BC52" s="343" t="s">
        <v>92</v>
      </c>
      <c r="BF52" s="417"/>
    </row>
    <row r="53" spans="1:58" s="18" customFormat="1" x14ac:dyDescent="0.25">
      <c r="A53" s="263" t="str">
        <f t="shared" si="3"/>
        <v>N-CO-LI-000050-E-XX-XX-XX-XX-03</v>
      </c>
      <c r="B53" s="2" t="s">
        <v>258</v>
      </c>
      <c r="C53" s="3" t="str">
        <f t="shared" si="2"/>
        <v>1.02.10.FESL1a.v03</v>
      </c>
      <c r="D53" s="2" t="s">
        <v>219</v>
      </c>
      <c r="E53" s="2" t="s">
        <v>49</v>
      </c>
      <c r="F53" s="2" t="s">
        <v>50</v>
      </c>
      <c r="G53" s="3" t="s">
        <v>259</v>
      </c>
      <c r="H53" s="3" t="s">
        <v>52</v>
      </c>
      <c r="I53" s="3" t="s">
        <v>256</v>
      </c>
      <c r="J53" s="496">
        <v>2669</v>
      </c>
      <c r="K53" s="19">
        <v>0.49</v>
      </c>
      <c r="L53" s="496">
        <v>6.0000000000000001E-3</v>
      </c>
      <c r="M53" s="4">
        <v>16.7</v>
      </c>
      <c r="N53" s="20">
        <f t="shared" si="4"/>
        <v>2.9399999999999999E-3</v>
      </c>
      <c r="O53" s="20"/>
      <c r="P53" s="496">
        <v>15</v>
      </c>
      <c r="Q53" s="440">
        <v>48.547692307692301</v>
      </c>
      <c r="R53" s="2" t="s">
        <v>54</v>
      </c>
      <c r="S53" s="3"/>
      <c r="T53" s="2"/>
      <c r="U53" s="2"/>
      <c r="V53" s="2"/>
      <c r="W53" s="21">
        <v>161.44</v>
      </c>
      <c r="X53" s="2" t="s">
        <v>87</v>
      </c>
      <c r="Y53" s="36" t="s">
        <v>56</v>
      </c>
      <c r="Z53" s="500" t="s">
        <v>57</v>
      </c>
      <c r="AA53" s="2" t="s">
        <v>88</v>
      </c>
      <c r="AB53" s="58" t="s">
        <v>240</v>
      </c>
      <c r="AC53" s="58"/>
      <c r="AE53" s="2"/>
      <c r="AF53" s="2" t="s">
        <v>105</v>
      </c>
      <c r="AG53" s="59">
        <v>6.0000000000000001E-3</v>
      </c>
      <c r="AH53" s="59">
        <v>23</v>
      </c>
      <c r="AI53" s="59"/>
      <c r="AJ53" s="2">
        <v>0</v>
      </c>
      <c r="AK53" s="2">
        <v>0</v>
      </c>
      <c r="AL53" s="108"/>
      <c r="AW53" s="18" t="s">
        <v>61</v>
      </c>
      <c r="AX53" s="18" t="s">
        <v>62</v>
      </c>
      <c r="AY53" s="18" t="s">
        <v>63</v>
      </c>
      <c r="AZ53" s="343" t="s">
        <v>260</v>
      </c>
      <c r="BA53" s="18" t="s">
        <v>65</v>
      </c>
      <c r="BB53" s="18" t="s">
        <v>66</v>
      </c>
      <c r="BC53" s="343" t="s">
        <v>92</v>
      </c>
      <c r="BF53" s="417"/>
    </row>
    <row r="54" spans="1:58" s="18" customFormat="1" x14ac:dyDescent="0.25">
      <c r="A54" s="263" t="str">
        <f t="shared" si="3"/>
        <v>N-CO-LI-000051-E-XX-XX-XX-XX-03</v>
      </c>
      <c r="B54" s="2" t="s">
        <v>261</v>
      </c>
      <c r="C54" s="3" t="str">
        <f t="shared" si="2"/>
        <v>1.02.11.FESL1a.v03</v>
      </c>
      <c r="D54" s="2" t="s">
        <v>219</v>
      </c>
      <c r="E54" s="2" t="s">
        <v>49</v>
      </c>
      <c r="F54" s="2" t="s">
        <v>50</v>
      </c>
      <c r="G54" s="3" t="s">
        <v>262</v>
      </c>
      <c r="H54" s="3" t="s">
        <v>52</v>
      </c>
      <c r="I54" s="3" t="s">
        <v>263</v>
      </c>
      <c r="J54" s="496">
        <v>2669</v>
      </c>
      <c r="K54" s="19">
        <v>0.49</v>
      </c>
      <c r="L54" s="496">
        <v>3.3000000000000002E-2</v>
      </c>
      <c r="M54" s="4">
        <v>88.9</v>
      </c>
      <c r="N54" s="20">
        <f t="shared" si="4"/>
        <v>1.617E-2</v>
      </c>
      <c r="O54" s="20"/>
      <c r="P54" s="496">
        <v>15</v>
      </c>
      <c r="Q54" s="440">
        <v>24.273846153846151</v>
      </c>
      <c r="R54" s="2" t="s">
        <v>54</v>
      </c>
      <c r="S54" s="3"/>
      <c r="T54" s="2"/>
      <c r="U54" s="2"/>
      <c r="V54" s="2"/>
      <c r="W54" s="21">
        <v>80.72</v>
      </c>
      <c r="X54" s="2" t="s">
        <v>87</v>
      </c>
      <c r="Y54" s="36" t="s">
        <v>56</v>
      </c>
      <c r="Z54" s="500" t="s">
        <v>57</v>
      </c>
      <c r="AA54" s="2" t="s">
        <v>88</v>
      </c>
      <c r="AB54" s="58" t="s">
        <v>240</v>
      </c>
      <c r="AC54" s="58"/>
      <c r="AE54" s="2"/>
      <c r="AF54" s="2" t="s">
        <v>105</v>
      </c>
      <c r="AG54" s="59">
        <v>3.3000000000000002E-2</v>
      </c>
      <c r="AH54" s="59">
        <v>122.5</v>
      </c>
      <c r="AI54" s="59"/>
      <c r="AJ54" s="2">
        <v>0</v>
      </c>
      <c r="AK54" s="2">
        <v>0</v>
      </c>
      <c r="AL54" s="108"/>
      <c r="AW54" s="18" t="s">
        <v>61</v>
      </c>
      <c r="AX54" s="18" t="s">
        <v>62</v>
      </c>
      <c r="AY54" s="18" t="s">
        <v>63</v>
      </c>
      <c r="AZ54" s="343" t="s">
        <v>264</v>
      </c>
      <c r="BA54" s="18" t="s">
        <v>65</v>
      </c>
      <c r="BB54" s="18" t="s">
        <v>66</v>
      </c>
      <c r="BC54" s="343" t="s">
        <v>92</v>
      </c>
      <c r="BF54" s="417"/>
    </row>
    <row r="55" spans="1:58" s="18" customFormat="1" x14ac:dyDescent="0.25">
      <c r="A55" s="263" t="str">
        <f t="shared" si="3"/>
        <v>N-CO-LI-000052-E-XX-XX-XX-XX-03</v>
      </c>
      <c r="B55" s="2" t="s">
        <v>265</v>
      </c>
      <c r="C55" s="3" t="str">
        <f t="shared" si="2"/>
        <v>1.02.12.FESL1a.v03</v>
      </c>
      <c r="D55" s="2" t="s">
        <v>219</v>
      </c>
      <c r="E55" s="2" t="s">
        <v>49</v>
      </c>
      <c r="F55" s="2" t="s">
        <v>50</v>
      </c>
      <c r="G55" s="3" t="s">
        <v>266</v>
      </c>
      <c r="H55" s="3" t="s">
        <v>52</v>
      </c>
      <c r="I55" s="3" t="s">
        <v>263</v>
      </c>
      <c r="J55" s="496">
        <v>2669</v>
      </c>
      <c r="K55" s="19">
        <v>0.49</v>
      </c>
      <c r="L55" s="496">
        <v>6.0999999999999999E-2</v>
      </c>
      <c r="M55" s="4">
        <v>162.80000000000001</v>
      </c>
      <c r="N55" s="20">
        <f t="shared" si="4"/>
        <v>2.989E-2</v>
      </c>
      <c r="O55" s="20"/>
      <c r="P55" s="496">
        <v>15</v>
      </c>
      <c r="Q55" s="440">
        <v>48.547692307692301</v>
      </c>
      <c r="R55" s="2" t="s">
        <v>54</v>
      </c>
      <c r="S55" s="3"/>
      <c r="T55" s="2"/>
      <c r="U55" s="2"/>
      <c r="V55" s="2"/>
      <c r="W55" s="21">
        <v>161.44</v>
      </c>
      <c r="X55" s="2" t="s">
        <v>87</v>
      </c>
      <c r="Y55" s="36" t="s">
        <v>56</v>
      </c>
      <c r="Z55" s="500" t="s">
        <v>57</v>
      </c>
      <c r="AA55" s="2" t="s">
        <v>88</v>
      </c>
      <c r="AB55" s="58" t="s">
        <v>240</v>
      </c>
      <c r="AC55" s="58"/>
      <c r="AE55" s="2"/>
      <c r="AF55" s="2" t="s">
        <v>105</v>
      </c>
      <c r="AG55" s="59">
        <v>6.0999999999999999E-2</v>
      </c>
      <c r="AH55" s="59">
        <v>224.5</v>
      </c>
      <c r="AI55" s="59"/>
      <c r="AJ55" s="2">
        <v>0</v>
      </c>
      <c r="AK55" s="2">
        <v>0</v>
      </c>
      <c r="AL55" s="108"/>
      <c r="AW55" s="18" t="s">
        <v>61</v>
      </c>
      <c r="AX55" s="18" t="s">
        <v>62</v>
      </c>
      <c r="AY55" s="18" t="s">
        <v>63</v>
      </c>
      <c r="AZ55" s="343" t="s">
        <v>267</v>
      </c>
      <c r="BA55" s="18" t="s">
        <v>65</v>
      </c>
      <c r="BB55" s="18" t="s">
        <v>66</v>
      </c>
      <c r="BC55" s="343" t="s">
        <v>92</v>
      </c>
      <c r="BF55" s="417"/>
    </row>
    <row r="56" spans="1:58" s="18" customFormat="1" x14ac:dyDescent="0.25">
      <c r="A56" s="263" t="str">
        <f t="shared" si="3"/>
        <v>N-CO-LI-000053-E-XX-XX-XX-XX-03</v>
      </c>
      <c r="B56" s="2" t="s">
        <v>268</v>
      </c>
      <c r="C56" s="3" t="str">
        <f t="shared" si="2"/>
        <v>1.03.01.FESL1a.v02</v>
      </c>
      <c r="D56" s="2" t="s">
        <v>219</v>
      </c>
      <c r="E56" s="2" t="s">
        <v>152</v>
      </c>
      <c r="F56" s="2" t="s">
        <v>50</v>
      </c>
      <c r="G56" s="3" t="s">
        <v>269</v>
      </c>
      <c r="H56" s="3" t="s">
        <v>53</v>
      </c>
      <c r="I56" s="3" t="s">
        <v>270</v>
      </c>
      <c r="J56" s="496">
        <v>2669</v>
      </c>
      <c r="K56" s="19">
        <v>0.49</v>
      </c>
      <c r="L56" s="20">
        <v>8.0000000000000002E-3</v>
      </c>
      <c r="M56" s="4">
        <v>21.1</v>
      </c>
      <c r="N56" s="20">
        <v>4.0000000000000001E-3</v>
      </c>
      <c r="O56" s="20"/>
      <c r="P56" s="496">
        <v>15</v>
      </c>
      <c r="Q56" s="440">
        <v>22.983423913043481</v>
      </c>
      <c r="R56" s="3" t="s">
        <v>222</v>
      </c>
      <c r="S56" s="3"/>
      <c r="T56" s="2"/>
      <c r="U56" s="2"/>
      <c r="V56" s="2"/>
      <c r="W56" s="21">
        <v>47.12</v>
      </c>
      <c r="X56" s="2" t="s">
        <v>87</v>
      </c>
      <c r="Y56" s="36" t="s">
        <v>56</v>
      </c>
      <c r="Z56" s="500" t="s">
        <v>223</v>
      </c>
      <c r="AA56" s="2" t="s">
        <v>88</v>
      </c>
      <c r="AB56" s="58" t="s">
        <v>178</v>
      </c>
      <c r="AC56" s="2"/>
      <c r="AE56" s="2"/>
      <c r="AF56" s="2" t="s">
        <v>90</v>
      </c>
      <c r="AG56" s="59"/>
      <c r="AH56" s="59"/>
      <c r="AI56" s="59"/>
      <c r="AJ56" s="2"/>
      <c r="AK56" s="2"/>
      <c r="AL56" s="108"/>
      <c r="AW56" s="18" t="s">
        <v>61</v>
      </c>
      <c r="AX56" s="18" t="s">
        <v>62</v>
      </c>
      <c r="AY56" s="18" t="s">
        <v>63</v>
      </c>
      <c r="AZ56" s="343" t="s">
        <v>271</v>
      </c>
      <c r="BA56" s="18" t="s">
        <v>65</v>
      </c>
      <c r="BB56" s="18" t="s">
        <v>66</v>
      </c>
      <c r="BC56" s="343" t="s">
        <v>92</v>
      </c>
      <c r="BF56" s="417"/>
    </row>
    <row r="57" spans="1:58" s="18" customFormat="1" x14ac:dyDescent="0.25">
      <c r="A57" s="263" t="str">
        <f t="shared" si="3"/>
        <v>N-CO-LI-000054-E-XX-XX-XX-XX-03</v>
      </c>
      <c r="B57" s="2" t="s">
        <v>272</v>
      </c>
      <c r="C57" s="3" t="str">
        <f t="shared" si="2"/>
        <v>1.03.02.FESL1a.v02</v>
      </c>
      <c r="D57" s="2" t="s">
        <v>219</v>
      </c>
      <c r="E57" s="2" t="s">
        <v>152</v>
      </c>
      <c r="F57" s="2" t="s">
        <v>50</v>
      </c>
      <c r="G57" s="3" t="s">
        <v>273</v>
      </c>
      <c r="H57" s="3" t="s">
        <v>53</v>
      </c>
      <c r="I57" s="3" t="s">
        <v>270</v>
      </c>
      <c r="J57" s="496">
        <v>2669</v>
      </c>
      <c r="K57" s="19">
        <v>0.49</v>
      </c>
      <c r="L57" s="20">
        <v>1.2999999999999999E-2</v>
      </c>
      <c r="M57" s="4">
        <v>34.9</v>
      </c>
      <c r="N57" s="20">
        <v>6.0000000000000001E-3</v>
      </c>
      <c r="O57" s="20"/>
      <c r="P57" s="496">
        <v>15</v>
      </c>
      <c r="Q57" s="440">
        <v>25.596847826086961</v>
      </c>
      <c r="R57" s="3" t="s">
        <v>227</v>
      </c>
      <c r="S57" s="3"/>
      <c r="T57" s="2"/>
      <c r="U57" s="2"/>
      <c r="V57" s="2"/>
      <c r="W57" s="21">
        <v>47.12</v>
      </c>
      <c r="X57" s="2" t="s">
        <v>87</v>
      </c>
      <c r="Y57" s="36" t="s">
        <v>56</v>
      </c>
      <c r="Z57" s="500" t="s">
        <v>223</v>
      </c>
      <c r="AA57" s="2" t="s">
        <v>88</v>
      </c>
      <c r="AB57" s="58" t="s">
        <v>178</v>
      </c>
      <c r="AC57" s="2"/>
      <c r="AE57" s="2"/>
      <c r="AF57" s="2" t="s">
        <v>90</v>
      </c>
      <c r="AG57" s="59"/>
      <c r="AH57" s="59"/>
      <c r="AI57" s="59"/>
      <c r="AJ57" s="2"/>
      <c r="AK57" s="2"/>
      <c r="AL57" s="108"/>
      <c r="AW57" s="18" t="s">
        <v>61</v>
      </c>
      <c r="AX57" s="18" t="s">
        <v>62</v>
      </c>
      <c r="AY57" s="18" t="s">
        <v>63</v>
      </c>
      <c r="AZ57" s="343" t="s">
        <v>274</v>
      </c>
      <c r="BA57" s="18" t="s">
        <v>65</v>
      </c>
      <c r="BB57" s="18" t="s">
        <v>66</v>
      </c>
      <c r="BC57" s="343" t="s">
        <v>92</v>
      </c>
      <c r="BF57" s="417"/>
    </row>
    <row r="58" spans="1:58" s="18" customFormat="1" x14ac:dyDescent="0.25">
      <c r="A58" s="263" t="str">
        <f t="shared" si="3"/>
        <v>N-CO-LI-000055-E-XX-XX-XX-XX-03</v>
      </c>
      <c r="B58" s="2" t="s">
        <v>275</v>
      </c>
      <c r="C58" s="3" t="str">
        <f t="shared" si="2"/>
        <v>1.03.03.FESL1a.v02</v>
      </c>
      <c r="D58" s="2" t="s">
        <v>219</v>
      </c>
      <c r="E58" s="2" t="s">
        <v>152</v>
      </c>
      <c r="F58" s="2" t="s">
        <v>50</v>
      </c>
      <c r="G58" s="3" t="s">
        <v>276</v>
      </c>
      <c r="H58" s="3" t="s">
        <v>53</v>
      </c>
      <c r="I58" s="3" t="s">
        <v>270</v>
      </c>
      <c r="J58" s="496">
        <v>2669</v>
      </c>
      <c r="K58" s="19">
        <v>0.49</v>
      </c>
      <c r="L58" s="20">
        <v>1.7000000000000001E-2</v>
      </c>
      <c r="M58" s="4">
        <v>45.3</v>
      </c>
      <c r="N58" s="20">
        <v>8.0000000000000002E-3</v>
      </c>
      <c r="O58" s="20"/>
      <c r="P58" s="496">
        <v>15</v>
      </c>
      <c r="Q58" s="440">
        <v>48.580271739130438</v>
      </c>
      <c r="R58" s="3" t="s">
        <v>231</v>
      </c>
      <c r="S58" s="3"/>
      <c r="T58" s="2"/>
      <c r="U58" s="2"/>
      <c r="V58" s="2"/>
      <c r="W58" s="21">
        <v>94.24</v>
      </c>
      <c r="X58" s="2" t="s">
        <v>87</v>
      </c>
      <c r="Y58" s="36" t="s">
        <v>56</v>
      </c>
      <c r="Z58" s="500" t="s">
        <v>223</v>
      </c>
      <c r="AA58" s="2" t="s">
        <v>88</v>
      </c>
      <c r="AB58" s="58" t="s">
        <v>178</v>
      </c>
      <c r="AC58" s="2"/>
      <c r="AE58" s="2"/>
      <c r="AF58" s="2" t="s">
        <v>90</v>
      </c>
      <c r="AG58" s="59"/>
      <c r="AH58" s="59"/>
      <c r="AI58" s="59"/>
      <c r="AJ58" s="2"/>
      <c r="AK58" s="2"/>
      <c r="AL58" s="108"/>
      <c r="AW58" s="18" t="s">
        <v>61</v>
      </c>
      <c r="AX58" s="18" t="s">
        <v>62</v>
      </c>
      <c r="AY58" s="18" t="s">
        <v>63</v>
      </c>
      <c r="AZ58" s="343" t="s">
        <v>277</v>
      </c>
      <c r="BA58" s="18" t="s">
        <v>65</v>
      </c>
      <c r="BB58" s="18" t="s">
        <v>66</v>
      </c>
      <c r="BC58" s="343" t="s">
        <v>92</v>
      </c>
      <c r="BF58" s="417"/>
    </row>
    <row r="59" spans="1:58" s="18" customFormat="1" x14ac:dyDescent="0.25">
      <c r="A59" s="263" t="str">
        <f t="shared" si="3"/>
        <v>N-CO-LI-000056-E-XX-XX-XX-XX-03</v>
      </c>
      <c r="B59" s="2" t="s">
        <v>278</v>
      </c>
      <c r="C59" s="3" t="str">
        <f t="shared" si="2"/>
        <v>1.03.04.FESL1a.v02</v>
      </c>
      <c r="D59" s="2" t="s">
        <v>219</v>
      </c>
      <c r="E59" s="2" t="s">
        <v>152</v>
      </c>
      <c r="F59" s="2" t="s">
        <v>50</v>
      </c>
      <c r="G59" s="3" t="s">
        <v>279</v>
      </c>
      <c r="H59" s="3" t="s">
        <v>53</v>
      </c>
      <c r="I59" s="3" t="s">
        <v>270</v>
      </c>
      <c r="J59" s="496">
        <v>2669</v>
      </c>
      <c r="K59" s="19">
        <v>0.49</v>
      </c>
      <c r="L59" s="20">
        <v>2.5000000000000001E-2</v>
      </c>
      <c r="M59" s="4">
        <v>66.7</v>
      </c>
      <c r="N59" s="20">
        <v>1.2E-2</v>
      </c>
      <c r="O59" s="20"/>
      <c r="P59" s="496">
        <v>15</v>
      </c>
      <c r="Q59" s="440">
        <v>51.193695652173922</v>
      </c>
      <c r="R59" s="3" t="s">
        <v>235</v>
      </c>
      <c r="S59" s="3"/>
      <c r="T59" s="2"/>
      <c r="U59" s="2"/>
      <c r="V59" s="2"/>
      <c r="W59" s="21">
        <v>94.24</v>
      </c>
      <c r="X59" s="2" t="s">
        <v>87</v>
      </c>
      <c r="Y59" s="36" t="s">
        <v>56</v>
      </c>
      <c r="Z59" s="500" t="s">
        <v>223</v>
      </c>
      <c r="AA59" s="2" t="s">
        <v>88</v>
      </c>
      <c r="AB59" s="58" t="s">
        <v>178</v>
      </c>
      <c r="AC59" s="2"/>
      <c r="AE59" s="2"/>
      <c r="AF59" s="2" t="s">
        <v>90</v>
      </c>
      <c r="AG59" s="59"/>
      <c r="AH59" s="59"/>
      <c r="AI59" s="59"/>
      <c r="AJ59" s="2"/>
      <c r="AK59" s="2"/>
      <c r="AL59" s="108"/>
      <c r="AW59" s="18" t="s">
        <v>61</v>
      </c>
      <c r="AX59" s="18" t="s">
        <v>62</v>
      </c>
      <c r="AY59" s="18" t="s">
        <v>63</v>
      </c>
      <c r="AZ59" s="343" t="s">
        <v>280</v>
      </c>
      <c r="BA59" s="18" t="s">
        <v>65</v>
      </c>
      <c r="BB59" s="18" t="s">
        <v>66</v>
      </c>
      <c r="BC59" s="343" t="s">
        <v>92</v>
      </c>
      <c r="BF59" s="417"/>
    </row>
    <row r="60" spans="1:58" s="18" customFormat="1" x14ac:dyDescent="0.25">
      <c r="A60" s="263" t="str">
        <f t="shared" si="3"/>
        <v>N-CO-LI-000057-E-XX-XX-XX-XX-03</v>
      </c>
      <c r="B60" s="2" t="s">
        <v>281</v>
      </c>
      <c r="C60" s="3" t="str">
        <f t="shared" ref="C60:C91" si="5">CONCATENATE(B60,D60,E60)</f>
        <v>1.03.05.FESL1d.v02</v>
      </c>
      <c r="D60" s="2" t="s">
        <v>282</v>
      </c>
      <c r="E60" s="2" t="s">
        <v>152</v>
      </c>
      <c r="F60" s="2" t="s">
        <v>50</v>
      </c>
      <c r="G60" s="3" t="s">
        <v>283</v>
      </c>
      <c r="H60" s="3" t="s">
        <v>284</v>
      </c>
      <c r="I60" s="3" t="s">
        <v>285</v>
      </c>
      <c r="J60" s="496">
        <v>2669</v>
      </c>
      <c r="K60" s="19">
        <v>0.49</v>
      </c>
      <c r="L60" s="20">
        <v>4.0000000000000001E-3</v>
      </c>
      <c r="M60" s="4">
        <v>10.7</v>
      </c>
      <c r="N60" s="20">
        <v>2E-3</v>
      </c>
      <c r="O60" s="20"/>
      <c r="P60" s="496">
        <v>5</v>
      </c>
      <c r="Q60" s="440">
        <v>2</v>
      </c>
      <c r="R60" s="2" t="s">
        <v>144</v>
      </c>
      <c r="S60" s="2"/>
      <c r="T60" s="2"/>
      <c r="U60" s="2"/>
      <c r="V60" s="2"/>
      <c r="W60" s="21">
        <v>4.2431999999999999</v>
      </c>
      <c r="X60" s="2" t="s">
        <v>55</v>
      </c>
      <c r="Y60" s="36" t="s">
        <v>56</v>
      </c>
      <c r="Z60" s="500" t="s">
        <v>57</v>
      </c>
      <c r="AA60" s="2" t="s">
        <v>88</v>
      </c>
      <c r="AB60" s="58" t="s">
        <v>178</v>
      </c>
      <c r="AC60" s="2"/>
      <c r="AE60" s="2"/>
      <c r="AF60" s="2" t="s">
        <v>90</v>
      </c>
      <c r="AG60" s="59"/>
      <c r="AH60" s="59"/>
      <c r="AI60" s="59"/>
      <c r="AJ60" s="2"/>
      <c r="AK60" s="2"/>
      <c r="AL60" s="108"/>
      <c r="AW60" s="18" t="s">
        <v>61</v>
      </c>
      <c r="AX60" s="18" t="s">
        <v>62</v>
      </c>
      <c r="AY60" s="18" t="s">
        <v>63</v>
      </c>
      <c r="AZ60" s="343" t="s">
        <v>286</v>
      </c>
      <c r="BA60" s="18" t="s">
        <v>65</v>
      </c>
      <c r="BB60" s="18" t="s">
        <v>66</v>
      </c>
      <c r="BC60" s="343" t="s">
        <v>92</v>
      </c>
      <c r="BF60" s="417"/>
    </row>
    <row r="61" spans="1:58" s="18" customFormat="1" x14ac:dyDescent="0.25">
      <c r="A61" s="263" t="str">
        <f t="shared" si="3"/>
        <v>N-CO-LI-000058-E-XX-XX-XX-XX-03</v>
      </c>
      <c r="B61" s="3" t="s">
        <v>281</v>
      </c>
      <c r="C61" s="3" t="str">
        <f t="shared" si="5"/>
        <v>1.03.05.FESL1d.v02</v>
      </c>
      <c r="D61" s="2" t="s">
        <v>282</v>
      </c>
      <c r="E61" s="2" t="s">
        <v>152</v>
      </c>
      <c r="F61" s="2" t="s">
        <v>50</v>
      </c>
      <c r="G61" s="3" t="s">
        <v>287</v>
      </c>
      <c r="H61" s="3" t="s">
        <v>288</v>
      </c>
      <c r="I61" s="3" t="s">
        <v>289</v>
      </c>
      <c r="J61" s="496">
        <v>2669</v>
      </c>
      <c r="K61" s="19">
        <v>0.49</v>
      </c>
      <c r="L61" s="20">
        <v>4.0000000000000001E-3</v>
      </c>
      <c r="M61" s="4">
        <v>10.7</v>
      </c>
      <c r="N61" s="20">
        <v>2E-3</v>
      </c>
      <c r="O61" s="20"/>
      <c r="P61" s="496">
        <v>5</v>
      </c>
      <c r="Q61" s="440">
        <v>2</v>
      </c>
      <c r="R61" s="2" t="s">
        <v>144</v>
      </c>
      <c r="S61" s="2"/>
      <c r="T61" s="2"/>
      <c r="U61" s="2"/>
      <c r="V61" s="2"/>
      <c r="W61" s="21">
        <v>4.2431999999999999</v>
      </c>
      <c r="X61" s="2" t="s">
        <v>55</v>
      </c>
      <c r="Y61" s="36" t="s">
        <v>56</v>
      </c>
      <c r="Z61" s="500" t="s">
        <v>57</v>
      </c>
      <c r="AA61" s="2" t="s">
        <v>88</v>
      </c>
      <c r="AB61" s="58" t="s">
        <v>290</v>
      </c>
      <c r="AC61" s="58">
        <v>40809</v>
      </c>
      <c r="AE61" s="2"/>
      <c r="AF61" s="2" t="s">
        <v>90</v>
      </c>
      <c r="AG61" s="2"/>
      <c r="AH61" s="2"/>
      <c r="AI61" s="2"/>
      <c r="AJ61" s="2"/>
      <c r="AK61" s="2"/>
      <c r="AL61" s="108"/>
      <c r="AW61" s="18" t="s">
        <v>61</v>
      </c>
      <c r="AX61" s="18" t="s">
        <v>62</v>
      </c>
      <c r="AY61" s="18" t="s">
        <v>63</v>
      </c>
      <c r="AZ61" s="343" t="s">
        <v>291</v>
      </c>
      <c r="BA61" s="18" t="s">
        <v>65</v>
      </c>
      <c r="BB61" s="18" t="s">
        <v>66</v>
      </c>
      <c r="BC61" s="343" t="s">
        <v>92</v>
      </c>
      <c r="BF61" s="417"/>
    </row>
    <row r="62" spans="1:58" s="18" customFormat="1" x14ac:dyDescent="0.25">
      <c r="A62" s="263" t="str">
        <f t="shared" si="3"/>
        <v>N-CO-LI-000059-E-XX-XX-XX-XX-03</v>
      </c>
      <c r="B62" s="2" t="s">
        <v>292</v>
      </c>
      <c r="C62" s="3" t="str">
        <f t="shared" si="5"/>
        <v>1.03.06.FESL1a.v04</v>
      </c>
      <c r="D62" s="2" t="s">
        <v>219</v>
      </c>
      <c r="E62" s="2" t="s">
        <v>84</v>
      </c>
      <c r="F62" s="2" t="s">
        <v>50</v>
      </c>
      <c r="G62" s="3" t="s">
        <v>293</v>
      </c>
      <c r="H62" s="3" t="s">
        <v>52</v>
      </c>
      <c r="I62" s="3" t="s">
        <v>270</v>
      </c>
      <c r="J62" s="496">
        <v>2669</v>
      </c>
      <c r="K62" s="19">
        <v>0.49</v>
      </c>
      <c r="L62" s="496">
        <v>1.4E-2</v>
      </c>
      <c r="M62" s="4">
        <v>38.5</v>
      </c>
      <c r="N62" s="20">
        <f>L62*K62</f>
        <v>6.8599999999999998E-3</v>
      </c>
      <c r="O62" s="20"/>
      <c r="P62" s="496">
        <v>15</v>
      </c>
      <c r="Q62" s="440">
        <v>22.983423913043481</v>
      </c>
      <c r="R62" s="2" t="s">
        <v>294</v>
      </c>
      <c r="S62" s="2"/>
      <c r="T62" s="2"/>
      <c r="U62" s="2"/>
      <c r="V62" s="2"/>
      <c r="W62" s="21">
        <v>47.12</v>
      </c>
      <c r="X62" s="2" t="s">
        <v>87</v>
      </c>
      <c r="Y62" s="36" t="s">
        <v>56</v>
      </c>
      <c r="Z62" s="500" t="s">
        <v>57</v>
      </c>
      <c r="AA62" s="2" t="s">
        <v>88</v>
      </c>
      <c r="AB62" s="58" t="s">
        <v>131</v>
      </c>
      <c r="AC62" s="58"/>
      <c r="AE62" s="2"/>
      <c r="AF62" s="2" t="s">
        <v>105</v>
      </c>
      <c r="AG62" s="59">
        <v>1.4E-2</v>
      </c>
      <c r="AH62" s="59">
        <v>53</v>
      </c>
      <c r="AI62" s="59"/>
      <c r="AJ62" s="2">
        <v>0</v>
      </c>
      <c r="AK62" s="2">
        <v>0</v>
      </c>
      <c r="AL62" s="108"/>
      <c r="AW62" s="18" t="s">
        <v>61</v>
      </c>
      <c r="AX62" s="18" t="s">
        <v>62</v>
      </c>
      <c r="AY62" s="18" t="s">
        <v>63</v>
      </c>
      <c r="AZ62" s="343" t="s">
        <v>295</v>
      </c>
      <c r="BA62" s="18" t="s">
        <v>65</v>
      </c>
      <c r="BB62" s="18" t="s">
        <v>66</v>
      </c>
      <c r="BC62" s="343" t="s">
        <v>92</v>
      </c>
      <c r="BF62" s="417"/>
    </row>
    <row r="63" spans="1:58" s="18" customFormat="1" x14ac:dyDescent="0.25">
      <c r="A63" s="263" t="str">
        <f t="shared" si="3"/>
        <v>N-CO-LI-000060-E-XX-XX-XX-XX-03</v>
      </c>
      <c r="B63" s="2" t="s">
        <v>296</v>
      </c>
      <c r="C63" s="3" t="str">
        <f t="shared" si="5"/>
        <v>1.03.07.FESL1a.v04</v>
      </c>
      <c r="D63" s="2" t="s">
        <v>219</v>
      </c>
      <c r="E63" s="2" t="s">
        <v>84</v>
      </c>
      <c r="F63" s="2" t="s">
        <v>50</v>
      </c>
      <c r="G63" s="3" t="s">
        <v>297</v>
      </c>
      <c r="H63" s="3" t="s">
        <v>52</v>
      </c>
      <c r="I63" s="3" t="s">
        <v>270</v>
      </c>
      <c r="J63" s="496">
        <v>2669</v>
      </c>
      <c r="K63" s="19">
        <v>0.49</v>
      </c>
      <c r="L63" s="496">
        <v>2.1000000000000001E-2</v>
      </c>
      <c r="M63" s="4">
        <v>54.9</v>
      </c>
      <c r="N63" s="20">
        <f>L63*K63</f>
        <v>1.0290000000000001E-2</v>
      </c>
      <c r="O63" s="20"/>
      <c r="P63" s="496">
        <v>15</v>
      </c>
      <c r="Q63" s="440">
        <v>25.596847826086961</v>
      </c>
      <c r="R63" s="2" t="s">
        <v>298</v>
      </c>
      <c r="S63" s="2"/>
      <c r="T63" s="2"/>
      <c r="U63" s="2"/>
      <c r="V63" s="2"/>
      <c r="W63" s="21">
        <v>47.12</v>
      </c>
      <c r="X63" s="2" t="s">
        <v>87</v>
      </c>
      <c r="Y63" s="36" t="s">
        <v>56</v>
      </c>
      <c r="Z63" s="500" t="s">
        <v>57</v>
      </c>
      <c r="AA63" s="2" t="s">
        <v>88</v>
      </c>
      <c r="AB63" s="58" t="s">
        <v>131</v>
      </c>
      <c r="AC63" s="58"/>
      <c r="AE63" s="2"/>
      <c r="AF63" s="2" t="s">
        <v>105</v>
      </c>
      <c r="AG63" s="59">
        <v>2.1000000000000001E-2</v>
      </c>
      <c r="AH63" s="59">
        <v>76</v>
      </c>
      <c r="AI63" s="59"/>
      <c r="AJ63" s="2">
        <v>0</v>
      </c>
      <c r="AK63" s="2">
        <v>0</v>
      </c>
      <c r="AL63" s="108"/>
      <c r="AW63" s="18" t="s">
        <v>61</v>
      </c>
      <c r="AX63" s="18" t="s">
        <v>62</v>
      </c>
      <c r="AY63" s="18" t="s">
        <v>63</v>
      </c>
      <c r="AZ63" s="343" t="s">
        <v>299</v>
      </c>
      <c r="BA63" s="18" t="s">
        <v>65</v>
      </c>
      <c r="BB63" s="18" t="s">
        <v>66</v>
      </c>
      <c r="BC63" s="343" t="s">
        <v>92</v>
      </c>
      <c r="BF63" s="417"/>
    </row>
    <row r="64" spans="1:58" s="18" customFormat="1" x14ac:dyDescent="0.25">
      <c r="A64" s="263" t="str">
        <f t="shared" si="3"/>
        <v>N-CO-LI-000061-E-XX-XX-XX-XX-03</v>
      </c>
      <c r="B64" s="2" t="s">
        <v>300</v>
      </c>
      <c r="C64" s="3" t="str">
        <f t="shared" si="5"/>
        <v>1.03.08.FESL1a.v04</v>
      </c>
      <c r="D64" s="2" t="s">
        <v>219</v>
      </c>
      <c r="E64" s="2" t="s">
        <v>84</v>
      </c>
      <c r="F64" s="2" t="s">
        <v>50</v>
      </c>
      <c r="G64" s="3" t="s">
        <v>301</v>
      </c>
      <c r="H64" s="3" t="s">
        <v>52</v>
      </c>
      <c r="I64" s="3" t="s">
        <v>270</v>
      </c>
      <c r="J64" s="496">
        <v>2669</v>
      </c>
      <c r="K64" s="19">
        <v>0.49</v>
      </c>
      <c r="L64" s="496">
        <v>3.4000000000000002E-2</v>
      </c>
      <c r="M64" s="4">
        <v>90.6</v>
      </c>
      <c r="N64" s="20">
        <f>L64*K64</f>
        <v>1.6660000000000001E-2</v>
      </c>
      <c r="O64" s="20"/>
      <c r="P64" s="496">
        <v>15</v>
      </c>
      <c r="Q64" s="440">
        <v>48.580271739130438</v>
      </c>
      <c r="R64" s="2" t="s">
        <v>302</v>
      </c>
      <c r="S64" s="2"/>
      <c r="T64" s="2"/>
      <c r="U64" s="2"/>
      <c r="V64" s="2"/>
      <c r="W64" s="21">
        <v>94.24</v>
      </c>
      <c r="X64" s="2" t="s">
        <v>87</v>
      </c>
      <c r="Y64" s="36" t="s">
        <v>56</v>
      </c>
      <c r="Z64" s="500" t="s">
        <v>57</v>
      </c>
      <c r="AA64" s="2" t="s">
        <v>88</v>
      </c>
      <c r="AB64" s="58" t="s">
        <v>131</v>
      </c>
      <c r="AC64" s="58"/>
      <c r="AE64" s="2"/>
      <c r="AF64" s="2" t="s">
        <v>105</v>
      </c>
      <c r="AG64" s="59">
        <v>3.4000000000000002E-2</v>
      </c>
      <c r="AH64" s="59">
        <v>125</v>
      </c>
      <c r="AI64" s="59"/>
      <c r="AJ64" s="2">
        <v>0</v>
      </c>
      <c r="AK64" s="2">
        <v>0</v>
      </c>
      <c r="AL64" s="108"/>
      <c r="AW64" s="18" t="s">
        <v>61</v>
      </c>
      <c r="AX64" s="18" t="s">
        <v>62</v>
      </c>
      <c r="AY64" s="18" t="s">
        <v>63</v>
      </c>
      <c r="AZ64" s="343" t="s">
        <v>303</v>
      </c>
      <c r="BA64" s="18" t="s">
        <v>65</v>
      </c>
      <c r="BB64" s="18" t="s">
        <v>66</v>
      </c>
      <c r="BC64" s="343" t="s">
        <v>92</v>
      </c>
      <c r="BF64" s="417"/>
    </row>
    <row r="65" spans="1:214" s="18" customFormat="1" x14ac:dyDescent="0.25">
      <c r="A65" s="263" t="str">
        <f t="shared" si="3"/>
        <v>N-CO-LI-000062-E-XX-XX-XX-XX-03</v>
      </c>
      <c r="B65" s="2" t="s">
        <v>304</v>
      </c>
      <c r="C65" s="3" t="str">
        <f t="shared" si="5"/>
        <v>1.03.09.FESL1a.v04</v>
      </c>
      <c r="D65" s="2" t="s">
        <v>219</v>
      </c>
      <c r="E65" s="2" t="s">
        <v>84</v>
      </c>
      <c r="F65" s="2" t="s">
        <v>50</v>
      </c>
      <c r="G65" s="3" t="s">
        <v>305</v>
      </c>
      <c r="H65" s="3" t="s">
        <v>52</v>
      </c>
      <c r="I65" s="3" t="s">
        <v>270</v>
      </c>
      <c r="J65" s="496">
        <v>2669</v>
      </c>
      <c r="K65" s="19">
        <v>0.49</v>
      </c>
      <c r="L65" s="496">
        <v>4.1000000000000002E-2</v>
      </c>
      <c r="M65" s="4">
        <v>109.4</v>
      </c>
      <c r="N65" s="20">
        <f>L65*K65</f>
        <v>2.009E-2</v>
      </c>
      <c r="O65" s="20"/>
      <c r="P65" s="496">
        <v>15</v>
      </c>
      <c r="Q65" s="440">
        <v>51.193695652173922</v>
      </c>
      <c r="R65" s="2" t="s">
        <v>306</v>
      </c>
      <c r="S65" s="2"/>
      <c r="T65" s="2"/>
      <c r="U65" s="2"/>
      <c r="V65" s="2"/>
      <c r="W65" s="21">
        <v>94.24</v>
      </c>
      <c r="X65" s="2" t="s">
        <v>87</v>
      </c>
      <c r="Y65" s="36" t="s">
        <v>56</v>
      </c>
      <c r="Z65" s="500" t="s">
        <v>57</v>
      </c>
      <c r="AA65" s="2" t="s">
        <v>88</v>
      </c>
      <c r="AB65" s="58" t="s">
        <v>131</v>
      </c>
      <c r="AC65" s="58"/>
      <c r="AE65" s="2"/>
      <c r="AF65" s="2" t="s">
        <v>105</v>
      </c>
      <c r="AG65" s="59">
        <v>4.1000000000000002E-2</v>
      </c>
      <c r="AH65" s="59">
        <v>151</v>
      </c>
      <c r="AI65" s="59"/>
      <c r="AJ65" s="2">
        <v>0</v>
      </c>
      <c r="AK65" s="2">
        <v>0</v>
      </c>
      <c r="AL65" s="108"/>
      <c r="AW65" s="18" t="s">
        <v>61</v>
      </c>
      <c r="AX65" s="18" t="s">
        <v>62</v>
      </c>
      <c r="AY65" s="18" t="s">
        <v>63</v>
      </c>
      <c r="AZ65" s="343" t="s">
        <v>307</v>
      </c>
      <c r="BA65" s="18" t="s">
        <v>65</v>
      </c>
      <c r="BB65" s="18" t="s">
        <v>66</v>
      </c>
      <c r="BC65" s="343" t="s">
        <v>92</v>
      </c>
      <c r="BF65" s="417"/>
    </row>
    <row r="66" spans="1:214" s="18" customFormat="1" x14ac:dyDescent="0.25">
      <c r="A66" s="263" t="str">
        <f t="shared" si="3"/>
        <v>N-CO-LI-000063-E-XX-XX-XX-XX-03</v>
      </c>
      <c r="B66" s="2" t="s">
        <v>308</v>
      </c>
      <c r="C66" s="3" t="str">
        <f t="shared" si="5"/>
        <v>1.03.10.FESL1C.v02</v>
      </c>
      <c r="D66" s="2" t="s">
        <v>309</v>
      </c>
      <c r="E66" s="2" t="s">
        <v>152</v>
      </c>
      <c r="F66" s="2" t="s">
        <v>50</v>
      </c>
      <c r="G66" s="3" t="s">
        <v>310</v>
      </c>
      <c r="H66" s="3" t="s">
        <v>52</v>
      </c>
      <c r="I66" s="3" t="s">
        <v>311</v>
      </c>
      <c r="J66" s="496">
        <v>2669</v>
      </c>
      <c r="K66" s="19">
        <v>0.49</v>
      </c>
      <c r="L66" s="496">
        <v>8.0000000000000002E-3</v>
      </c>
      <c r="M66" s="4">
        <v>21.1</v>
      </c>
      <c r="N66" s="20">
        <f>L66*K66</f>
        <v>3.9199999999999999E-3</v>
      </c>
      <c r="O66" s="20"/>
      <c r="P66" s="496">
        <v>15</v>
      </c>
      <c r="Q66" s="440">
        <v>22.69</v>
      </c>
      <c r="R66" s="2" t="s">
        <v>312</v>
      </c>
      <c r="S66" s="2"/>
      <c r="T66" s="2"/>
      <c r="U66" s="2"/>
      <c r="V66" s="2"/>
      <c r="W66" s="21">
        <v>38</v>
      </c>
      <c r="X66" s="2" t="s">
        <v>55</v>
      </c>
      <c r="Y66" s="36" t="s">
        <v>56</v>
      </c>
      <c r="Z66" s="500" t="s">
        <v>57</v>
      </c>
      <c r="AA66" s="2" t="s">
        <v>88</v>
      </c>
      <c r="AB66" s="58" t="s">
        <v>131</v>
      </c>
      <c r="AC66" s="58"/>
      <c r="AE66" s="2"/>
      <c r="AF66" s="2" t="s">
        <v>105</v>
      </c>
      <c r="AG66" s="2">
        <v>8.0000000000000002E-3</v>
      </c>
      <c r="AH66" s="2">
        <v>29</v>
      </c>
      <c r="AI66" s="2"/>
      <c r="AJ66" s="2">
        <v>0</v>
      </c>
      <c r="AK66" s="2">
        <v>0</v>
      </c>
      <c r="AL66" s="108"/>
      <c r="AW66" s="18" t="s">
        <v>61</v>
      </c>
      <c r="AX66" s="18" t="s">
        <v>62</v>
      </c>
      <c r="AY66" s="18" t="s">
        <v>63</v>
      </c>
      <c r="AZ66" s="343" t="s">
        <v>313</v>
      </c>
      <c r="BA66" s="18" t="s">
        <v>65</v>
      </c>
      <c r="BB66" s="18" t="s">
        <v>66</v>
      </c>
      <c r="BC66" s="343" t="s">
        <v>92</v>
      </c>
      <c r="BF66" s="417"/>
    </row>
    <row r="67" spans="1:214" s="129" customFormat="1" x14ac:dyDescent="0.25">
      <c r="A67" s="263" t="str">
        <f t="shared" si="3"/>
        <v>N-CO-LI-000064-E-XX-XX-XX-XX-02</v>
      </c>
      <c r="B67" s="137" t="s">
        <v>314</v>
      </c>
      <c r="C67" s="136" t="str">
        <f t="shared" si="5"/>
        <v>1.04.01.FESL2.v01</v>
      </c>
      <c r="D67" s="137" t="s">
        <v>315</v>
      </c>
      <c r="E67" s="137" t="s">
        <v>142</v>
      </c>
      <c r="F67" s="137" t="s">
        <v>50</v>
      </c>
      <c r="G67" s="136" t="s">
        <v>316</v>
      </c>
      <c r="H67" s="136" t="s">
        <v>52</v>
      </c>
      <c r="I67" s="136" t="s">
        <v>317</v>
      </c>
      <c r="J67" s="135">
        <v>2744</v>
      </c>
      <c r="K67" s="134">
        <v>0.9</v>
      </c>
      <c r="L67" s="135">
        <v>0</v>
      </c>
      <c r="M67" s="135">
        <v>0</v>
      </c>
      <c r="N67" s="133">
        <v>0</v>
      </c>
      <c r="O67" s="133"/>
      <c r="P67" s="135">
        <v>15</v>
      </c>
      <c r="Q67" s="439">
        <v>107</v>
      </c>
      <c r="R67" s="137" t="s">
        <v>54</v>
      </c>
      <c r="S67" s="137"/>
      <c r="T67" s="137"/>
      <c r="U67" s="137"/>
      <c r="V67" s="137"/>
      <c r="W67" s="148">
        <v>72.349999999999994</v>
      </c>
      <c r="X67" s="137" t="s">
        <v>55</v>
      </c>
      <c r="Y67" s="149" t="s">
        <v>56</v>
      </c>
      <c r="Z67" s="131" t="s">
        <v>57</v>
      </c>
      <c r="AA67" s="137" t="s">
        <v>58</v>
      </c>
      <c r="AB67" s="130" t="s">
        <v>318</v>
      </c>
      <c r="AC67" s="130"/>
      <c r="AE67" s="137"/>
      <c r="AF67" s="137" t="s">
        <v>60</v>
      </c>
      <c r="AG67" s="137">
        <v>6.6E-3</v>
      </c>
      <c r="AH67" s="137">
        <v>20.2</v>
      </c>
      <c r="AI67" s="137"/>
      <c r="AJ67" s="137">
        <v>0</v>
      </c>
      <c r="AK67" s="137">
        <v>0</v>
      </c>
      <c r="AL67" s="12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 t="s">
        <v>61</v>
      </c>
      <c r="AX67" s="18" t="s">
        <v>62</v>
      </c>
      <c r="AY67" s="18" t="s">
        <v>63</v>
      </c>
      <c r="AZ67" s="343" t="s">
        <v>319</v>
      </c>
      <c r="BA67" s="18" t="s">
        <v>65</v>
      </c>
      <c r="BB67" s="18" t="s">
        <v>66</v>
      </c>
      <c r="BC67" s="343" t="s">
        <v>67</v>
      </c>
      <c r="BD67" s="18"/>
      <c r="BE67" s="18"/>
      <c r="BF67" s="417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</row>
    <row r="68" spans="1:214" s="129" customFormat="1" x14ac:dyDescent="0.25">
      <c r="A68" s="263" t="str">
        <f t="shared" ref="A68:A86" si="6">CONCATENATE(AW68,"-",AX68,"-",AY68,AZ68,BA68,BB68,BC68)</f>
        <v>N-CO-LI-000065-E-XX-XX-XX-XX-02</v>
      </c>
      <c r="B68" s="137" t="s">
        <v>320</v>
      </c>
      <c r="C68" s="136" t="str">
        <f t="shared" si="5"/>
        <v>1.04.02.FESL2.v01</v>
      </c>
      <c r="D68" s="137" t="s">
        <v>315</v>
      </c>
      <c r="E68" s="137" t="s">
        <v>142</v>
      </c>
      <c r="F68" s="137" t="s">
        <v>50</v>
      </c>
      <c r="G68" s="136" t="s">
        <v>321</v>
      </c>
      <c r="H68" s="136" t="s">
        <v>52</v>
      </c>
      <c r="I68" s="136" t="s">
        <v>317</v>
      </c>
      <c r="J68" s="135">
        <v>2744</v>
      </c>
      <c r="K68" s="134">
        <v>0.9</v>
      </c>
      <c r="L68" s="135">
        <v>0</v>
      </c>
      <c r="M68" s="135">
        <v>0</v>
      </c>
      <c r="N68" s="133">
        <v>0</v>
      </c>
      <c r="O68" s="133"/>
      <c r="P68" s="135">
        <v>15</v>
      </c>
      <c r="Q68" s="439">
        <v>107</v>
      </c>
      <c r="R68" s="137" t="s">
        <v>54</v>
      </c>
      <c r="S68" s="137"/>
      <c r="T68" s="137"/>
      <c r="U68" s="137"/>
      <c r="V68" s="137"/>
      <c r="W68" s="148">
        <v>72.349999999999994</v>
      </c>
      <c r="X68" s="137" t="s">
        <v>55</v>
      </c>
      <c r="Y68" s="149" t="s">
        <v>56</v>
      </c>
      <c r="Z68" s="131" t="s">
        <v>57</v>
      </c>
      <c r="AA68" s="137" t="s">
        <v>58</v>
      </c>
      <c r="AB68" s="130" t="s">
        <v>318</v>
      </c>
      <c r="AC68" s="130"/>
      <c r="AE68" s="137"/>
      <c r="AF68" s="137" t="s">
        <v>60</v>
      </c>
      <c r="AG68" s="137">
        <v>1.1000000000000001E-3</v>
      </c>
      <c r="AH68" s="137">
        <v>1.8</v>
      </c>
      <c r="AI68" s="137"/>
      <c r="AJ68" s="137">
        <v>0</v>
      </c>
      <c r="AK68" s="137">
        <v>0</v>
      </c>
      <c r="AL68" s="12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 t="s">
        <v>61</v>
      </c>
      <c r="AX68" s="18" t="s">
        <v>62</v>
      </c>
      <c r="AY68" s="18" t="s">
        <v>63</v>
      </c>
      <c r="AZ68" s="343" t="s">
        <v>322</v>
      </c>
      <c r="BA68" s="18" t="s">
        <v>65</v>
      </c>
      <c r="BB68" s="18" t="s">
        <v>66</v>
      </c>
      <c r="BC68" s="343" t="s">
        <v>67</v>
      </c>
      <c r="BD68" s="18"/>
      <c r="BE68" s="18"/>
      <c r="BF68" s="417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</row>
    <row r="69" spans="1:214" s="129" customFormat="1" x14ac:dyDescent="0.25">
      <c r="A69" s="263" t="str">
        <f t="shared" si="6"/>
        <v>N-CO-LI-000066-E-XX-XX-XX-XX-02</v>
      </c>
      <c r="B69" s="137" t="s">
        <v>323</v>
      </c>
      <c r="C69" s="136" t="str">
        <f t="shared" si="5"/>
        <v>1.04.03.FESL2.v01</v>
      </c>
      <c r="D69" s="137" t="s">
        <v>315</v>
      </c>
      <c r="E69" s="137" t="s">
        <v>142</v>
      </c>
      <c r="F69" s="137" t="s">
        <v>50</v>
      </c>
      <c r="G69" s="136" t="s">
        <v>324</v>
      </c>
      <c r="H69" s="136" t="s">
        <v>52</v>
      </c>
      <c r="I69" s="136" t="s">
        <v>317</v>
      </c>
      <c r="J69" s="135">
        <v>2744</v>
      </c>
      <c r="K69" s="134">
        <v>0.9</v>
      </c>
      <c r="L69" s="135">
        <v>0</v>
      </c>
      <c r="M69" s="135">
        <v>0</v>
      </c>
      <c r="N69" s="133">
        <v>0</v>
      </c>
      <c r="O69" s="133"/>
      <c r="P69" s="135">
        <v>15</v>
      </c>
      <c r="Q69" s="439">
        <v>124</v>
      </c>
      <c r="R69" s="137" t="s">
        <v>54</v>
      </c>
      <c r="S69" s="137"/>
      <c r="T69" s="137"/>
      <c r="U69" s="137"/>
      <c r="V69" s="137"/>
      <c r="W69" s="148">
        <v>76.16</v>
      </c>
      <c r="X69" s="137" t="s">
        <v>55</v>
      </c>
      <c r="Y69" s="149" t="s">
        <v>56</v>
      </c>
      <c r="Z69" s="131" t="s">
        <v>57</v>
      </c>
      <c r="AA69" s="137" t="s">
        <v>58</v>
      </c>
      <c r="AB69" s="130" t="s">
        <v>318</v>
      </c>
      <c r="AC69" s="130"/>
      <c r="AE69" s="137"/>
      <c r="AF69" s="137" t="s">
        <v>60</v>
      </c>
      <c r="AG69" s="137">
        <v>0.01</v>
      </c>
      <c r="AH69" s="137">
        <v>33.1</v>
      </c>
      <c r="AI69" s="137"/>
      <c r="AJ69" s="137">
        <v>0</v>
      </c>
      <c r="AK69" s="137">
        <v>0</v>
      </c>
      <c r="AL69" s="12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 t="s">
        <v>61</v>
      </c>
      <c r="AX69" s="18" t="s">
        <v>62</v>
      </c>
      <c r="AY69" s="18" t="s">
        <v>63</v>
      </c>
      <c r="AZ69" s="343" t="s">
        <v>325</v>
      </c>
      <c r="BA69" s="18" t="s">
        <v>65</v>
      </c>
      <c r="BB69" s="18" t="s">
        <v>66</v>
      </c>
      <c r="BC69" s="343" t="s">
        <v>67</v>
      </c>
      <c r="BD69" s="18"/>
      <c r="BE69" s="18"/>
      <c r="BF69" s="417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</row>
    <row r="70" spans="1:214" s="129" customFormat="1" x14ac:dyDescent="0.25">
      <c r="A70" s="263" t="str">
        <f t="shared" si="6"/>
        <v>N-CO-LI-000067-E-XX-XX-XX-XX-02</v>
      </c>
      <c r="B70" s="137" t="s">
        <v>326</v>
      </c>
      <c r="C70" s="136" t="str">
        <f t="shared" si="5"/>
        <v>1.04.04.FESL2.v01</v>
      </c>
      <c r="D70" s="137" t="s">
        <v>315</v>
      </c>
      <c r="E70" s="137" t="s">
        <v>142</v>
      </c>
      <c r="F70" s="137" t="s">
        <v>50</v>
      </c>
      <c r="G70" s="136" t="s">
        <v>327</v>
      </c>
      <c r="H70" s="136" t="s">
        <v>52</v>
      </c>
      <c r="I70" s="136" t="s">
        <v>317</v>
      </c>
      <c r="J70" s="135">
        <v>2744</v>
      </c>
      <c r="K70" s="134">
        <v>0.9</v>
      </c>
      <c r="L70" s="135">
        <v>0</v>
      </c>
      <c r="M70" s="135">
        <v>0</v>
      </c>
      <c r="N70" s="133">
        <v>0</v>
      </c>
      <c r="O70" s="133"/>
      <c r="P70" s="135">
        <v>15</v>
      </c>
      <c r="Q70" s="439">
        <v>124</v>
      </c>
      <c r="R70" s="137" t="s">
        <v>54</v>
      </c>
      <c r="S70" s="137"/>
      <c r="T70" s="137"/>
      <c r="U70" s="137"/>
      <c r="V70" s="137"/>
      <c r="W70" s="148">
        <v>81.06</v>
      </c>
      <c r="X70" s="137" t="s">
        <v>55</v>
      </c>
      <c r="Y70" s="149" t="s">
        <v>56</v>
      </c>
      <c r="Z70" s="131" t="s">
        <v>57</v>
      </c>
      <c r="AA70" s="137" t="s">
        <v>58</v>
      </c>
      <c r="AB70" s="130" t="s">
        <v>318</v>
      </c>
      <c r="AC70" s="130"/>
      <c r="AE70" s="137"/>
      <c r="AF70" s="137" t="s">
        <v>60</v>
      </c>
      <c r="AG70" s="137">
        <v>2.2000000000000001E-3</v>
      </c>
      <c r="AH70" s="137">
        <v>7.4</v>
      </c>
      <c r="AI70" s="137"/>
      <c r="AJ70" s="137">
        <v>0</v>
      </c>
      <c r="AK70" s="137">
        <v>0</v>
      </c>
      <c r="AL70" s="12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 t="s">
        <v>61</v>
      </c>
      <c r="AX70" s="18" t="s">
        <v>62</v>
      </c>
      <c r="AY70" s="18" t="s">
        <v>63</v>
      </c>
      <c r="AZ70" s="343" t="s">
        <v>328</v>
      </c>
      <c r="BA70" s="18" t="s">
        <v>65</v>
      </c>
      <c r="BB70" s="18" t="s">
        <v>66</v>
      </c>
      <c r="BC70" s="343" t="s">
        <v>67</v>
      </c>
      <c r="BD70" s="18"/>
      <c r="BE70" s="18"/>
      <c r="BF70" s="417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</row>
    <row r="71" spans="1:214" s="129" customFormat="1" x14ac:dyDescent="0.25">
      <c r="A71" s="263" t="str">
        <f t="shared" si="6"/>
        <v>N-CO-LI-000068-E-XX-XX-XX-XX-02</v>
      </c>
      <c r="B71" s="137" t="s">
        <v>329</v>
      </c>
      <c r="C71" s="136" t="str">
        <f t="shared" si="5"/>
        <v>1.04.05.FESL2.v01</v>
      </c>
      <c r="D71" s="137" t="s">
        <v>315</v>
      </c>
      <c r="E71" s="137" t="s">
        <v>142</v>
      </c>
      <c r="F71" s="137" t="s">
        <v>50</v>
      </c>
      <c r="G71" s="136" t="s">
        <v>330</v>
      </c>
      <c r="H71" s="136" t="s">
        <v>52</v>
      </c>
      <c r="I71" s="136" t="s">
        <v>331</v>
      </c>
      <c r="J71" s="135">
        <v>2744</v>
      </c>
      <c r="K71" s="134">
        <v>0.9</v>
      </c>
      <c r="L71" s="135">
        <v>0</v>
      </c>
      <c r="M71" s="135">
        <v>0</v>
      </c>
      <c r="N71" s="133">
        <v>0</v>
      </c>
      <c r="O71" s="133"/>
      <c r="P71" s="135">
        <v>15</v>
      </c>
      <c r="Q71" s="439">
        <v>120</v>
      </c>
      <c r="R71" s="137" t="s">
        <v>54</v>
      </c>
      <c r="S71" s="137"/>
      <c r="T71" s="137"/>
      <c r="U71" s="137"/>
      <c r="V71" s="137"/>
      <c r="W71" s="148">
        <v>72.349999999999994</v>
      </c>
      <c r="X71" s="137" t="s">
        <v>55</v>
      </c>
      <c r="Y71" s="149" t="s">
        <v>56</v>
      </c>
      <c r="Z71" s="131" t="s">
        <v>57</v>
      </c>
      <c r="AA71" s="137" t="s">
        <v>58</v>
      </c>
      <c r="AB71" s="130" t="s">
        <v>318</v>
      </c>
      <c r="AC71" s="130"/>
      <c r="AE71" s="137"/>
      <c r="AF71" s="137" t="s">
        <v>60</v>
      </c>
      <c r="AG71" s="137">
        <v>4.4000000000000003E-3</v>
      </c>
      <c r="AH71" s="137">
        <v>12.9</v>
      </c>
      <c r="AI71" s="137"/>
      <c r="AJ71" s="137">
        <v>0</v>
      </c>
      <c r="AK71" s="137">
        <v>0</v>
      </c>
      <c r="AL71" s="12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 t="s">
        <v>61</v>
      </c>
      <c r="AX71" s="18" t="s">
        <v>62</v>
      </c>
      <c r="AY71" s="18" t="s">
        <v>63</v>
      </c>
      <c r="AZ71" s="343" t="s">
        <v>332</v>
      </c>
      <c r="BA71" s="18" t="s">
        <v>65</v>
      </c>
      <c r="BB71" s="18" t="s">
        <v>66</v>
      </c>
      <c r="BC71" s="343" t="s">
        <v>67</v>
      </c>
      <c r="BD71" s="18"/>
      <c r="BE71" s="18"/>
      <c r="BF71" s="417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</row>
    <row r="72" spans="1:214" s="129" customFormat="1" x14ac:dyDescent="0.25">
      <c r="A72" s="263" t="str">
        <f t="shared" si="6"/>
        <v>N-CO-LI-000069-E-XX-XX-XX-XX-02</v>
      </c>
      <c r="B72" s="137" t="s">
        <v>333</v>
      </c>
      <c r="C72" s="136" t="str">
        <f t="shared" si="5"/>
        <v>1.04.06.FESL2.v01</v>
      </c>
      <c r="D72" s="137" t="s">
        <v>315</v>
      </c>
      <c r="E72" s="137" t="s">
        <v>142</v>
      </c>
      <c r="F72" s="137" t="s">
        <v>50</v>
      </c>
      <c r="G72" s="136" t="s">
        <v>334</v>
      </c>
      <c r="H72" s="136" t="s">
        <v>52</v>
      </c>
      <c r="I72" s="136" t="s">
        <v>331</v>
      </c>
      <c r="J72" s="135">
        <v>2744</v>
      </c>
      <c r="K72" s="134">
        <v>0.9</v>
      </c>
      <c r="L72" s="135">
        <v>0</v>
      </c>
      <c r="M72" s="135">
        <v>0</v>
      </c>
      <c r="N72" s="133">
        <v>0</v>
      </c>
      <c r="O72" s="133"/>
      <c r="P72" s="135">
        <v>15</v>
      </c>
      <c r="Q72" s="439">
        <v>140</v>
      </c>
      <c r="R72" s="137" t="s">
        <v>54</v>
      </c>
      <c r="S72" s="137"/>
      <c r="T72" s="137"/>
      <c r="U72" s="137"/>
      <c r="V72" s="137"/>
      <c r="W72" s="148">
        <v>72.349999999999994</v>
      </c>
      <c r="X72" s="137" t="s">
        <v>55</v>
      </c>
      <c r="Y72" s="149" t="s">
        <v>56</v>
      </c>
      <c r="Z72" s="131" t="s">
        <v>57</v>
      </c>
      <c r="AA72" s="137" t="s">
        <v>58</v>
      </c>
      <c r="AB72" s="130" t="s">
        <v>318</v>
      </c>
      <c r="AC72" s="130"/>
      <c r="AE72" s="137"/>
      <c r="AF72" s="137" t="s">
        <v>60</v>
      </c>
      <c r="AG72" s="137">
        <v>0</v>
      </c>
      <c r="AH72" s="137">
        <v>-0.3</v>
      </c>
      <c r="AI72" s="137"/>
      <c r="AJ72" s="137">
        <v>0</v>
      </c>
      <c r="AK72" s="137">
        <v>0</v>
      </c>
      <c r="AL72" s="12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 t="s">
        <v>61</v>
      </c>
      <c r="AX72" s="18" t="s">
        <v>62</v>
      </c>
      <c r="AY72" s="18" t="s">
        <v>63</v>
      </c>
      <c r="AZ72" s="343" t="s">
        <v>335</v>
      </c>
      <c r="BA72" s="18" t="s">
        <v>65</v>
      </c>
      <c r="BB72" s="18" t="s">
        <v>66</v>
      </c>
      <c r="BC72" s="343" t="s">
        <v>67</v>
      </c>
      <c r="BD72" s="18"/>
      <c r="BE72" s="18"/>
      <c r="BF72" s="417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</row>
    <row r="73" spans="1:214" s="129" customFormat="1" x14ac:dyDescent="0.25">
      <c r="A73" s="263" t="str">
        <f t="shared" si="6"/>
        <v>N-CO-LI-000070-E-XX-XX-XX-XX-02</v>
      </c>
      <c r="B73" s="137" t="s">
        <v>336</v>
      </c>
      <c r="C73" s="136" t="str">
        <f t="shared" si="5"/>
        <v>1.04.07.FESL2.v01</v>
      </c>
      <c r="D73" s="137" t="s">
        <v>315</v>
      </c>
      <c r="E73" s="137" t="s">
        <v>142</v>
      </c>
      <c r="F73" s="137" t="s">
        <v>50</v>
      </c>
      <c r="G73" s="136" t="s">
        <v>337</v>
      </c>
      <c r="H73" s="136" t="s">
        <v>52</v>
      </c>
      <c r="I73" s="136" t="s">
        <v>331</v>
      </c>
      <c r="J73" s="135">
        <v>2744</v>
      </c>
      <c r="K73" s="134">
        <v>0.9</v>
      </c>
      <c r="L73" s="135">
        <v>0</v>
      </c>
      <c r="M73" s="135">
        <v>0</v>
      </c>
      <c r="N73" s="133">
        <v>0</v>
      </c>
      <c r="O73" s="133"/>
      <c r="P73" s="135">
        <v>15</v>
      </c>
      <c r="Q73" s="439">
        <v>175</v>
      </c>
      <c r="R73" s="137" t="s">
        <v>54</v>
      </c>
      <c r="S73" s="137"/>
      <c r="T73" s="137"/>
      <c r="U73" s="137"/>
      <c r="V73" s="137"/>
      <c r="W73" s="148">
        <v>76.16</v>
      </c>
      <c r="X73" s="137" t="s">
        <v>55</v>
      </c>
      <c r="Y73" s="149" t="s">
        <v>56</v>
      </c>
      <c r="Z73" s="131" t="s">
        <v>57</v>
      </c>
      <c r="AA73" s="137" t="s">
        <v>58</v>
      </c>
      <c r="AB73" s="130" t="s">
        <v>318</v>
      </c>
      <c r="AC73" s="130"/>
      <c r="AE73" s="137"/>
      <c r="AF73" s="137" t="s">
        <v>60</v>
      </c>
      <c r="AG73" s="137">
        <v>4.4000000000000003E-3</v>
      </c>
      <c r="AH73" s="137">
        <v>12.9</v>
      </c>
      <c r="AI73" s="137"/>
      <c r="AJ73" s="137">
        <v>0</v>
      </c>
      <c r="AK73" s="137">
        <v>0</v>
      </c>
      <c r="AL73" s="12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 t="s">
        <v>61</v>
      </c>
      <c r="AX73" s="18" t="s">
        <v>62</v>
      </c>
      <c r="AY73" s="18" t="s">
        <v>63</v>
      </c>
      <c r="AZ73" s="343" t="s">
        <v>338</v>
      </c>
      <c r="BA73" s="18" t="s">
        <v>65</v>
      </c>
      <c r="BB73" s="18" t="s">
        <v>66</v>
      </c>
      <c r="BC73" s="343" t="s">
        <v>67</v>
      </c>
      <c r="BD73" s="18"/>
      <c r="BE73" s="18"/>
      <c r="BF73" s="417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</row>
    <row r="74" spans="1:214" s="129" customFormat="1" x14ac:dyDescent="0.25">
      <c r="A74" s="263" t="str">
        <f t="shared" si="6"/>
        <v>N-CO-LI-000071-E-XX-XX-XX-XX-02</v>
      </c>
      <c r="B74" s="137" t="s">
        <v>339</v>
      </c>
      <c r="C74" s="136" t="str">
        <f t="shared" si="5"/>
        <v>1.04.08.FESL2.v01</v>
      </c>
      <c r="D74" s="137" t="s">
        <v>315</v>
      </c>
      <c r="E74" s="137" t="s">
        <v>142</v>
      </c>
      <c r="F74" s="137" t="s">
        <v>50</v>
      </c>
      <c r="G74" s="136" t="s">
        <v>340</v>
      </c>
      <c r="H74" s="136" t="s">
        <v>52</v>
      </c>
      <c r="I74" s="136" t="s">
        <v>331</v>
      </c>
      <c r="J74" s="135">
        <v>2744</v>
      </c>
      <c r="K74" s="134">
        <v>0.9</v>
      </c>
      <c r="L74" s="135">
        <v>0</v>
      </c>
      <c r="M74" s="135">
        <v>0</v>
      </c>
      <c r="N74" s="133">
        <v>0</v>
      </c>
      <c r="O74" s="133"/>
      <c r="P74" s="135">
        <v>15</v>
      </c>
      <c r="Q74" s="439">
        <v>225</v>
      </c>
      <c r="R74" s="137" t="s">
        <v>54</v>
      </c>
      <c r="S74" s="137"/>
      <c r="T74" s="137"/>
      <c r="U74" s="137"/>
      <c r="V74" s="137"/>
      <c r="W74" s="148">
        <v>81.06</v>
      </c>
      <c r="X74" s="137" t="s">
        <v>55</v>
      </c>
      <c r="Y74" s="149" t="s">
        <v>56</v>
      </c>
      <c r="Z74" s="131" t="s">
        <v>57</v>
      </c>
      <c r="AA74" s="137" t="s">
        <v>58</v>
      </c>
      <c r="AB74" s="130" t="s">
        <v>318</v>
      </c>
      <c r="AC74" s="130"/>
      <c r="AD74" s="353"/>
      <c r="AE74" s="137"/>
      <c r="AF74" s="137" t="s">
        <v>60</v>
      </c>
      <c r="AG74" s="137">
        <v>1.3299999999999999E-2</v>
      </c>
      <c r="AH74" s="137">
        <v>43.2</v>
      </c>
      <c r="AI74" s="137"/>
      <c r="AJ74" s="137">
        <v>0</v>
      </c>
      <c r="AK74" s="137">
        <v>0</v>
      </c>
      <c r="AL74" s="12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 t="s">
        <v>61</v>
      </c>
      <c r="AX74" s="18" t="s">
        <v>62</v>
      </c>
      <c r="AY74" s="18" t="s">
        <v>63</v>
      </c>
      <c r="AZ74" s="343" t="s">
        <v>341</v>
      </c>
      <c r="BA74" s="18" t="s">
        <v>65</v>
      </c>
      <c r="BB74" s="18" t="s">
        <v>66</v>
      </c>
      <c r="BC74" s="343" t="s">
        <v>67</v>
      </c>
      <c r="BD74" s="18"/>
      <c r="BE74" s="18"/>
      <c r="BF74" s="417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</row>
    <row r="75" spans="1:214" s="129" customFormat="1" x14ac:dyDescent="0.25">
      <c r="A75" s="263" t="str">
        <f t="shared" si="6"/>
        <v>N-CO-LI-000072-E-XX-XX-XX-XX-03</v>
      </c>
      <c r="B75" s="150" t="s">
        <v>342</v>
      </c>
      <c r="C75" s="151" t="str">
        <f t="shared" si="5"/>
        <v>1.04.09.FESL2.v02</v>
      </c>
      <c r="D75" s="150" t="s">
        <v>315</v>
      </c>
      <c r="E75" s="150" t="s">
        <v>152</v>
      </c>
      <c r="F75" s="150" t="s">
        <v>50</v>
      </c>
      <c r="G75" s="151" t="s">
        <v>343</v>
      </c>
      <c r="H75" s="151" t="s">
        <v>344</v>
      </c>
      <c r="I75" s="151" t="s">
        <v>345</v>
      </c>
      <c r="J75" s="162">
        <v>2669</v>
      </c>
      <c r="K75" s="152">
        <v>0.49</v>
      </c>
      <c r="L75" s="162">
        <v>0.02</v>
      </c>
      <c r="M75" s="176">
        <v>54.4</v>
      </c>
      <c r="N75" s="153">
        <f>L75*K75</f>
        <v>9.7999999999999997E-3</v>
      </c>
      <c r="O75" s="153"/>
      <c r="P75" s="162">
        <v>15</v>
      </c>
      <c r="Q75" s="431">
        <v>107</v>
      </c>
      <c r="R75" s="150" t="s">
        <v>54</v>
      </c>
      <c r="S75" s="150"/>
      <c r="T75" s="150"/>
      <c r="U75" s="150"/>
      <c r="V75" s="150"/>
      <c r="W75" s="167">
        <v>72</v>
      </c>
      <c r="X75" s="150" t="s">
        <v>55</v>
      </c>
      <c r="Y75" s="156" t="s">
        <v>56</v>
      </c>
      <c r="Z75" s="157" t="s">
        <v>57</v>
      </c>
      <c r="AA75" s="157" t="s">
        <v>346</v>
      </c>
      <c r="AB75" s="158" t="s">
        <v>178</v>
      </c>
      <c r="AC75" s="158">
        <v>41485</v>
      </c>
      <c r="AD75" s="18"/>
      <c r="AE75" s="150"/>
      <c r="AF75" s="150" t="s">
        <v>90</v>
      </c>
      <c r="AG75" s="150"/>
      <c r="AH75" s="150"/>
      <c r="AI75" s="150"/>
      <c r="AJ75" s="150"/>
      <c r="AK75" s="150"/>
      <c r="AL75" s="160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 t="s">
        <v>61</v>
      </c>
      <c r="AX75" s="18" t="s">
        <v>62</v>
      </c>
      <c r="AY75" s="18" t="s">
        <v>63</v>
      </c>
      <c r="AZ75" s="343" t="s">
        <v>347</v>
      </c>
      <c r="BA75" s="18" t="s">
        <v>65</v>
      </c>
      <c r="BB75" s="18" t="s">
        <v>66</v>
      </c>
      <c r="BC75" s="343" t="s">
        <v>92</v>
      </c>
      <c r="BD75" s="18"/>
      <c r="BE75" s="18"/>
      <c r="BF75" s="417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</row>
    <row r="76" spans="1:214" s="129" customFormat="1" x14ac:dyDescent="0.25">
      <c r="A76" s="263" t="str">
        <f t="shared" si="6"/>
        <v>N-CO-LI-000073-E-XX-XX-XX-XX-03</v>
      </c>
      <c r="B76" s="150" t="s">
        <v>348</v>
      </c>
      <c r="C76" s="151" t="str">
        <f t="shared" si="5"/>
        <v>1.04.10.FESL2.v02</v>
      </c>
      <c r="D76" s="150" t="s">
        <v>315</v>
      </c>
      <c r="E76" s="150" t="s">
        <v>152</v>
      </c>
      <c r="F76" s="150" t="s">
        <v>50</v>
      </c>
      <c r="G76" s="151" t="s">
        <v>349</v>
      </c>
      <c r="H76" s="151" t="s">
        <v>350</v>
      </c>
      <c r="I76" s="151" t="s">
        <v>351</v>
      </c>
      <c r="J76" s="162">
        <v>2669</v>
      </c>
      <c r="K76" s="152">
        <v>0.49</v>
      </c>
      <c r="L76" s="162">
        <v>0.04</v>
      </c>
      <c r="M76" s="176">
        <v>107</v>
      </c>
      <c r="N76" s="153">
        <f>L76*K76</f>
        <v>1.9599999999999999E-2</v>
      </c>
      <c r="O76" s="153"/>
      <c r="P76" s="162">
        <v>15</v>
      </c>
      <c r="Q76" s="431">
        <v>107</v>
      </c>
      <c r="R76" s="150" t="s">
        <v>54</v>
      </c>
      <c r="S76" s="150"/>
      <c r="T76" s="150"/>
      <c r="U76" s="150"/>
      <c r="V76" s="150"/>
      <c r="W76" s="167">
        <v>72</v>
      </c>
      <c r="X76" s="150" t="s">
        <v>55</v>
      </c>
      <c r="Y76" s="156" t="s">
        <v>56</v>
      </c>
      <c r="Z76" s="157" t="s">
        <v>57</v>
      </c>
      <c r="AA76" s="157" t="s">
        <v>346</v>
      </c>
      <c r="AB76" s="158" t="s">
        <v>178</v>
      </c>
      <c r="AC76" s="158">
        <v>41485</v>
      </c>
      <c r="AD76" s="18"/>
      <c r="AE76" s="150"/>
      <c r="AF76" s="150" t="s">
        <v>90</v>
      </c>
      <c r="AG76" s="150"/>
      <c r="AH76" s="150"/>
      <c r="AI76" s="150"/>
      <c r="AJ76" s="150"/>
      <c r="AK76" s="150"/>
      <c r="AL76" s="160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 t="s">
        <v>61</v>
      </c>
      <c r="AX76" s="18" t="s">
        <v>62</v>
      </c>
      <c r="AY76" s="18" t="s">
        <v>63</v>
      </c>
      <c r="AZ76" s="343" t="s">
        <v>352</v>
      </c>
      <c r="BA76" s="18" t="s">
        <v>65</v>
      </c>
      <c r="BB76" s="18" t="s">
        <v>66</v>
      </c>
      <c r="BC76" s="343" t="s">
        <v>92</v>
      </c>
      <c r="BD76" s="18"/>
      <c r="BE76" s="18"/>
      <c r="BF76" s="417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</row>
    <row r="77" spans="1:214" s="129" customFormat="1" x14ac:dyDescent="0.25">
      <c r="A77" s="263" t="str">
        <f t="shared" si="6"/>
        <v>N-CO-LI-000074-E-XX-XX-XX-XX-03</v>
      </c>
      <c r="B77" s="150" t="s">
        <v>353</v>
      </c>
      <c r="C77" s="151" t="str">
        <f t="shared" si="5"/>
        <v>1.04.11.FESL2.v02</v>
      </c>
      <c r="D77" s="150" t="s">
        <v>315</v>
      </c>
      <c r="E77" s="150" t="s">
        <v>152</v>
      </c>
      <c r="F77" s="150" t="s">
        <v>50</v>
      </c>
      <c r="G77" s="151" t="s">
        <v>354</v>
      </c>
      <c r="H77" s="151" t="s">
        <v>355</v>
      </c>
      <c r="I77" s="151" t="s">
        <v>356</v>
      </c>
      <c r="J77" s="162">
        <v>2669</v>
      </c>
      <c r="K77" s="152">
        <v>0.49</v>
      </c>
      <c r="L77" s="162">
        <v>5.0000000000000001E-3</v>
      </c>
      <c r="M77" s="176">
        <v>13.3</v>
      </c>
      <c r="N77" s="184">
        <f>L77*K77</f>
        <v>2.4499999999999999E-3</v>
      </c>
      <c r="O77" s="153"/>
      <c r="P77" s="162">
        <v>15</v>
      </c>
      <c r="Q77" s="431">
        <v>25</v>
      </c>
      <c r="R77" s="150" t="s">
        <v>144</v>
      </c>
      <c r="S77" s="150"/>
      <c r="T77" s="150"/>
      <c r="U77" s="150"/>
      <c r="V77" s="150"/>
      <c r="W77" s="167">
        <v>38</v>
      </c>
      <c r="X77" s="150" t="s">
        <v>55</v>
      </c>
      <c r="Y77" s="156" t="s">
        <v>56</v>
      </c>
      <c r="Z77" s="157" t="s">
        <v>57</v>
      </c>
      <c r="AA77" s="157" t="s">
        <v>346</v>
      </c>
      <c r="AB77" s="158" t="s">
        <v>178</v>
      </c>
      <c r="AC77" s="158">
        <v>41485</v>
      </c>
      <c r="AD77" s="18"/>
      <c r="AE77" s="150"/>
      <c r="AF77" s="150" t="s">
        <v>90</v>
      </c>
      <c r="AG77" s="150"/>
      <c r="AH77" s="150"/>
      <c r="AI77" s="150"/>
      <c r="AJ77" s="150"/>
      <c r="AK77" s="150"/>
      <c r="AL77" s="160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 t="s">
        <v>61</v>
      </c>
      <c r="AX77" s="18" t="s">
        <v>62</v>
      </c>
      <c r="AY77" s="18" t="s">
        <v>63</v>
      </c>
      <c r="AZ77" s="343" t="s">
        <v>357</v>
      </c>
      <c r="BA77" s="18" t="s">
        <v>65</v>
      </c>
      <c r="BB77" s="18" t="s">
        <v>66</v>
      </c>
      <c r="BC77" s="343" t="s">
        <v>92</v>
      </c>
      <c r="BD77" s="18"/>
      <c r="BE77" s="18"/>
      <c r="BF77" s="417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</row>
    <row r="78" spans="1:214" s="129" customFormat="1" x14ac:dyDescent="0.25">
      <c r="A78" s="263" t="str">
        <f t="shared" si="6"/>
        <v>N-CO-LI-000482-E-XX-XX-XX-XX-03</v>
      </c>
      <c r="B78" s="150" t="s">
        <v>358</v>
      </c>
      <c r="C78" s="151" t="str">
        <f t="shared" si="5"/>
        <v>1.04.12.FESL2.v02</v>
      </c>
      <c r="D78" s="150" t="s">
        <v>315</v>
      </c>
      <c r="E78" s="150" t="s">
        <v>152</v>
      </c>
      <c r="F78" s="150" t="s">
        <v>50</v>
      </c>
      <c r="G78" s="151" t="s">
        <v>359</v>
      </c>
      <c r="H78" s="151" t="s">
        <v>360</v>
      </c>
      <c r="I78" s="151" t="s">
        <v>361</v>
      </c>
      <c r="J78" s="162">
        <v>2669</v>
      </c>
      <c r="K78" s="152">
        <v>0.49</v>
      </c>
      <c r="L78" s="162">
        <v>1E-3</v>
      </c>
      <c r="M78" s="162">
        <v>2.669</v>
      </c>
      <c r="N78" s="184">
        <v>4.8999999999999998E-4</v>
      </c>
      <c r="O78" s="153"/>
      <c r="P78" s="162">
        <v>15</v>
      </c>
      <c r="Q78" s="431">
        <v>3.54</v>
      </c>
      <c r="R78" s="150" t="s">
        <v>362</v>
      </c>
      <c r="S78" s="150"/>
      <c r="T78" s="150"/>
      <c r="U78" s="150"/>
      <c r="V78" s="150"/>
      <c r="W78" s="192">
        <v>0.8</v>
      </c>
      <c r="X78" s="150" t="s">
        <v>363</v>
      </c>
      <c r="Y78" s="156" t="s">
        <v>56</v>
      </c>
      <c r="Z78" s="157" t="s">
        <v>57</v>
      </c>
      <c r="AA78" s="157" t="s">
        <v>346</v>
      </c>
      <c r="AB78" s="158" t="s">
        <v>178</v>
      </c>
      <c r="AC78" s="158">
        <v>41485</v>
      </c>
      <c r="AD78" s="18"/>
      <c r="AE78" s="150"/>
      <c r="AF78" s="150" t="s">
        <v>90</v>
      </c>
      <c r="AG78" s="150"/>
      <c r="AH78" s="150"/>
      <c r="AI78" s="150"/>
      <c r="AJ78" s="150"/>
      <c r="AK78" s="150"/>
      <c r="AL78" s="160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 t="s">
        <v>61</v>
      </c>
      <c r="AX78" s="18" t="s">
        <v>62</v>
      </c>
      <c r="AY78" s="18" t="s">
        <v>63</v>
      </c>
      <c r="AZ78" s="343" t="s">
        <v>364</v>
      </c>
      <c r="BA78" s="18" t="s">
        <v>65</v>
      </c>
      <c r="BB78" s="18" t="s">
        <v>66</v>
      </c>
      <c r="BC78" s="343" t="s">
        <v>92</v>
      </c>
      <c r="BD78" s="18"/>
      <c r="BE78" s="18"/>
      <c r="BF78" s="417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</row>
    <row r="79" spans="1:214" s="129" customFormat="1" x14ac:dyDescent="0.25">
      <c r="A79" s="263" t="str">
        <f t="shared" si="6"/>
        <v>N-CO-LI-000483-E-XX-XX-XX-XX-02</v>
      </c>
      <c r="B79" s="211" t="s">
        <v>365</v>
      </c>
      <c r="C79" s="216" t="str">
        <f t="shared" si="5"/>
        <v>1.20.01.FESL31.v02</v>
      </c>
      <c r="D79" s="211" t="s">
        <v>366</v>
      </c>
      <c r="E79" s="211" t="s">
        <v>152</v>
      </c>
      <c r="F79" s="211" t="s">
        <v>50</v>
      </c>
      <c r="G79" s="216" t="s">
        <v>367</v>
      </c>
      <c r="H79" s="216" t="s">
        <v>368</v>
      </c>
      <c r="I79" s="216" t="s">
        <v>369</v>
      </c>
      <c r="J79" s="212">
        <v>2669</v>
      </c>
      <c r="K79" s="213">
        <v>0.49</v>
      </c>
      <c r="L79" s="212">
        <v>1.6E-2</v>
      </c>
      <c r="M79" s="212">
        <v>41.6</v>
      </c>
      <c r="N79" s="230">
        <v>7.6E-3</v>
      </c>
      <c r="O79" s="214"/>
      <c r="P79" s="212">
        <v>18</v>
      </c>
      <c r="Q79" s="441">
        <v>35</v>
      </c>
      <c r="R79" s="211" t="s">
        <v>144</v>
      </c>
      <c r="S79" s="211"/>
      <c r="T79" s="211"/>
      <c r="U79" s="211"/>
      <c r="V79" s="211"/>
      <c r="W79" s="229">
        <v>4</v>
      </c>
      <c r="X79" s="211" t="s">
        <v>363</v>
      </c>
      <c r="Y79" s="226" t="s">
        <v>56</v>
      </c>
      <c r="Z79" s="227" t="s">
        <v>57</v>
      </c>
      <c r="AA79" s="227" t="s">
        <v>88</v>
      </c>
      <c r="AB79" s="217">
        <v>42216</v>
      </c>
      <c r="AC79" s="217">
        <v>41851</v>
      </c>
      <c r="AD79" s="218"/>
      <c r="AE79" s="211"/>
      <c r="AF79" s="211" t="s">
        <v>370</v>
      </c>
      <c r="AG79" s="211"/>
      <c r="AH79" s="211"/>
      <c r="AI79" s="211"/>
      <c r="AJ79" s="211"/>
      <c r="AK79" s="211"/>
      <c r="AL79" s="210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 t="s">
        <v>61</v>
      </c>
      <c r="AX79" s="18" t="s">
        <v>62</v>
      </c>
      <c r="AY79" s="18" t="s">
        <v>63</v>
      </c>
      <c r="AZ79" s="343" t="s">
        <v>371</v>
      </c>
      <c r="BA79" s="18" t="s">
        <v>65</v>
      </c>
      <c r="BB79" s="18" t="s">
        <v>66</v>
      </c>
      <c r="BC79" s="343" t="s">
        <v>67</v>
      </c>
      <c r="BD79" s="18"/>
      <c r="BE79" s="18"/>
      <c r="BF79" s="417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</row>
    <row r="80" spans="1:214" s="129" customFormat="1" x14ac:dyDescent="0.25">
      <c r="A80" s="263" t="str">
        <f t="shared" si="6"/>
        <v>N-CO-LI-000484-E-XX-XX-XX-XX-02</v>
      </c>
      <c r="B80" s="211" t="s">
        <v>372</v>
      </c>
      <c r="C80" s="216" t="str">
        <f t="shared" si="5"/>
        <v>1.20.02.FESL31.v02</v>
      </c>
      <c r="D80" s="211" t="s">
        <v>366</v>
      </c>
      <c r="E80" s="211" t="s">
        <v>152</v>
      </c>
      <c r="F80" s="211" t="s">
        <v>50</v>
      </c>
      <c r="G80" s="216" t="s">
        <v>373</v>
      </c>
      <c r="H80" s="216" t="s">
        <v>374</v>
      </c>
      <c r="I80" s="216" t="s">
        <v>369</v>
      </c>
      <c r="J80" s="212">
        <v>2669</v>
      </c>
      <c r="K80" s="213">
        <v>0.49</v>
      </c>
      <c r="L80" s="212">
        <v>8.9999999999999993E-3</v>
      </c>
      <c r="M80" s="212">
        <v>23</v>
      </c>
      <c r="N80" s="230">
        <v>4.1999999999999997E-3</v>
      </c>
      <c r="O80" s="214"/>
      <c r="P80" s="212">
        <v>18</v>
      </c>
      <c r="Q80" s="441">
        <v>35</v>
      </c>
      <c r="R80" s="211" t="s">
        <v>144</v>
      </c>
      <c r="S80" s="211"/>
      <c r="T80" s="211"/>
      <c r="U80" s="211"/>
      <c r="V80" s="211"/>
      <c r="W80" s="229">
        <v>4</v>
      </c>
      <c r="X80" s="211" t="s">
        <v>363</v>
      </c>
      <c r="Y80" s="226" t="s">
        <v>56</v>
      </c>
      <c r="Z80" s="227" t="s">
        <v>223</v>
      </c>
      <c r="AA80" s="227" t="s">
        <v>88</v>
      </c>
      <c r="AB80" s="217">
        <v>42216</v>
      </c>
      <c r="AC80" s="217">
        <v>41851</v>
      </c>
      <c r="AD80" s="218"/>
      <c r="AE80" s="211"/>
      <c r="AF80" s="211" t="s">
        <v>370</v>
      </c>
      <c r="AG80" s="211"/>
      <c r="AH80" s="211"/>
      <c r="AI80" s="211"/>
      <c r="AJ80" s="211"/>
      <c r="AK80" s="211"/>
      <c r="AL80" s="210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 t="s">
        <v>61</v>
      </c>
      <c r="AX80" s="18" t="s">
        <v>62</v>
      </c>
      <c r="AY80" s="18" t="s">
        <v>63</v>
      </c>
      <c r="AZ80" s="343" t="s">
        <v>375</v>
      </c>
      <c r="BA80" s="18" t="s">
        <v>65</v>
      </c>
      <c r="BB80" s="18" t="s">
        <v>66</v>
      </c>
      <c r="BC80" s="343" t="s">
        <v>67</v>
      </c>
      <c r="BD80" s="18"/>
      <c r="BE80" s="18"/>
      <c r="BF80" s="417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</row>
    <row r="81" spans="1:214" s="129" customFormat="1" x14ac:dyDescent="0.25">
      <c r="A81" s="263" t="str">
        <f t="shared" si="6"/>
        <v>N-CO-LI-000571-E-XX-XX-XX-XX-01</v>
      </c>
      <c r="B81" s="96" t="s">
        <v>376</v>
      </c>
      <c r="C81" s="103" t="str">
        <f t="shared" si="5"/>
        <v>1.20.07.FESL31.v02</v>
      </c>
      <c r="D81" s="96" t="s">
        <v>366</v>
      </c>
      <c r="E81" s="96" t="s">
        <v>152</v>
      </c>
      <c r="F81" s="96" t="s">
        <v>50</v>
      </c>
      <c r="G81" s="103" t="s">
        <v>377</v>
      </c>
      <c r="H81" s="103" t="s">
        <v>378</v>
      </c>
      <c r="I81" s="103" t="s">
        <v>379</v>
      </c>
      <c r="J81" s="97">
        <v>2669</v>
      </c>
      <c r="K81" s="100">
        <v>0.49</v>
      </c>
      <c r="L81" s="97">
        <v>0.03</v>
      </c>
      <c r="M81" s="97">
        <v>79.3</v>
      </c>
      <c r="N81" s="290">
        <v>1.46E-2</v>
      </c>
      <c r="O81" s="101"/>
      <c r="P81" s="97">
        <v>18</v>
      </c>
      <c r="Q81" s="442">
        <v>35</v>
      </c>
      <c r="R81" s="96" t="s">
        <v>144</v>
      </c>
      <c r="S81" s="96"/>
      <c r="T81" s="96"/>
      <c r="U81" s="96"/>
      <c r="V81" s="96"/>
      <c r="W81" s="294">
        <v>4</v>
      </c>
      <c r="X81" s="96" t="s">
        <v>363</v>
      </c>
      <c r="Y81" s="105" t="s">
        <v>56</v>
      </c>
      <c r="Z81" s="98" t="s">
        <v>57</v>
      </c>
      <c r="AA81" s="96" t="s">
        <v>380</v>
      </c>
      <c r="AB81" s="64"/>
      <c r="AC81" s="64">
        <v>42216</v>
      </c>
      <c r="AD81" s="99"/>
      <c r="AE81" s="96"/>
      <c r="AF81" s="96"/>
      <c r="AG81" s="96"/>
      <c r="AH81" s="96"/>
      <c r="AI81" s="96"/>
      <c r="AJ81" s="96"/>
      <c r="AK81" s="96"/>
      <c r="AL81" s="95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 t="s">
        <v>61</v>
      </c>
      <c r="AX81" s="18" t="s">
        <v>62</v>
      </c>
      <c r="AY81" s="18" t="s">
        <v>63</v>
      </c>
      <c r="AZ81" s="343" t="s">
        <v>381</v>
      </c>
      <c r="BA81" s="18" t="s">
        <v>65</v>
      </c>
      <c r="BB81" s="18" t="s">
        <v>66</v>
      </c>
      <c r="BC81" s="343" t="s">
        <v>382</v>
      </c>
      <c r="BD81" s="18"/>
      <c r="BE81" s="18"/>
      <c r="BF81" s="417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</row>
    <row r="82" spans="1:214" s="129" customFormat="1" x14ac:dyDescent="0.25">
      <c r="A82" s="263" t="str">
        <f t="shared" si="6"/>
        <v>N-CO-LI-000572-E-XX-XX-XX-XX-01</v>
      </c>
      <c r="B82" s="96" t="s">
        <v>383</v>
      </c>
      <c r="C82" s="103" t="str">
        <f t="shared" si="5"/>
        <v>1.20.08.FESL31.v02</v>
      </c>
      <c r="D82" s="96" t="s">
        <v>366</v>
      </c>
      <c r="E82" s="96" t="s">
        <v>152</v>
      </c>
      <c r="F82" s="96" t="s">
        <v>50</v>
      </c>
      <c r="G82" s="103" t="s">
        <v>384</v>
      </c>
      <c r="H82" s="103" t="s">
        <v>385</v>
      </c>
      <c r="I82" s="103" t="s">
        <v>379</v>
      </c>
      <c r="J82" s="97">
        <v>2669</v>
      </c>
      <c r="K82" s="100">
        <v>0.49</v>
      </c>
      <c r="L82" s="97">
        <v>0.02</v>
      </c>
      <c r="M82" s="97">
        <v>53.9</v>
      </c>
      <c r="N82" s="290">
        <v>9.9000000000000008E-3</v>
      </c>
      <c r="O82" s="101"/>
      <c r="P82" s="97">
        <v>18</v>
      </c>
      <c r="Q82" s="442">
        <v>35</v>
      </c>
      <c r="R82" s="96" t="s">
        <v>144</v>
      </c>
      <c r="S82" s="96"/>
      <c r="T82" s="96"/>
      <c r="U82" s="96"/>
      <c r="V82" s="96"/>
      <c r="W82" s="294">
        <v>4</v>
      </c>
      <c r="X82" s="96" t="s">
        <v>363</v>
      </c>
      <c r="Y82" s="105" t="s">
        <v>56</v>
      </c>
      <c r="Z82" s="98" t="s">
        <v>223</v>
      </c>
      <c r="AA82" s="96" t="s">
        <v>380</v>
      </c>
      <c r="AB82" s="64"/>
      <c r="AC82" s="64">
        <v>42216</v>
      </c>
      <c r="AD82" s="99"/>
      <c r="AE82" s="96"/>
      <c r="AF82" s="96"/>
      <c r="AG82" s="96"/>
      <c r="AH82" s="96"/>
      <c r="AI82" s="96"/>
      <c r="AJ82" s="96"/>
      <c r="AK82" s="96"/>
      <c r="AL82" s="95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 t="s">
        <v>61</v>
      </c>
      <c r="AX82" s="18" t="s">
        <v>62</v>
      </c>
      <c r="AY82" s="18" t="s">
        <v>63</v>
      </c>
      <c r="AZ82" s="343" t="s">
        <v>386</v>
      </c>
      <c r="BA82" s="18" t="s">
        <v>65</v>
      </c>
      <c r="BB82" s="18" t="s">
        <v>66</v>
      </c>
      <c r="BC82" s="343" t="s">
        <v>382</v>
      </c>
      <c r="BD82" s="18"/>
      <c r="BE82" s="18"/>
      <c r="BF82" s="417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</row>
    <row r="83" spans="1:214" s="129" customFormat="1" x14ac:dyDescent="0.25">
      <c r="A83" s="263" t="str">
        <f t="shared" si="6"/>
        <v>N-CO-LI-000485-E-XX-XX-XX-XX-02</v>
      </c>
      <c r="B83" s="211" t="s">
        <v>387</v>
      </c>
      <c r="C83" s="216" t="str">
        <f t="shared" si="5"/>
        <v>1.20.03.FESL31.v02</v>
      </c>
      <c r="D83" s="211" t="s">
        <v>366</v>
      </c>
      <c r="E83" s="211" t="s">
        <v>152</v>
      </c>
      <c r="F83" s="211" t="s">
        <v>50</v>
      </c>
      <c r="G83" s="216" t="s">
        <v>388</v>
      </c>
      <c r="H83" s="216" t="s">
        <v>389</v>
      </c>
      <c r="I83" s="216" t="s">
        <v>390</v>
      </c>
      <c r="J83" s="212">
        <v>2669</v>
      </c>
      <c r="K83" s="213">
        <v>0.49</v>
      </c>
      <c r="L83" s="212">
        <v>1.9E-2</v>
      </c>
      <c r="M83" s="212">
        <v>50.7</v>
      </c>
      <c r="N83" s="230">
        <v>9.2999999999999992E-3</v>
      </c>
      <c r="O83" s="214"/>
      <c r="P83" s="212">
        <v>18</v>
      </c>
      <c r="Q83" s="441">
        <v>35</v>
      </c>
      <c r="R83" s="211" t="s">
        <v>144</v>
      </c>
      <c r="S83" s="211"/>
      <c r="T83" s="211"/>
      <c r="U83" s="211"/>
      <c r="V83" s="211"/>
      <c r="W83" s="229">
        <v>4</v>
      </c>
      <c r="X83" s="211" t="s">
        <v>363</v>
      </c>
      <c r="Y83" s="226" t="s">
        <v>56</v>
      </c>
      <c r="Z83" s="227" t="s">
        <v>57</v>
      </c>
      <c r="AA83" s="227" t="s">
        <v>88</v>
      </c>
      <c r="AB83" s="217">
        <v>42216</v>
      </c>
      <c r="AC83" s="217">
        <v>41851</v>
      </c>
      <c r="AD83" s="218"/>
      <c r="AE83" s="211"/>
      <c r="AF83" s="211" t="s">
        <v>370</v>
      </c>
      <c r="AG83" s="211"/>
      <c r="AH83" s="211"/>
      <c r="AI83" s="211"/>
      <c r="AJ83" s="211"/>
      <c r="AK83" s="211"/>
      <c r="AL83" s="210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 t="s">
        <v>61</v>
      </c>
      <c r="AX83" s="18" t="s">
        <v>62</v>
      </c>
      <c r="AY83" s="18" t="s">
        <v>63</v>
      </c>
      <c r="AZ83" s="343" t="s">
        <v>391</v>
      </c>
      <c r="BA83" s="18" t="s">
        <v>65</v>
      </c>
      <c r="BB83" s="18" t="s">
        <v>66</v>
      </c>
      <c r="BC83" s="343" t="s">
        <v>67</v>
      </c>
      <c r="BD83" s="18"/>
      <c r="BE83" s="18"/>
      <c r="BF83" s="417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</row>
    <row r="84" spans="1:214" s="129" customFormat="1" x14ac:dyDescent="0.25">
      <c r="A84" s="263" t="str">
        <f t="shared" si="6"/>
        <v>N-CO-LI-000486-E-XX-XX-XX-XX-02</v>
      </c>
      <c r="B84" s="211" t="s">
        <v>392</v>
      </c>
      <c r="C84" s="216" t="str">
        <f t="shared" si="5"/>
        <v>1.20.04.FESL31.v02</v>
      </c>
      <c r="D84" s="211" t="s">
        <v>366</v>
      </c>
      <c r="E84" s="211" t="s">
        <v>152</v>
      </c>
      <c r="F84" s="211" t="s">
        <v>50</v>
      </c>
      <c r="G84" s="216" t="s">
        <v>393</v>
      </c>
      <c r="H84" s="216" t="s">
        <v>394</v>
      </c>
      <c r="I84" s="216" t="s">
        <v>390</v>
      </c>
      <c r="J84" s="212">
        <v>2669</v>
      </c>
      <c r="K84" s="213">
        <v>0.49</v>
      </c>
      <c r="L84" s="212">
        <v>1.2999999999999999E-2</v>
      </c>
      <c r="M84" s="212">
        <v>33.4</v>
      </c>
      <c r="N84" s="230">
        <v>6.1000000000000004E-3</v>
      </c>
      <c r="O84" s="214"/>
      <c r="P84" s="212">
        <v>18</v>
      </c>
      <c r="Q84" s="441">
        <v>35</v>
      </c>
      <c r="R84" s="211" t="s">
        <v>144</v>
      </c>
      <c r="S84" s="211"/>
      <c r="T84" s="211"/>
      <c r="U84" s="211"/>
      <c r="V84" s="211"/>
      <c r="W84" s="229">
        <v>4</v>
      </c>
      <c r="X84" s="211" t="s">
        <v>363</v>
      </c>
      <c r="Y84" s="226" t="s">
        <v>56</v>
      </c>
      <c r="Z84" s="227" t="s">
        <v>223</v>
      </c>
      <c r="AA84" s="227" t="s">
        <v>88</v>
      </c>
      <c r="AB84" s="217">
        <v>42216</v>
      </c>
      <c r="AC84" s="217">
        <v>41851</v>
      </c>
      <c r="AD84" s="218"/>
      <c r="AE84" s="211"/>
      <c r="AF84" s="211" t="s">
        <v>370</v>
      </c>
      <c r="AG84" s="211"/>
      <c r="AH84" s="211"/>
      <c r="AI84" s="211"/>
      <c r="AJ84" s="211"/>
      <c r="AK84" s="211"/>
      <c r="AL84" s="210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 t="s">
        <v>61</v>
      </c>
      <c r="AX84" s="18" t="s">
        <v>62</v>
      </c>
      <c r="AY84" s="18" t="s">
        <v>63</v>
      </c>
      <c r="AZ84" s="343" t="s">
        <v>395</v>
      </c>
      <c r="BA84" s="18" t="s">
        <v>65</v>
      </c>
      <c r="BB84" s="18" t="s">
        <v>66</v>
      </c>
      <c r="BC84" s="343" t="s">
        <v>67</v>
      </c>
      <c r="BD84" s="18"/>
      <c r="BE84" s="18"/>
      <c r="BF84" s="417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</row>
    <row r="85" spans="1:214" s="129" customFormat="1" x14ac:dyDescent="0.25">
      <c r="A85" s="263" t="str">
        <f t="shared" si="6"/>
        <v>N-CO-LI-000487-E-XX-XX-XX-XX-02</v>
      </c>
      <c r="B85" s="211" t="s">
        <v>396</v>
      </c>
      <c r="C85" s="216" t="str">
        <f t="shared" si="5"/>
        <v>1.20.05.FESL31.v02</v>
      </c>
      <c r="D85" s="211" t="s">
        <v>366</v>
      </c>
      <c r="E85" s="211" t="s">
        <v>152</v>
      </c>
      <c r="F85" s="211" t="s">
        <v>50</v>
      </c>
      <c r="G85" s="216" t="s">
        <v>397</v>
      </c>
      <c r="H85" s="216" t="s">
        <v>398</v>
      </c>
      <c r="I85" s="216" t="s">
        <v>399</v>
      </c>
      <c r="J85" s="212">
        <v>2669</v>
      </c>
      <c r="K85" s="213">
        <v>0.49</v>
      </c>
      <c r="L85" s="212">
        <v>3.5000000000000003E-2</v>
      </c>
      <c r="M85" s="212">
        <v>93</v>
      </c>
      <c r="N85" s="230">
        <v>1.7100000000000001E-2</v>
      </c>
      <c r="O85" s="214"/>
      <c r="P85" s="212">
        <v>18</v>
      </c>
      <c r="Q85" s="441">
        <v>35</v>
      </c>
      <c r="R85" s="211" t="s">
        <v>144</v>
      </c>
      <c r="S85" s="211"/>
      <c r="T85" s="211"/>
      <c r="U85" s="211"/>
      <c r="V85" s="211"/>
      <c r="W85" s="229">
        <v>4</v>
      </c>
      <c r="X85" s="211" t="s">
        <v>363</v>
      </c>
      <c r="Y85" s="226" t="s">
        <v>56</v>
      </c>
      <c r="Z85" s="227" t="s">
        <v>57</v>
      </c>
      <c r="AA85" s="227" t="s">
        <v>88</v>
      </c>
      <c r="AB85" s="217">
        <v>42216</v>
      </c>
      <c r="AC85" s="217">
        <v>41851</v>
      </c>
      <c r="AD85" s="352"/>
      <c r="AE85" s="211"/>
      <c r="AF85" s="211" t="s">
        <v>370</v>
      </c>
      <c r="AG85" s="211"/>
      <c r="AH85" s="211"/>
      <c r="AI85" s="211"/>
      <c r="AJ85" s="211"/>
      <c r="AK85" s="211"/>
      <c r="AL85" s="210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 t="s">
        <v>61</v>
      </c>
      <c r="AX85" s="18" t="s">
        <v>62</v>
      </c>
      <c r="AY85" s="18" t="s">
        <v>63</v>
      </c>
      <c r="AZ85" s="343" t="s">
        <v>400</v>
      </c>
      <c r="BA85" s="18" t="s">
        <v>65</v>
      </c>
      <c r="BB85" s="18" t="s">
        <v>66</v>
      </c>
      <c r="BC85" s="343" t="s">
        <v>67</v>
      </c>
      <c r="BD85" s="18"/>
      <c r="BE85" s="18"/>
      <c r="BF85" s="417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</row>
    <row r="86" spans="1:214" s="129" customFormat="1" x14ac:dyDescent="0.25">
      <c r="A86" s="263" t="str">
        <f t="shared" si="6"/>
        <v>N-CO-LI-000488-E-XX-XX-XX-XX-02</v>
      </c>
      <c r="B86" s="211" t="s">
        <v>401</v>
      </c>
      <c r="C86" s="216" t="str">
        <f t="shared" si="5"/>
        <v>1.20.06.FESL31.v02</v>
      </c>
      <c r="D86" s="211" t="s">
        <v>366</v>
      </c>
      <c r="E86" s="211" t="s">
        <v>152</v>
      </c>
      <c r="F86" s="211" t="s">
        <v>50</v>
      </c>
      <c r="G86" s="216" t="s">
        <v>402</v>
      </c>
      <c r="H86" s="216" t="s">
        <v>403</v>
      </c>
      <c r="I86" s="216" t="s">
        <v>399</v>
      </c>
      <c r="J86" s="212">
        <v>2669</v>
      </c>
      <c r="K86" s="213">
        <v>0.49</v>
      </c>
      <c r="L86" s="212">
        <v>2.1000000000000001E-2</v>
      </c>
      <c r="M86" s="212">
        <v>56</v>
      </c>
      <c r="N86" s="230">
        <v>1.03E-2</v>
      </c>
      <c r="O86" s="214"/>
      <c r="P86" s="212">
        <v>18</v>
      </c>
      <c r="Q86" s="441">
        <v>35</v>
      </c>
      <c r="R86" s="211" t="s">
        <v>144</v>
      </c>
      <c r="S86" s="211"/>
      <c r="T86" s="211"/>
      <c r="U86" s="211"/>
      <c r="V86" s="211"/>
      <c r="W86" s="229">
        <v>4</v>
      </c>
      <c r="X86" s="211" t="s">
        <v>363</v>
      </c>
      <c r="Y86" s="226" t="s">
        <v>56</v>
      </c>
      <c r="Z86" s="227" t="s">
        <v>223</v>
      </c>
      <c r="AA86" s="227" t="s">
        <v>88</v>
      </c>
      <c r="AB86" s="217">
        <v>42216</v>
      </c>
      <c r="AC86" s="217">
        <v>41851</v>
      </c>
      <c r="AD86" s="352"/>
      <c r="AE86" s="211"/>
      <c r="AF86" s="211" t="s">
        <v>370</v>
      </c>
      <c r="AG86" s="211"/>
      <c r="AH86" s="211"/>
      <c r="AI86" s="211"/>
      <c r="AJ86" s="211"/>
      <c r="AK86" s="211"/>
      <c r="AL86" s="210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 t="s">
        <v>61</v>
      </c>
      <c r="AX86" s="18" t="s">
        <v>62</v>
      </c>
      <c r="AY86" s="18" t="s">
        <v>63</v>
      </c>
      <c r="AZ86" s="343" t="s">
        <v>404</v>
      </c>
      <c r="BA86" s="18" t="s">
        <v>65</v>
      </c>
      <c r="BB86" s="18" t="s">
        <v>66</v>
      </c>
      <c r="BC86" s="343" t="s">
        <v>67</v>
      </c>
      <c r="BD86" s="18"/>
      <c r="BE86" s="18"/>
      <c r="BF86" s="417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</row>
    <row r="87" spans="1:214" s="18" customFormat="1" x14ac:dyDescent="0.25">
      <c r="A87" s="263" t="str">
        <f>CONCATENATE(AW87,"-",AX87,"-",AY87,"-",BE87,"-",BA87,BB87,BC87)</f>
        <v>N-CO-LI-000648-E-XX-XX-XX-XX-01</v>
      </c>
      <c r="B87" s="147" t="s">
        <v>376</v>
      </c>
      <c r="C87" s="140" t="str">
        <f t="shared" si="5"/>
        <v>1.20.07.FESL31.v02</v>
      </c>
      <c r="D87" s="147" t="s">
        <v>366</v>
      </c>
      <c r="E87" s="147" t="s">
        <v>152</v>
      </c>
      <c r="F87" s="147" t="s">
        <v>50</v>
      </c>
      <c r="G87" s="140" t="s">
        <v>405</v>
      </c>
      <c r="H87" s="140" t="s">
        <v>406</v>
      </c>
      <c r="I87" s="140" t="s">
        <v>369</v>
      </c>
      <c r="J87" s="354">
        <v>2669</v>
      </c>
      <c r="K87" s="364">
        <v>0.49</v>
      </c>
      <c r="L87" s="369">
        <f t="shared" ref="L87:L92" si="7">N87/K87</f>
        <v>6.3265306122448975E-3</v>
      </c>
      <c r="M87" s="354">
        <v>16.899999999999999</v>
      </c>
      <c r="N87" s="369">
        <v>3.0999999999999999E-3</v>
      </c>
      <c r="O87" s="365"/>
      <c r="P87" s="354">
        <v>18</v>
      </c>
      <c r="Q87" s="443">
        <v>35</v>
      </c>
      <c r="R87" s="147" t="s">
        <v>144</v>
      </c>
      <c r="S87" s="147"/>
      <c r="T87" s="147"/>
      <c r="U87" s="147"/>
      <c r="V87" s="147"/>
      <c r="W87" s="370">
        <v>4</v>
      </c>
      <c r="X87" s="147" t="s">
        <v>363</v>
      </c>
      <c r="Y87" s="363" t="s">
        <v>56</v>
      </c>
      <c r="Z87" s="367" t="s">
        <v>57</v>
      </c>
      <c r="AA87" s="367"/>
      <c r="AB87" s="356"/>
      <c r="AC87" s="356">
        <v>42580</v>
      </c>
      <c r="AD87" s="371"/>
      <c r="AE87" s="147"/>
      <c r="AF87" s="147"/>
      <c r="AG87" s="147"/>
      <c r="AH87" s="147"/>
      <c r="AI87" s="147"/>
      <c r="AJ87" s="147"/>
      <c r="AK87" s="147"/>
      <c r="AL87" s="123"/>
      <c r="AW87" s="18" t="s">
        <v>61</v>
      </c>
      <c r="AX87" s="18" t="s">
        <v>62</v>
      </c>
      <c r="AY87" s="18" t="s">
        <v>63</v>
      </c>
      <c r="AZ87" s="343"/>
      <c r="BA87" s="18" t="s">
        <v>65</v>
      </c>
      <c r="BB87" s="18" t="s">
        <v>66</v>
      </c>
      <c r="BC87" s="343" t="s">
        <v>382</v>
      </c>
      <c r="BE87" s="343" t="s">
        <v>407</v>
      </c>
      <c r="BF87" s="417"/>
    </row>
    <row r="88" spans="1:214" s="18" customFormat="1" x14ac:dyDescent="0.25">
      <c r="A88" s="263" t="str">
        <f t="shared" ref="A88:A92" si="8">CONCATENATE(AW88,"-",AX88,"-",AY88,"-",BE88,"-",BA88,BB88,BC88)</f>
        <v>N-CO-LI-000649-E-XX-XX-XX-XX-01</v>
      </c>
      <c r="B88" s="147" t="s">
        <v>383</v>
      </c>
      <c r="C88" s="140" t="str">
        <f t="shared" si="5"/>
        <v>1.20.08.FESL31.v02</v>
      </c>
      <c r="D88" s="147" t="s">
        <v>366</v>
      </c>
      <c r="E88" s="147" t="s">
        <v>152</v>
      </c>
      <c r="F88" s="147" t="s">
        <v>50</v>
      </c>
      <c r="G88" s="140" t="s">
        <v>408</v>
      </c>
      <c r="H88" s="140" t="s">
        <v>409</v>
      </c>
      <c r="I88" s="140" t="s">
        <v>379</v>
      </c>
      <c r="J88" s="354">
        <v>2669</v>
      </c>
      <c r="K88" s="364">
        <v>0.49</v>
      </c>
      <c r="L88" s="369">
        <f t="shared" si="7"/>
        <v>1.0204081632653062E-2</v>
      </c>
      <c r="M88" s="354">
        <v>27.2</v>
      </c>
      <c r="N88" s="369">
        <v>5.0000000000000001E-3</v>
      </c>
      <c r="O88" s="365"/>
      <c r="P88" s="354">
        <v>18</v>
      </c>
      <c r="Q88" s="443">
        <v>35</v>
      </c>
      <c r="R88" s="147" t="s">
        <v>144</v>
      </c>
      <c r="S88" s="147"/>
      <c r="T88" s="147"/>
      <c r="U88" s="147"/>
      <c r="V88" s="147"/>
      <c r="W88" s="370">
        <v>4</v>
      </c>
      <c r="X88" s="147" t="s">
        <v>363</v>
      </c>
      <c r="Y88" s="363" t="s">
        <v>56</v>
      </c>
      <c r="Z88" s="367" t="s">
        <v>57</v>
      </c>
      <c r="AA88" s="367"/>
      <c r="AB88" s="356"/>
      <c r="AC88" s="356">
        <v>42580</v>
      </c>
      <c r="AD88" s="371"/>
      <c r="AE88" s="147"/>
      <c r="AF88" s="147"/>
      <c r="AG88" s="147"/>
      <c r="AH88" s="147"/>
      <c r="AI88" s="147"/>
      <c r="AJ88" s="147"/>
      <c r="AK88" s="147"/>
      <c r="AL88" s="123"/>
      <c r="AW88" s="18" t="s">
        <v>61</v>
      </c>
      <c r="AX88" s="18" t="s">
        <v>62</v>
      </c>
      <c r="AY88" s="18" t="s">
        <v>63</v>
      </c>
      <c r="AZ88" s="343"/>
      <c r="BA88" s="18" t="s">
        <v>65</v>
      </c>
      <c r="BB88" s="18" t="s">
        <v>66</v>
      </c>
      <c r="BC88" s="343" t="s">
        <v>382</v>
      </c>
      <c r="BE88" s="343" t="s">
        <v>410</v>
      </c>
      <c r="BF88" s="417"/>
    </row>
    <row r="89" spans="1:214" s="18" customFormat="1" x14ac:dyDescent="0.25">
      <c r="A89" s="263" t="str">
        <f t="shared" si="8"/>
        <v>N-CO-LI-000650-E-XX-XX-XX-XX-01</v>
      </c>
      <c r="B89" s="147" t="s">
        <v>411</v>
      </c>
      <c r="C89" s="140" t="str">
        <f t="shared" si="5"/>
        <v>1.20.09.FESL31.v02</v>
      </c>
      <c r="D89" s="147" t="s">
        <v>366</v>
      </c>
      <c r="E89" s="147" t="s">
        <v>152</v>
      </c>
      <c r="F89" s="147" t="s">
        <v>50</v>
      </c>
      <c r="G89" s="140" t="s">
        <v>412</v>
      </c>
      <c r="H89" s="140" t="s">
        <v>413</v>
      </c>
      <c r="I89" s="140" t="s">
        <v>390</v>
      </c>
      <c r="J89" s="354">
        <v>2669</v>
      </c>
      <c r="K89" s="364">
        <v>0.49</v>
      </c>
      <c r="L89" s="369">
        <f t="shared" si="7"/>
        <v>5.9183673469387754E-3</v>
      </c>
      <c r="M89" s="354">
        <v>15.7</v>
      </c>
      <c r="N89" s="369">
        <v>2.8999999999999998E-3</v>
      </c>
      <c r="O89" s="365"/>
      <c r="P89" s="354">
        <v>18</v>
      </c>
      <c r="Q89" s="443">
        <v>35</v>
      </c>
      <c r="R89" s="147" t="s">
        <v>144</v>
      </c>
      <c r="S89" s="147"/>
      <c r="T89" s="147"/>
      <c r="U89" s="147"/>
      <c r="V89" s="147"/>
      <c r="W89" s="370">
        <v>4</v>
      </c>
      <c r="X89" s="147" t="s">
        <v>363</v>
      </c>
      <c r="Y89" s="363" t="s">
        <v>56</v>
      </c>
      <c r="Z89" s="367" t="s">
        <v>57</v>
      </c>
      <c r="AA89" s="367"/>
      <c r="AB89" s="356"/>
      <c r="AC89" s="356">
        <v>42580</v>
      </c>
      <c r="AD89" s="371"/>
      <c r="AE89" s="147"/>
      <c r="AF89" s="147"/>
      <c r="AG89" s="147"/>
      <c r="AH89" s="147"/>
      <c r="AI89" s="147"/>
      <c r="AJ89" s="147"/>
      <c r="AK89" s="147"/>
      <c r="AL89" s="123"/>
      <c r="AW89" s="18" t="s">
        <v>61</v>
      </c>
      <c r="AX89" s="18" t="s">
        <v>62</v>
      </c>
      <c r="AY89" s="18" t="s">
        <v>63</v>
      </c>
      <c r="AZ89" s="343"/>
      <c r="BA89" s="18" t="s">
        <v>65</v>
      </c>
      <c r="BB89" s="18" t="s">
        <v>66</v>
      </c>
      <c r="BC89" s="343" t="s">
        <v>382</v>
      </c>
      <c r="BE89" s="343" t="s">
        <v>414</v>
      </c>
      <c r="BF89" s="417"/>
    </row>
    <row r="90" spans="1:214" s="18" customFormat="1" x14ac:dyDescent="0.25">
      <c r="A90" s="263" t="str">
        <f t="shared" si="8"/>
        <v>N-CO-LI-000651-E-XX-XX-XX-XX-01</v>
      </c>
      <c r="B90" s="147" t="s">
        <v>415</v>
      </c>
      <c r="C90" s="140" t="str">
        <f t="shared" si="5"/>
        <v>1.20.10.FESL31.v02</v>
      </c>
      <c r="D90" s="147" t="s">
        <v>366</v>
      </c>
      <c r="E90" s="147" t="s">
        <v>152</v>
      </c>
      <c r="F90" s="147" t="s">
        <v>50</v>
      </c>
      <c r="G90" s="140" t="s">
        <v>416</v>
      </c>
      <c r="H90" s="140" t="s">
        <v>417</v>
      </c>
      <c r="I90" s="140" t="s">
        <v>399</v>
      </c>
      <c r="J90" s="354">
        <v>2669</v>
      </c>
      <c r="K90" s="364">
        <v>0.49</v>
      </c>
      <c r="L90" s="369">
        <f t="shared" si="7"/>
        <v>1.0816326530612244E-2</v>
      </c>
      <c r="M90" s="354">
        <v>28.7</v>
      </c>
      <c r="N90" s="369">
        <v>5.3E-3</v>
      </c>
      <c r="O90" s="365"/>
      <c r="P90" s="354">
        <v>18</v>
      </c>
      <c r="Q90" s="443">
        <v>35</v>
      </c>
      <c r="R90" s="147" t="s">
        <v>144</v>
      </c>
      <c r="S90" s="147"/>
      <c r="T90" s="147"/>
      <c r="U90" s="147"/>
      <c r="V90" s="147"/>
      <c r="W90" s="370">
        <v>4</v>
      </c>
      <c r="X90" s="147" t="s">
        <v>363</v>
      </c>
      <c r="Y90" s="363" t="s">
        <v>56</v>
      </c>
      <c r="Z90" s="367" t="s">
        <v>57</v>
      </c>
      <c r="AA90" s="367"/>
      <c r="AB90" s="356"/>
      <c r="AC90" s="356">
        <v>42580</v>
      </c>
      <c r="AD90" s="371"/>
      <c r="AE90" s="147"/>
      <c r="AF90" s="147"/>
      <c r="AG90" s="147"/>
      <c r="AH90" s="147"/>
      <c r="AI90" s="147"/>
      <c r="AJ90" s="147"/>
      <c r="AK90" s="147"/>
      <c r="AL90" s="123"/>
      <c r="AW90" s="18" t="s">
        <v>61</v>
      </c>
      <c r="AX90" s="18" t="s">
        <v>62</v>
      </c>
      <c r="AY90" s="18" t="s">
        <v>63</v>
      </c>
      <c r="AZ90" s="343"/>
      <c r="BA90" s="18" t="s">
        <v>65</v>
      </c>
      <c r="BB90" s="18" t="s">
        <v>66</v>
      </c>
      <c r="BC90" s="343" t="s">
        <v>382</v>
      </c>
      <c r="BE90" s="343" t="s">
        <v>418</v>
      </c>
      <c r="BF90" s="417"/>
    </row>
    <row r="91" spans="1:214" s="18" customFormat="1" x14ac:dyDescent="0.25">
      <c r="A91" s="263" t="str">
        <f t="shared" si="8"/>
        <v>N-CO-LI-000652-E-XX-XX-XX-XX-01</v>
      </c>
      <c r="B91" s="147" t="s">
        <v>419</v>
      </c>
      <c r="C91" s="140" t="str">
        <f t="shared" si="5"/>
        <v>1.20.11.FESL31.v02</v>
      </c>
      <c r="D91" s="147" t="s">
        <v>366</v>
      </c>
      <c r="E91" s="147" t="s">
        <v>152</v>
      </c>
      <c r="F91" s="147" t="s">
        <v>50</v>
      </c>
      <c r="G91" s="140" t="s">
        <v>420</v>
      </c>
      <c r="H91" s="140" t="s">
        <v>421</v>
      </c>
      <c r="I91" s="140" t="s">
        <v>390</v>
      </c>
      <c r="J91" s="354">
        <v>2669</v>
      </c>
      <c r="K91" s="364">
        <v>0.49</v>
      </c>
      <c r="L91" s="369">
        <f t="shared" si="7"/>
        <v>3.3061224489795919E-2</v>
      </c>
      <c r="M91" s="354">
        <v>88.3</v>
      </c>
      <c r="N91" s="369">
        <v>1.6199999999999999E-2</v>
      </c>
      <c r="O91" s="365"/>
      <c r="P91" s="354">
        <v>18</v>
      </c>
      <c r="Q91" s="443">
        <v>35</v>
      </c>
      <c r="R91" s="147" t="s">
        <v>144</v>
      </c>
      <c r="S91" s="147"/>
      <c r="T91" s="147"/>
      <c r="U91" s="147"/>
      <c r="V91" s="147"/>
      <c r="W91" s="370">
        <v>4</v>
      </c>
      <c r="X91" s="147" t="s">
        <v>363</v>
      </c>
      <c r="Y91" s="363" t="s">
        <v>56</v>
      </c>
      <c r="Z91" s="367" t="s">
        <v>57</v>
      </c>
      <c r="AA91" s="367"/>
      <c r="AB91" s="356"/>
      <c r="AC91" s="356">
        <v>42580</v>
      </c>
      <c r="AD91" s="371"/>
      <c r="AE91" s="147"/>
      <c r="AF91" s="147"/>
      <c r="AG91" s="147"/>
      <c r="AH91" s="147"/>
      <c r="AI91" s="147"/>
      <c r="AJ91" s="147"/>
      <c r="AK91" s="147"/>
      <c r="AL91" s="123"/>
      <c r="AW91" s="18" t="s">
        <v>61</v>
      </c>
      <c r="AX91" s="18" t="s">
        <v>62</v>
      </c>
      <c r="AY91" s="18" t="s">
        <v>63</v>
      </c>
      <c r="AZ91" s="343"/>
      <c r="BA91" s="18" t="s">
        <v>65</v>
      </c>
      <c r="BB91" s="18" t="s">
        <v>66</v>
      </c>
      <c r="BC91" s="343" t="s">
        <v>382</v>
      </c>
      <c r="BE91" s="343" t="s">
        <v>422</v>
      </c>
      <c r="BF91" s="417"/>
    </row>
    <row r="92" spans="1:214" s="18" customFormat="1" x14ac:dyDescent="0.25">
      <c r="A92" s="263" t="str">
        <f t="shared" si="8"/>
        <v>N-CO-LI-000653-E-XX-XX-XX-XX-01</v>
      </c>
      <c r="B92" s="147" t="s">
        <v>423</v>
      </c>
      <c r="C92" s="140" t="str">
        <f t="shared" ref="C92:C94" si="9">CONCATENATE(B92,D92,E92)</f>
        <v>1.20.12.FESL32.v03</v>
      </c>
      <c r="D92" s="147" t="s">
        <v>424</v>
      </c>
      <c r="E92" s="147" t="s">
        <v>49</v>
      </c>
      <c r="F92" s="147" t="s">
        <v>50</v>
      </c>
      <c r="G92" s="140" t="s">
        <v>425</v>
      </c>
      <c r="H92" s="140" t="s">
        <v>426</v>
      </c>
      <c r="I92" s="140" t="s">
        <v>399</v>
      </c>
      <c r="J92" s="354">
        <v>2669</v>
      </c>
      <c r="K92" s="364">
        <v>0.49</v>
      </c>
      <c r="L92" s="369">
        <f t="shared" si="7"/>
        <v>5.9183673469387757E-2</v>
      </c>
      <c r="M92" s="354">
        <v>158</v>
      </c>
      <c r="N92" s="369">
        <v>2.9000000000000001E-2</v>
      </c>
      <c r="O92" s="365"/>
      <c r="P92" s="354">
        <v>18</v>
      </c>
      <c r="Q92" s="443">
        <v>35</v>
      </c>
      <c r="R92" s="147" t="s">
        <v>144</v>
      </c>
      <c r="S92" s="147"/>
      <c r="T92" s="147"/>
      <c r="U92" s="147"/>
      <c r="V92" s="147"/>
      <c r="W92" s="370">
        <v>4</v>
      </c>
      <c r="X92" s="147" t="s">
        <v>363</v>
      </c>
      <c r="Y92" s="363" t="s">
        <v>56</v>
      </c>
      <c r="Z92" s="367" t="s">
        <v>57</v>
      </c>
      <c r="AA92" s="367"/>
      <c r="AB92" s="356"/>
      <c r="AC92" s="356">
        <v>42580</v>
      </c>
      <c r="AD92" s="371"/>
      <c r="AE92" s="147"/>
      <c r="AF92" s="147"/>
      <c r="AG92" s="147"/>
      <c r="AH92" s="147"/>
      <c r="AI92" s="147"/>
      <c r="AJ92" s="147"/>
      <c r="AK92" s="147"/>
      <c r="AL92" s="123"/>
      <c r="AW92" s="18" t="s">
        <v>61</v>
      </c>
      <c r="AX92" s="18" t="s">
        <v>62</v>
      </c>
      <c r="AY92" s="18" t="s">
        <v>63</v>
      </c>
      <c r="AZ92" s="343"/>
      <c r="BA92" s="18" t="s">
        <v>65</v>
      </c>
      <c r="BB92" s="18" t="s">
        <v>66</v>
      </c>
      <c r="BC92" s="343" t="s">
        <v>382</v>
      </c>
      <c r="BE92" s="343" t="s">
        <v>427</v>
      </c>
      <c r="BF92" s="417"/>
    </row>
    <row r="93" spans="1:214" s="18" customFormat="1" x14ac:dyDescent="0.25">
      <c r="A93" s="263" t="str">
        <f>CONCATENATE(AW93,"-",AX93,"-",AY93,"-",AZ93,"-",BA93,BB93,BC93)</f>
        <v>N-CO-LI-000730-E-XX-XX-XX-XX-01</v>
      </c>
      <c r="B93" s="147" t="s">
        <v>428</v>
      </c>
      <c r="C93" s="140" t="str">
        <f t="shared" si="9"/>
        <v>1.20.13.FESL33.v04</v>
      </c>
      <c r="D93" s="147" t="s">
        <v>429</v>
      </c>
      <c r="E93" s="147" t="s">
        <v>84</v>
      </c>
      <c r="F93" s="147" t="s">
        <v>50</v>
      </c>
      <c r="G93" s="140" t="s">
        <v>430</v>
      </c>
      <c r="H93" s="140" t="s">
        <v>431</v>
      </c>
      <c r="I93" s="140" t="s">
        <v>432</v>
      </c>
      <c r="J93" s="354">
        <v>4160</v>
      </c>
      <c r="K93" s="364">
        <v>0.95</v>
      </c>
      <c r="L93" s="369">
        <v>1E-3</v>
      </c>
      <c r="M93" s="354">
        <v>4.16</v>
      </c>
      <c r="N93" s="369">
        <v>9.5E-4</v>
      </c>
      <c r="O93" s="365"/>
      <c r="P93" s="354">
        <v>18</v>
      </c>
      <c r="Q93" s="443">
        <v>1.25</v>
      </c>
      <c r="R93" s="147" t="s">
        <v>362</v>
      </c>
      <c r="S93" s="147"/>
      <c r="T93" s="147"/>
      <c r="U93" s="147"/>
      <c r="V93" s="147"/>
      <c r="W93" s="370">
        <v>0.35</v>
      </c>
      <c r="X93" s="147" t="s">
        <v>363</v>
      </c>
      <c r="Y93" s="363" t="s">
        <v>56</v>
      </c>
      <c r="Z93" s="367" t="s">
        <v>57</v>
      </c>
      <c r="AA93" s="367"/>
      <c r="AB93" s="356"/>
      <c r="AC93" s="356">
        <v>42580</v>
      </c>
      <c r="AD93" s="371"/>
      <c r="AE93" s="147"/>
      <c r="AF93" s="147"/>
      <c r="AG93" s="147"/>
      <c r="AH93" s="147"/>
      <c r="AI93" s="147"/>
      <c r="AJ93" s="147"/>
      <c r="AK93" s="147"/>
      <c r="AL93" s="123"/>
      <c r="AW93" s="18" t="s">
        <v>61</v>
      </c>
      <c r="AX93" s="18" t="s">
        <v>62</v>
      </c>
      <c r="AY93" s="18" t="s">
        <v>63</v>
      </c>
      <c r="AZ93" s="343" t="s">
        <v>4819</v>
      </c>
      <c r="BA93" s="18" t="s">
        <v>65</v>
      </c>
      <c r="BB93" s="18" t="s">
        <v>66</v>
      </c>
      <c r="BC93" s="343" t="s">
        <v>382</v>
      </c>
      <c r="BE93" s="343"/>
      <c r="BF93" s="417"/>
    </row>
    <row r="94" spans="1:214" s="18" customFormat="1" x14ac:dyDescent="0.25">
      <c r="A94" s="263" t="str">
        <f>CONCATENATE(AW94,"-",AX94,"-",AY94,"-",AZ94,"-",BA94,BB94,BC94)</f>
        <v>N-CO-LI-000731-E-XX-XX-XX-XX-01</v>
      </c>
      <c r="B94" s="147" t="s">
        <v>433</v>
      </c>
      <c r="C94" s="140" t="str">
        <f t="shared" si="9"/>
        <v>1.20.14.FESL34.v05</v>
      </c>
      <c r="D94" s="147" t="s">
        <v>434</v>
      </c>
      <c r="E94" s="147" t="s">
        <v>103</v>
      </c>
      <c r="F94" s="147" t="s">
        <v>50</v>
      </c>
      <c r="G94" s="140" t="s">
        <v>435</v>
      </c>
      <c r="H94" s="140" t="s">
        <v>431</v>
      </c>
      <c r="I94" s="140" t="s">
        <v>432</v>
      </c>
      <c r="J94" s="354">
        <v>2669</v>
      </c>
      <c r="K94" s="364">
        <v>0.49</v>
      </c>
      <c r="L94" s="369">
        <v>1E-3</v>
      </c>
      <c r="M94" s="354">
        <v>2.669</v>
      </c>
      <c r="N94" s="369">
        <f>L94*K94</f>
        <v>4.8999999999999998E-4</v>
      </c>
      <c r="O94" s="365"/>
      <c r="P94" s="354">
        <v>18</v>
      </c>
      <c r="Q94" s="443">
        <v>1.25</v>
      </c>
      <c r="R94" s="147" t="s">
        <v>362</v>
      </c>
      <c r="S94" s="147"/>
      <c r="T94" s="147"/>
      <c r="U94" s="147"/>
      <c r="V94" s="147"/>
      <c r="W94" s="370">
        <v>0.35</v>
      </c>
      <c r="X94" s="147" t="s">
        <v>363</v>
      </c>
      <c r="Y94" s="363" t="s">
        <v>56</v>
      </c>
      <c r="Z94" s="367" t="s">
        <v>57</v>
      </c>
      <c r="AA94" s="367"/>
      <c r="AB94" s="356"/>
      <c r="AC94" s="356">
        <v>42580</v>
      </c>
      <c r="AD94" s="371"/>
      <c r="AE94" s="147"/>
      <c r="AF94" s="147"/>
      <c r="AG94" s="147"/>
      <c r="AH94" s="147"/>
      <c r="AI94" s="147"/>
      <c r="AJ94" s="147"/>
      <c r="AK94" s="147"/>
      <c r="AL94" s="123"/>
      <c r="AW94" s="18" t="s">
        <v>61</v>
      </c>
      <c r="AX94" s="18" t="s">
        <v>62</v>
      </c>
      <c r="AY94" s="18" t="s">
        <v>63</v>
      </c>
      <c r="AZ94" s="343" t="s">
        <v>4820</v>
      </c>
      <c r="BA94" s="18" t="s">
        <v>65</v>
      </c>
      <c r="BB94" s="18" t="s">
        <v>66</v>
      </c>
      <c r="BC94" s="343" t="s">
        <v>382</v>
      </c>
      <c r="BE94" s="343"/>
      <c r="BF94" s="417"/>
    </row>
    <row r="95" spans="1:214" s="129" customFormat="1" x14ac:dyDescent="0.25">
      <c r="A95" s="396" t="str">
        <f t="shared" ref="A95:A129" si="10">CONCATENATE(AW95,"-",AX95,"-",AY95,AZ95,BA95,BB95,BC95)</f>
        <v>N-CO-LI-000489-E-XX-XX-XX-XX-02</v>
      </c>
      <c r="B95" s="96" t="s">
        <v>436</v>
      </c>
      <c r="C95" s="103" t="str">
        <f t="shared" ref="C95:C104" si="11">CONCATENATE(B95,D95,E95)</f>
        <v>1.21.01.FESL32.v01</v>
      </c>
      <c r="D95" s="96" t="s">
        <v>424</v>
      </c>
      <c r="E95" s="96" t="s">
        <v>142</v>
      </c>
      <c r="F95" s="96" t="s">
        <v>50</v>
      </c>
      <c r="G95" s="103" t="s">
        <v>437</v>
      </c>
      <c r="H95" s="404" t="s">
        <v>438</v>
      </c>
      <c r="I95" s="103" t="s">
        <v>439</v>
      </c>
      <c r="J95" s="97">
        <v>4380</v>
      </c>
      <c r="K95" s="100">
        <v>0.95</v>
      </c>
      <c r="L95" s="97">
        <v>1E-3</v>
      </c>
      <c r="M95" s="97">
        <v>4.38</v>
      </c>
      <c r="N95" s="290">
        <v>9.5E-4</v>
      </c>
      <c r="O95" s="101"/>
      <c r="P95" s="97">
        <v>11</v>
      </c>
      <c r="Q95" s="442">
        <v>1.53</v>
      </c>
      <c r="R95" s="96" t="s">
        <v>362</v>
      </c>
      <c r="S95" s="96"/>
      <c r="T95" s="96"/>
      <c r="U95" s="96"/>
      <c r="V95" s="96"/>
      <c r="W95" s="294">
        <v>0.8</v>
      </c>
      <c r="X95" s="96" t="s">
        <v>363</v>
      </c>
      <c r="Y95" s="105" t="s">
        <v>56</v>
      </c>
      <c r="Z95" s="98" t="s">
        <v>223</v>
      </c>
      <c r="AA95" s="485" t="s">
        <v>440</v>
      </c>
      <c r="AB95" s="405" t="s">
        <v>441</v>
      </c>
      <c r="AC95" s="64">
        <v>41851</v>
      </c>
      <c r="AD95" s="351"/>
      <c r="AE95" s="96"/>
      <c r="AF95" s="96" t="s">
        <v>370</v>
      </c>
      <c r="AG95" s="147"/>
      <c r="AH95" s="147"/>
      <c r="AI95" s="147"/>
      <c r="AJ95" s="96"/>
      <c r="AK95" s="96"/>
      <c r="AL95" s="95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 t="s">
        <v>61</v>
      </c>
      <c r="AX95" s="18" t="s">
        <v>62</v>
      </c>
      <c r="AY95" s="18" t="s">
        <v>63</v>
      </c>
      <c r="AZ95" s="343" t="s">
        <v>442</v>
      </c>
      <c r="BA95" s="18" t="s">
        <v>65</v>
      </c>
      <c r="BB95" s="18" t="s">
        <v>66</v>
      </c>
      <c r="BC95" s="343" t="s">
        <v>67</v>
      </c>
      <c r="BD95" s="18"/>
      <c r="BE95" s="18"/>
      <c r="BF95" s="417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</row>
    <row r="96" spans="1:214" s="129" customFormat="1" x14ac:dyDescent="0.25">
      <c r="A96" s="263" t="str">
        <f t="shared" si="10"/>
        <v>N-CO-LI-000573-E-XX-XX-XX-XX-01</v>
      </c>
      <c r="B96" s="96" t="s">
        <v>443</v>
      </c>
      <c r="C96" s="103" t="str">
        <f t="shared" si="11"/>
        <v>1.22.01.FESL33.v01</v>
      </c>
      <c r="D96" s="96" t="s">
        <v>429</v>
      </c>
      <c r="E96" s="96" t="s">
        <v>142</v>
      </c>
      <c r="F96" s="96" t="s">
        <v>50</v>
      </c>
      <c r="G96" s="103" t="s">
        <v>444</v>
      </c>
      <c r="H96" s="103" t="s">
        <v>445</v>
      </c>
      <c r="I96" s="103" t="s">
        <v>444</v>
      </c>
      <c r="J96" s="97">
        <v>2699</v>
      </c>
      <c r="K96" s="100">
        <v>0.49</v>
      </c>
      <c r="L96" s="97">
        <v>1E-3</v>
      </c>
      <c r="M96" s="97">
        <v>2.669</v>
      </c>
      <c r="N96" s="290">
        <v>4.8999999999999998E-4</v>
      </c>
      <c r="O96" s="101"/>
      <c r="P96" s="97">
        <v>18</v>
      </c>
      <c r="Q96" s="442">
        <v>2.9</v>
      </c>
      <c r="R96" s="96" t="s">
        <v>362</v>
      </c>
      <c r="S96" s="96"/>
      <c r="T96" s="96"/>
      <c r="U96" s="96"/>
      <c r="V96" s="96"/>
      <c r="W96" s="294">
        <v>81</v>
      </c>
      <c r="X96" s="96" t="s">
        <v>55</v>
      </c>
      <c r="Y96" s="105" t="s">
        <v>56</v>
      </c>
      <c r="Z96" s="98" t="s">
        <v>223</v>
      </c>
      <c r="AA96" s="96" t="s">
        <v>380</v>
      </c>
      <c r="AB96" s="64"/>
      <c r="AC96" s="64">
        <v>42216</v>
      </c>
      <c r="AD96" s="99"/>
      <c r="AE96" s="96"/>
      <c r="AF96" s="96"/>
      <c r="AG96" s="96"/>
      <c r="AH96" s="96"/>
      <c r="AI96" s="96"/>
      <c r="AJ96" s="96"/>
      <c r="AK96" s="96"/>
      <c r="AL96" s="95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 t="s">
        <v>61</v>
      </c>
      <c r="AX96" s="18" t="s">
        <v>62</v>
      </c>
      <c r="AY96" s="18" t="s">
        <v>63</v>
      </c>
      <c r="AZ96" s="343" t="s">
        <v>446</v>
      </c>
      <c r="BA96" s="18" t="s">
        <v>65</v>
      </c>
      <c r="BB96" s="18" t="s">
        <v>66</v>
      </c>
      <c r="BC96" s="343" t="s">
        <v>382</v>
      </c>
      <c r="BD96" s="18"/>
      <c r="BE96" s="18"/>
      <c r="BF96" s="417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</row>
    <row r="97" spans="1:214" s="129" customFormat="1" x14ac:dyDescent="0.25">
      <c r="A97" s="263" t="str">
        <f t="shared" si="10"/>
        <v>N-CO-LI-000574-E-XX-XX-XX-XX-01</v>
      </c>
      <c r="B97" s="96" t="s">
        <v>447</v>
      </c>
      <c r="C97" s="103" t="str">
        <f t="shared" si="11"/>
        <v>1.23.01.FESL34.v01</v>
      </c>
      <c r="D97" s="96" t="s">
        <v>434</v>
      </c>
      <c r="E97" s="96" t="s">
        <v>142</v>
      </c>
      <c r="F97" s="96" t="s">
        <v>50</v>
      </c>
      <c r="G97" s="103" t="s">
        <v>448</v>
      </c>
      <c r="H97" s="103" t="s">
        <v>449</v>
      </c>
      <c r="I97" s="103" t="s">
        <v>448</v>
      </c>
      <c r="J97" s="97">
        <v>2669</v>
      </c>
      <c r="K97" s="100">
        <v>0.49</v>
      </c>
      <c r="L97" s="97">
        <v>7.0000000000000001E-3</v>
      </c>
      <c r="M97" s="97">
        <v>19</v>
      </c>
      <c r="N97" s="290">
        <v>3.5000000000000001E-3</v>
      </c>
      <c r="O97" s="101"/>
      <c r="P97" s="97">
        <v>18</v>
      </c>
      <c r="Q97" s="442">
        <v>100</v>
      </c>
      <c r="R97" s="96" t="s">
        <v>54</v>
      </c>
      <c r="S97" s="96"/>
      <c r="T97" s="96"/>
      <c r="U97" s="96"/>
      <c r="V97" s="96"/>
      <c r="W97" s="294">
        <v>72</v>
      </c>
      <c r="X97" s="96" t="s">
        <v>55</v>
      </c>
      <c r="Y97" s="105" t="s">
        <v>56</v>
      </c>
      <c r="Z97" s="98" t="s">
        <v>223</v>
      </c>
      <c r="AA97" s="96" t="s">
        <v>380</v>
      </c>
      <c r="AB97" s="64"/>
      <c r="AC97" s="64">
        <v>42216</v>
      </c>
      <c r="AD97" s="99"/>
      <c r="AE97" s="96"/>
      <c r="AF97" s="96"/>
      <c r="AG97" s="96"/>
      <c r="AH97" s="96"/>
      <c r="AI97" s="96"/>
      <c r="AJ97" s="96"/>
      <c r="AK97" s="96"/>
      <c r="AL97" s="95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 t="s">
        <v>61</v>
      </c>
      <c r="AX97" s="18" t="s">
        <v>62</v>
      </c>
      <c r="AY97" s="18" t="s">
        <v>63</v>
      </c>
      <c r="AZ97" s="343" t="s">
        <v>450</v>
      </c>
      <c r="BA97" s="18" t="s">
        <v>65</v>
      </c>
      <c r="BB97" s="18" t="s">
        <v>66</v>
      </c>
      <c r="BC97" s="343" t="s">
        <v>382</v>
      </c>
      <c r="BD97" s="18"/>
      <c r="BE97" s="18"/>
      <c r="BF97" s="417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</row>
    <row r="98" spans="1:214" s="129" customFormat="1" x14ac:dyDescent="0.25">
      <c r="A98" s="263" t="str">
        <f t="shared" si="10"/>
        <v>N-CO-LI-000575-E-XX-XX-XX-XX-01</v>
      </c>
      <c r="B98" s="96" t="s">
        <v>451</v>
      </c>
      <c r="C98" s="103" t="str">
        <f t="shared" si="11"/>
        <v>1.23.02.FESL34.v01</v>
      </c>
      <c r="D98" s="96" t="s">
        <v>434</v>
      </c>
      <c r="E98" s="96" t="s">
        <v>142</v>
      </c>
      <c r="F98" s="96" t="s">
        <v>50</v>
      </c>
      <c r="G98" s="103" t="s">
        <v>448</v>
      </c>
      <c r="H98" s="103" t="s">
        <v>452</v>
      </c>
      <c r="I98" s="103" t="s">
        <v>448</v>
      </c>
      <c r="J98" s="97">
        <v>2669</v>
      </c>
      <c r="K98" s="100">
        <v>0.49</v>
      </c>
      <c r="L98" s="97">
        <v>0.1</v>
      </c>
      <c r="M98" s="97">
        <v>25.6</v>
      </c>
      <c r="N98" s="290">
        <v>4.7000000000000002E-3</v>
      </c>
      <c r="O98" s="101"/>
      <c r="P98" s="97">
        <v>18</v>
      </c>
      <c r="Q98" s="442">
        <v>110</v>
      </c>
      <c r="R98" s="96" t="s">
        <v>54</v>
      </c>
      <c r="S98" s="96"/>
      <c r="T98" s="96"/>
      <c r="U98" s="96"/>
      <c r="V98" s="96"/>
      <c r="W98" s="294">
        <v>72</v>
      </c>
      <c r="X98" s="96" t="s">
        <v>55</v>
      </c>
      <c r="Y98" s="105" t="s">
        <v>56</v>
      </c>
      <c r="Z98" s="98" t="s">
        <v>223</v>
      </c>
      <c r="AA98" s="96" t="s">
        <v>380</v>
      </c>
      <c r="AB98" s="64"/>
      <c r="AC98" s="64">
        <v>42216</v>
      </c>
      <c r="AD98" s="99"/>
      <c r="AE98" s="96"/>
      <c r="AF98" s="96"/>
      <c r="AG98" s="96"/>
      <c r="AH98" s="96"/>
      <c r="AI98" s="96"/>
      <c r="AJ98" s="96"/>
      <c r="AK98" s="96"/>
      <c r="AL98" s="95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 t="s">
        <v>61</v>
      </c>
      <c r="AX98" s="18" t="s">
        <v>62</v>
      </c>
      <c r="AY98" s="18" t="s">
        <v>63</v>
      </c>
      <c r="AZ98" s="343" t="s">
        <v>453</v>
      </c>
      <c r="BA98" s="18" t="s">
        <v>65</v>
      </c>
      <c r="BB98" s="18" t="s">
        <v>66</v>
      </c>
      <c r="BC98" s="343" t="s">
        <v>382</v>
      </c>
      <c r="BD98" s="18"/>
      <c r="BE98" s="18"/>
      <c r="BF98" s="417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</row>
    <row r="99" spans="1:214" s="129" customFormat="1" x14ac:dyDescent="0.25">
      <c r="A99" s="263" t="str">
        <f t="shared" si="10"/>
        <v>N-CO-LI-000576-E-XX-XX-XX-XX-01</v>
      </c>
      <c r="B99" s="96" t="s">
        <v>454</v>
      </c>
      <c r="C99" s="103" t="str">
        <f t="shared" si="11"/>
        <v>1.23.03.FESL34.v01</v>
      </c>
      <c r="D99" s="96" t="s">
        <v>434</v>
      </c>
      <c r="E99" s="96" t="s">
        <v>142</v>
      </c>
      <c r="F99" s="96" t="s">
        <v>50</v>
      </c>
      <c r="G99" s="103" t="s">
        <v>455</v>
      </c>
      <c r="H99" s="103" t="s">
        <v>456</v>
      </c>
      <c r="I99" s="103" t="s">
        <v>455</v>
      </c>
      <c r="J99" s="97">
        <v>2669</v>
      </c>
      <c r="K99" s="100">
        <v>0.49</v>
      </c>
      <c r="L99" s="97">
        <v>6.0000000000000001E-3</v>
      </c>
      <c r="M99" s="97">
        <v>15.9</v>
      </c>
      <c r="N99" s="290">
        <v>2.8999999999999998E-3</v>
      </c>
      <c r="O99" s="101"/>
      <c r="P99" s="97">
        <v>18</v>
      </c>
      <c r="Q99" s="442">
        <v>120</v>
      </c>
      <c r="R99" s="96" t="s">
        <v>54</v>
      </c>
      <c r="S99" s="96"/>
      <c r="T99" s="96"/>
      <c r="U99" s="96"/>
      <c r="V99" s="96"/>
      <c r="W99" s="294">
        <v>76</v>
      </c>
      <c r="X99" s="96" t="s">
        <v>55</v>
      </c>
      <c r="Y99" s="105" t="s">
        <v>56</v>
      </c>
      <c r="Z99" s="98" t="s">
        <v>223</v>
      </c>
      <c r="AA99" s="96" t="s">
        <v>380</v>
      </c>
      <c r="AB99" s="64"/>
      <c r="AC99" s="64">
        <v>42216</v>
      </c>
      <c r="AD99" s="99"/>
      <c r="AE99" s="96"/>
      <c r="AF99" s="96"/>
      <c r="AG99" s="96"/>
      <c r="AH99" s="96"/>
      <c r="AI99" s="96"/>
      <c r="AJ99" s="96"/>
      <c r="AK99" s="96"/>
      <c r="AL99" s="95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 t="s">
        <v>61</v>
      </c>
      <c r="AX99" s="18" t="s">
        <v>62</v>
      </c>
      <c r="AY99" s="18" t="s">
        <v>63</v>
      </c>
      <c r="AZ99" s="343" t="s">
        <v>457</v>
      </c>
      <c r="BA99" s="18" t="s">
        <v>65</v>
      </c>
      <c r="BB99" s="18" t="s">
        <v>66</v>
      </c>
      <c r="BC99" s="343" t="s">
        <v>382</v>
      </c>
      <c r="BD99" s="18"/>
      <c r="BE99" s="18"/>
      <c r="BF99" s="417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</row>
    <row r="100" spans="1:214" s="129" customFormat="1" x14ac:dyDescent="0.25">
      <c r="A100" s="263" t="str">
        <f t="shared" si="10"/>
        <v>N-CO-LI-000577-E-XX-XX-XX-XX-01</v>
      </c>
      <c r="B100" s="96" t="s">
        <v>458</v>
      </c>
      <c r="C100" s="103" t="str">
        <f t="shared" si="11"/>
        <v>1.23.04.FESL34.v01</v>
      </c>
      <c r="D100" s="96" t="s">
        <v>434</v>
      </c>
      <c r="E100" s="96" t="s">
        <v>142</v>
      </c>
      <c r="F100" s="96" t="s">
        <v>50</v>
      </c>
      <c r="G100" s="103" t="s">
        <v>455</v>
      </c>
      <c r="H100" s="103" t="s">
        <v>459</v>
      </c>
      <c r="I100" s="103" t="s">
        <v>455</v>
      </c>
      <c r="J100" s="97">
        <v>2669</v>
      </c>
      <c r="K100" s="100">
        <v>0.49</v>
      </c>
      <c r="L100" s="97">
        <v>4.0000000000000001E-3</v>
      </c>
      <c r="M100" s="97">
        <v>9.6999999999999993</v>
      </c>
      <c r="N100" s="290">
        <v>1.8E-3</v>
      </c>
      <c r="O100" s="101"/>
      <c r="P100" s="97">
        <v>18</v>
      </c>
      <c r="Q100" s="442">
        <v>130</v>
      </c>
      <c r="R100" s="96" t="s">
        <v>54</v>
      </c>
      <c r="S100" s="96"/>
      <c r="T100" s="96"/>
      <c r="U100" s="96"/>
      <c r="V100" s="96"/>
      <c r="W100" s="294">
        <v>76</v>
      </c>
      <c r="X100" s="96" t="s">
        <v>55</v>
      </c>
      <c r="Y100" s="105" t="s">
        <v>56</v>
      </c>
      <c r="Z100" s="98" t="s">
        <v>223</v>
      </c>
      <c r="AA100" s="96" t="s">
        <v>380</v>
      </c>
      <c r="AB100" s="64"/>
      <c r="AC100" s="64">
        <v>42216</v>
      </c>
      <c r="AD100" s="99"/>
      <c r="AE100" s="96"/>
      <c r="AF100" s="96"/>
      <c r="AG100" s="96"/>
      <c r="AH100" s="96"/>
      <c r="AI100" s="96"/>
      <c r="AJ100" s="96"/>
      <c r="AK100" s="96"/>
      <c r="AL100" s="95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 t="s">
        <v>61</v>
      </c>
      <c r="AX100" s="18" t="s">
        <v>62</v>
      </c>
      <c r="AY100" s="18" t="s">
        <v>63</v>
      </c>
      <c r="AZ100" s="343" t="s">
        <v>460</v>
      </c>
      <c r="BA100" s="18" t="s">
        <v>65</v>
      </c>
      <c r="BB100" s="18" t="s">
        <v>66</v>
      </c>
      <c r="BC100" s="343" t="s">
        <v>382</v>
      </c>
      <c r="BD100" s="18"/>
      <c r="BE100" s="18"/>
      <c r="BF100" s="417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</row>
    <row r="101" spans="1:214" s="129" customFormat="1" x14ac:dyDescent="0.25">
      <c r="A101" s="263" t="str">
        <f t="shared" si="10"/>
        <v>N-CO-LI-000578-E-XX-XX-XX-XX-01</v>
      </c>
      <c r="B101" s="96" t="s">
        <v>461</v>
      </c>
      <c r="C101" s="103" t="str">
        <f t="shared" si="11"/>
        <v>1.23.05.FESL34.v01</v>
      </c>
      <c r="D101" s="96" t="s">
        <v>434</v>
      </c>
      <c r="E101" s="96" t="s">
        <v>142</v>
      </c>
      <c r="F101" s="96" t="s">
        <v>50</v>
      </c>
      <c r="G101" s="103" t="s">
        <v>462</v>
      </c>
      <c r="H101" s="103" t="s">
        <v>463</v>
      </c>
      <c r="I101" s="103" t="s">
        <v>462</v>
      </c>
      <c r="J101" s="97">
        <v>2669</v>
      </c>
      <c r="K101" s="100">
        <v>0.49</v>
      </c>
      <c r="L101" s="97">
        <v>0.02</v>
      </c>
      <c r="M101" s="97">
        <v>53.8</v>
      </c>
      <c r="N101" s="290">
        <v>9.9000000000000008E-3</v>
      </c>
      <c r="O101" s="101"/>
      <c r="P101" s="97">
        <v>18</v>
      </c>
      <c r="Q101" s="442">
        <v>140</v>
      </c>
      <c r="R101" s="96" t="s">
        <v>54</v>
      </c>
      <c r="S101" s="96"/>
      <c r="T101" s="96"/>
      <c r="U101" s="96"/>
      <c r="V101" s="96"/>
      <c r="W101" s="294">
        <v>81</v>
      </c>
      <c r="X101" s="96" t="s">
        <v>55</v>
      </c>
      <c r="Y101" s="105" t="s">
        <v>56</v>
      </c>
      <c r="Z101" s="98" t="s">
        <v>223</v>
      </c>
      <c r="AA101" s="96" t="s">
        <v>380</v>
      </c>
      <c r="AB101" s="64"/>
      <c r="AC101" s="64">
        <v>42216</v>
      </c>
      <c r="AD101" s="99"/>
      <c r="AE101" s="96"/>
      <c r="AF101" s="96"/>
      <c r="AG101" s="96"/>
      <c r="AH101" s="96"/>
      <c r="AI101" s="96"/>
      <c r="AJ101" s="96"/>
      <c r="AK101" s="96"/>
      <c r="AL101" s="95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 t="s">
        <v>61</v>
      </c>
      <c r="AX101" s="18" t="s">
        <v>62</v>
      </c>
      <c r="AY101" s="18" t="s">
        <v>63</v>
      </c>
      <c r="AZ101" s="343" t="s">
        <v>464</v>
      </c>
      <c r="BA101" s="18" t="s">
        <v>65</v>
      </c>
      <c r="BB101" s="18" t="s">
        <v>66</v>
      </c>
      <c r="BC101" s="343" t="s">
        <v>382</v>
      </c>
      <c r="BD101" s="18"/>
      <c r="BE101" s="18"/>
      <c r="BF101" s="417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</row>
    <row r="102" spans="1:214" s="129" customFormat="1" x14ac:dyDescent="0.25">
      <c r="A102" s="263" t="str">
        <f t="shared" si="10"/>
        <v>N-CO-LI-000579-E-XX-XX-XX-XX-01</v>
      </c>
      <c r="B102" s="96" t="s">
        <v>465</v>
      </c>
      <c r="C102" s="103" t="str">
        <f t="shared" si="11"/>
        <v>1.23.06.FESL34.v01</v>
      </c>
      <c r="D102" s="96" t="s">
        <v>434</v>
      </c>
      <c r="E102" s="96" t="s">
        <v>142</v>
      </c>
      <c r="F102" s="96" t="s">
        <v>50</v>
      </c>
      <c r="G102" s="103" t="s">
        <v>462</v>
      </c>
      <c r="H102" s="103" t="s">
        <v>466</v>
      </c>
      <c r="I102" s="103" t="s">
        <v>462</v>
      </c>
      <c r="J102" s="97">
        <v>2669</v>
      </c>
      <c r="K102" s="100">
        <v>0.49</v>
      </c>
      <c r="L102" s="97">
        <v>2.5999999999999999E-2</v>
      </c>
      <c r="M102" s="97">
        <v>70</v>
      </c>
      <c r="N102" s="290">
        <v>1.2800000000000001E-2</v>
      </c>
      <c r="O102" s="101"/>
      <c r="P102" s="97">
        <v>18</v>
      </c>
      <c r="Q102" s="442">
        <v>150</v>
      </c>
      <c r="R102" s="96" t="s">
        <v>54</v>
      </c>
      <c r="S102" s="96"/>
      <c r="T102" s="96"/>
      <c r="U102" s="96"/>
      <c r="V102" s="96"/>
      <c r="W102" s="294">
        <v>81</v>
      </c>
      <c r="X102" s="96" t="s">
        <v>55</v>
      </c>
      <c r="Y102" s="105" t="s">
        <v>56</v>
      </c>
      <c r="Z102" s="98" t="s">
        <v>223</v>
      </c>
      <c r="AA102" s="96" t="s">
        <v>380</v>
      </c>
      <c r="AB102" s="64"/>
      <c r="AC102" s="64">
        <v>42216</v>
      </c>
      <c r="AD102" s="99"/>
      <c r="AE102" s="96"/>
      <c r="AF102" s="96"/>
      <c r="AG102" s="96"/>
      <c r="AH102" s="96"/>
      <c r="AI102" s="96"/>
      <c r="AJ102" s="96"/>
      <c r="AK102" s="96"/>
      <c r="AL102" s="95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 t="s">
        <v>61</v>
      </c>
      <c r="AX102" s="18" t="s">
        <v>62</v>
      </c>
      <c r="AY102" s="18" t="s">
        <v>63</v>
      </c>
      <c r="AZ102" s="343" t="s">
        <v>467</v>
      </c>
      <c r="BA102" s="18" t="s">
        <v>65</v>
      </c>
      <c r="BB102" s="18" t="s">
        <v>66</v>
      </c>
      <c r="BC102" s="343" t="s">
        <v>382</v>
      </c>
      <c r="BD102" s="18"/>
      <c r="BE102" s="18"/>
      <c r="BF102" s="417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</row>
    <row r="103" spans="1:214" s="18" customFormat="1" x14ac:dyDescent="0.25">
      <c r="A103" s="263" t="str">
        <f t="shared" si="10"/>
        <v>N-CO-LI-000075-E-XX-XX-XX-XX-03</v>
      </c>
      <c r="B103" s="2" t="s">
        <v>468</v>
      </c>
      <c r="C103" s="3" t="str">
        <f t="shared" si="11"/>
        <v>1.05.01.FESL7.v04</v>
      </c>
      <c r="D103" s="2" t="s">
        <v>469</v>
      </c>
      <c r="E103" s="2" t="s">
        <v>84</v>
      </c>
      <c r="F103" s="2" t="s">
        <v>50</v>
      </c>
      <c r="G103" s="3" t="s">
        <v>470</v>
      </c>
      <c r="H103" s="3" t="s">
        <v>471</v>
      </c>
      <c r="I103" s="3" t="s">
        <v>472</v>
      </c>
      <c r="J103" s="496">
        <v>2669</v>
      </c>
      <c r="K103" s="19">
        <v>0.49</v>
      </c>
      <c r="L103" s="20">
        <v>1.6E-2</v>
      </c>
      <c r="M103" s="4">
        <v>288.25</v>
      </c>
      <c r="N103" s="20">
        <v>7.8399999999999997E-3</v>
      </c>
      <c r="O103" s="20"/>
      <c r="P103" s="496">
        <v>10</v>
      </c>
      <c r="Q103" s="440">
        <v>100</v>
      </c>
      <c r="R103" s="2" t="s">
        <v>473</v>
      </c>
      <c r="S103" s="2"/>
      <c r="T103" s="2"/>
      <c r="U103" s="2"/>
      <c r="V103" s="2"/>
      <c r="W103" s="21">
        <v>67.55</v>
      </c>
      <c r="X103" s="2" t="s">
        <v>87</v>
      </c>
      <c r="Y103" s="36" t="s">
        <v>474</v>
      </c>
      <c r="Z103" s="500" t="s">
        <v>57</v>
      </c>
      <c r="AA103" s="2" t="s">
        <v>88</v>
      </c>
      <c r="AB103" s="58" t="s">
        <v>475</v>
      </c>
      <c r="AC103" s="2"/>
      <c r="AE103" s="2"/>
      <c r="AF103" s="2" t="s">
        <v>90</v>
      </c>
      <c r="AG103" s="59"/>
      <c r="AH103" s="59"/>
      <c r="AI103" s="59"/>
      <c r="AJ103" s="2"/>
      <c r="AK103" s="2"/>
      <c r="AL103" s="108"/>
      <c r="AW103" s="18" t="s">
        <v>61</v>
      </c>
      <c r="AX103" s="18" t="s">
        <v>62</v>
      </c>
      <c r="AY103" s="18" t="s">
        <v>63</v>
      </c>
      <c r="AZ103" s="343" t="s">
        <v>476</v>
      </c>
      <c r="BA103" s="18" t="s">
        <v>65</v>
      </c>
      <c r="BB103" s="18" t="s">
        <v>66</v>
      </c>
      <c r="BC103" s="343" t="s">
        <v>92</v>
      </c>
      <c r="BF103" s="417"/>
    </row>
    <row r="104" spans="1:214" s="18" customFormat="1" x14ac:dyDescent="0.25">
      <c r="A104" s="263" t="str">
        <f t="shared" si="10"/>
        <v>N-CO-LI-000076-E-XX-XX-XX-XX-03</v>
      </c>
      <c r="B104" s="2" t="s">
        <v>477</v>
      </c>
      <c r="C104" s="3" t="str">
        <f t="shared" si="11"/>
        <v>1.05.02.FESL7.v04</v>
      </c>
      <c r="D104" s="2" t="s">
        <v>469</v>
      </c>
      <c r="E104" s="2" t="s">
        <v>84</v>
      </c>
      <c r="F104" s="2" t="s">
        <v>50</v>
      </c>
      <c r="G104" s="3" t="s">
        <v>478</v>
      </c>
      <c r="H104" s="3" t="s">
        <v>471</v>
      </c>
      <c r="I104" s="3" t="s">
        <v>479</v>
      </c>
      <c r="J104" s="496">
        <v>2669</v>
      </c>
      <c r="K104" s="19">
        <v>0.49</v>
      </c>
      <c r="L104" s="20">
        <v>0.04</v>
      </c>
      <c r="M104" s="4">
        <v>720.6</v>
      </c>
      <c r="N104" s="20">
        <v>1.9599999999999999E-2</v>
      </c>
      <c r="O104" s="20"/>
      <c r="P104" s="496">
        <v>10</v>
      </c>
      <c r="Q104" s="440">
        <v>200</v>
      </c>
      <c r="R104" s="2" t="s">
        <v>473</v>
      </c>
      <c r="S104" s="2"/>
      <c r="T104" s="2"/>
      <c r="U104" s="2"/>
      <c r="V104" s="2"/>
      <c r="W104" s="21">
        <v>85.38</v>
      </c>
      <c r="X104" s="2" t="s">
        <v>87</v>
      </c>
      <c r="Y104" s="36" t="s">
        <v>474</v>
      </c>
      <c r="Z104" s="500" t="s">
        <v>57</v>
      </c>
      <c r="AA104" s="2" t="s">
        <v>88</v>
      </c>
      <c r="AB104" s="58" t="s">
        <v>475</v>
      </c>
      <c r="AC104" s="2"/>
      <c r="AE104" s="2"/>
      <c r="AF104" s="2" t="s">
        <v>90</v>
      </c>
      <c r="AG104" s="59"/>
      <c r="AH104" s="59"/>
      <c r="AI104" s="59"/>
      <c r="AJ104" s="2"/>
      <c r="AK104" s="2"/>
      <c r="AL104" s="108"/>
      <c r="AW104" s="18" t="s">
        <v>61</v>
      </c>
      <c r="AX104" s="18" t="s">
        <v>62</v>
      </c>
      <c r="AY104" s="18" t="s">
        <v>63</v>
      </c>
      <c r="AZ104" s="343" t="s">
        <v>480</v>
      </c>
      <c r="BA104" s="18" t="s">
        <v>65</v>
      </c>
      <c r="BB104" s="18" t="s">
        <v>66</v>
      </c>
      <c r="BC104" s="343" t="s">
        <v>92</v>
      </c>
      <c r="BF104" s="417"/>
    </row>
    <row r="105" spans="1:214" s="18" customFormat="1" x14ac:dyDescent="0.25">
      <c r="A105" s="263" t="str">
        <f t="shared" si="10"/>
        <v>N-CO-LI-000077-E-XX-XX-XX-XX-03</v>
      </c>
      <c r="B105" s="2" t="s">
        <v>481</v>
      </c>
      <c r="C105" s="3" t="s">
        <v>482</v>
      </c>
      <c r="D105" s="2" t="s">
        <v>469</v>
      </c>
      <c r="E105" s="2" t="s">
        <v>84</v>
      </c>
      <c r="F105" s="2" t="s">
        <v>50</v>
      </c>
      <c r="G105" s="3" t="s">
        <v>483</v>
      </c>
      <c r="H105" s="3" t="s">
        <v>471</v>
      </c>
      <c r="I105" s="3" t="s">
        <v>484</v>
      </c>
      <c r="J105" s="496">
        <v>2669</v>
      </c>
      <c r="K105" s="19">
        <v>0.49</v>
      </c>
      <c r="L105" s="20">
        <v>4.4400000000000002E-2</v>
      </c>
      <c r="M105" s="4">
        <v>800.7</v>
      </c>
      <c r="N105" s="20">
        <v>2.18E-2</v>
      </c>
      <c r="O105" s="20"/>
      <c r="P105" s="496">
        <v>10</v>
      </c>
      <c r="Q105" s="440">
        <v>825</v>
      </c>
      <c r="R105" s="2" t="s">
        <v>485</v>
      </c>
      <c r="S105" s="2"/>
      <c r="T105" s="2"/>
      <c r="U105" s="2"/>
      <c r="V105" s="2"/>
      <c r="W105" s="21">
        <v>405</v>
      </c>
      <c r="X105" s="2" t="s">
        <v>486</v>
      </c>
      <c r="Y105" s="36" t="s">
        <v>474</v>
      </c>
      <c r="Z105" s="500" t="s">
        <v>57</v>
      </c>
      <c r="AA105" s="2" t="s">
        <v>88</v>
      </c>
      <c r="AB105" s="58" t="s">
        <v>475</v>
      </c>
      <c r="AC105" s="58"/>
      <c r="AE105" s="2"/>
      <c r="AF105" s="2" t="s">
        <v>90</v>
      </c>
      <c r="AG105" s="430"/>
      <c r="AH105" s="430"/>
      <c r="AI105" s="430"/>
      <c r="AJ105" s="2"/>
      <c r="AK105" s="2"/>
      <c r="AL105" s="108"/>
      <c r="AW105" s="18" t="s">
        <v>61</v>
      </c>
      <c r="AX105" s="18" t="s">
        <v>62</v>
      </c>
      <c r="AY105" s="18" t="s">
        <v>63</v>
      </c>
      <c r="AZ105" s="343" t="s">
        <v>487</v>
      </c>
      <c r="BA105" s="18" t="s">
        <v>65</v>
      </c>
      <c r="BB105" s="18" t="s">
        <v>66</v>
      </c>
      <c r="BC105" s="343" t="s">
        <v>92</v>
      </c>
      <c r="BF105" s="417"/>
    </row>
    <row r="106" spans="1:214" s="18" customFormat="1" x14ac:dyDescent="0.25">
      <c r="A106" s="263" t="str">
        <f t="shared" si="10"/>
        <v>N-CO-LI-000490-E-XX-XX-XX-XX-02</v>
      </c>
      <c r="B106" s="211" t="s">
        <v>488</v>
      </c>
      <c r="C106" s="216" t="str">
        <f t="shared" ref="C106:C120" si="12">CONCATENATE(B106,D106,E106)</f>
        <v>1.05.08.FESL7.v04</v>
      </c>
      <c r="D106" s="211" t="s">
        <v>469</v>
      </c>
      <c r="E106" s="211" t="s">
        <v>84</v>
      </c>
      <c r="F106" s="211" t="s">
        <v>50</v>
      </c>
      <c r="G106" s="216" t="s">
        <v>489</v>
      </c>
      <c r="H106" s="216" t="s">
        <v>471</v>
      </c>
      <c r="I106" s="216" t="s">
        <v>490</v>
      </c>
      <c r="J106" s="212">
        <v>2669</v>
      </c>
      <c r="K106" s="213">
        <v>0.49</v>
      </c>
      <c r="L106" s="214">
        <v>0.13700000000000001</v>
      </c>
      <c r="M106" s="233">
        <v>365.1</v>
      </c>
      <c r="N106" s="214">
        <v>0.126</v>
      </c>
      <c r="O106" s="214"/>
      <c r="P106" s="212">
        <v>10</v>
      </c>
      <c r="Q106" s="441">
        <v>150</v>
      </c>
      <c r="R106" s="211" t="s">
        <v>473</v>
      </c>
      <c r="S106" s="211"/>
      <c r="T106" s="211"/>
      <c r="U106" s="211"/>
      <c r="V106" s="211"/>
      <c r="W106" s="225">
        <v>44</v>
      </c>
      <c r="X106" s="211" t="s">
        <v>491</v>
      </c>
      <c r="Y106" s="226" t="s">
        <v>474</v>
      </c>
      <c r="Z106" s="227" t="s">
        <v>57</v>
      </c>
      <c r="AA106" s="211" t="s">
        <v>380</v>
      </c>
      <c r="AB106" s="217"/>
      <c r="AC106" s="217">
        <v>41851</v>
      </c>
      <c r="AD106" s="352"/>
      <c r="AE106" s="211"/>
      <c r="AF106" s="211" t="s">
        <v>90</v>
      </c>
      <c r="AG106" s="352"/>
      <c r="AH106" s="352"/>
      <c r="AI106" s="352"/>
      <c r="AJ106" s="211"/>
      <c r="AK106" s="211"/>
      <c r="AL106" s="210"/>
      <c r="AW106" s="18" t="s">
        <v>61</v>
      </c>
      <c r="AX106" s="18" t="s">
        <v>62</v>
      </c>
      <c r="AY106" s="18" t="s">
        <v>63</v>
      </c>
      <c r="AZ106" s="343" t="s">
        <v>492</v>
      </c>
      <c r="BA106" s="18" t="s">
        <v>65</v>
      </c>
      <c r="BB106" s="18" t="s">
        <v>66</v>
      </c>
      <c r="BC106" s="343" t="s">
        <v>67</v>
      </c>
      <c r="BF106" s="417"/>
    </row>
    <row r="107" spans="1:214" s="18" customFormat="1" x14ac:dyDescent="0.25">
      <c r="A107" s="263" t="str">
        <f t="shared" si="10"/>
        <v>N-CO-LI-000491-E-XX-XX-XX-XX-02</v>
      </c>
      <c r="B107" s="211" t="s">
        <v>493</v>
      </c>
      <c r="C107" s="216" t="str">
        <f t="shared" si="12"/>
        <v>1.05.09.FESL7.v04</v>
      </c>
      <c r="D107" s="211" t="s">
        <v>469</v>
      </c>
      <c r="E107" s="211" t="s">
        <v>84</v>
      </c>
      <c r="F107" s="211" t="s">
        <v>50</v>
      </c>
      <c r="G107" s="216" t="s">
        <v>494</v>
      </c>
      <c r="H107" s="216" t="s">
        <v>471</v>
      </c>
      <c r="I107" s="216" t="s">
        <v>490</v>
      </c>
      <c r="J107" s="212">
        <v>2669</v>
      </c>
      <c r="K107" s="213">
        <v>0.49</v>
      </c>
      <c r="L107" s="214">
        <v>0.34200000000000003</v>
      </c>
      <c r="M107" s="233">
        <v>912.8</v>
      </c>
      <c r="N107" s="214">
        <v>0.21</v>
      </c>
      <c r="O107" s="214"/>
      <c r="P107" s="212">
        <v>10</v>
      </c>
      <c r="Q107" s="441">
        <v>250</v>
      </c>
      <c r="R107" s="211" t="s">
        <v>473</v>
      </c>
      <c r="S107" s="211"/>
      <c r="T107" s="211"/>
      <c r="U107" s="211"/>
      <c r="V107" s="211"/>
      <c r="W107" s="225">
        <v>111</v>
      </c>
      <c r="X107" s="211" t="s">
        <v>495</v>
      </c>
      <c r="Y107" s="226" t="s">
        <v>474</v>
      </c>
      <c r="Z107" s="227" t="s">
        <v>57</v>
      </c>
      <c r="AA107" s="211" t="s">
        <v>380</v>
      </c>
      <c r="AB107" s="217"/>
      <c r="AC107" s="217">
        <v>41851</v>
      </c>
      <c r="AD107" s="352"/>
      <c r="AE107" s="211"/>
      <c r="AF107" s="211" t="s">
        <v>90</v>
      </c>
      <c r="AG107" s="352"/>
      <c r="AH107" s="352"/>
      <c r="AI107" s="352"/>
      <c r="AJ107" s="211"/>
      <c r="AK107" s="211"/>
      <c r="AL107" s="210"/>
      <c r="AW107" s="18" t="s">
        <v>61</v>
      </c>
      <c r="AX107" s="18" t="s">
        <v>62</v>
      </c>
      <c r="AY107" s="18" t="s">
        <v>63</v>
      </c>
      <c r="AZ107" s="343" t="s">
        <v>496</v>
      </c>
      <c r="BA107" s="18" t="s">
        <v>65</v>
      </c>
      <c r="BB107" s="18" t="s">
        <v>66</v>
      </c>
      <c r="BC107" s="343" t="s">
        <v>67</v>
      </c>
      <c r="BF107" s="417"/>
    </row>
    <row r="108" spans="1:214" s="18" customFormat="1" x14ac:dyDescent="0.25">
      <c r="A108" s="263" t="str">
        <f t="shared" si="10"/>
        <v>N-CO-LI-000492-E-XX-XX-XX-XX-02</v>
      </c>
      <c r="B108" s="211" t="s">
        <v>497</v>
      </c>
      <c r="C108" s="216" t="str">
        <f t="shared" si="12"/>
        <v>1.05.10.FESL7.v04</v>
      </c>
      <c r="D108" s="211" t="s">
        <v>469</v>
      </c>
      <c r="E108" s="211" t="s">
        <v>84</v>
      </c>
      <c r="F108" s="211" t="s">
        <v>50</v>
      </c>
      <c r="G108" s="216" t="s">
        <v>498</v>
      </c>
      <c r="H108" s="216" t="s">
        <v>471</v>
      </c>
      <c r="I108" s="216" t="s">
        <v>490</v>
      </c>
      <c r="J108" s="212">
        <v>2669</v>
      </c>
      <c r="K108" s="213">
        <v>0.49</v>
      </c>
      <c r="L108" s="214">
        <v>0.38</v>
      </c>
      <c r="M108" s="233">
        <v>1014.2</v>
      </c>
      <c r="N108" s="214">
        <v>0.17150000000000001</v>
      </c>
      <c r="O108" s="214"/>
      <c r="P108" s="212">
        <v>10</v>
      </c>
      <c r="Q108" s="441">
        <v>925</v>
      </c>
      <c r="R108" s="211" t="s">
        <v>499</v>
      </c>
      <c r="S108" s="211"/>
      <c r="T108" s="211"/>
      <c r="U108" s="211"/>
      <c r="V108" s="211"/>
      <c r="W108" s="225">
        <v>405</v>
      </c>
      <c r="X108" s="211" t="s">
        <v>486</v>
      </c>
      <c r="Y108" s="226" t="s">
        <v>474</v>
      </c>
      <c r="Z108" s="227" t="s">
        <v>57</v>
      </c>
      <c r="AA108" s="211" t="s">
        <v>380</v>
      </c>
      <c r="AB108" s="217"/>
      <c r="AC108" s="217">
        <v>41851</v>
      </c>
      <c r="AD108" s="218"/>
      <c r="AE108" s="211"/>
      <c r="AF108" s="211" t="s">
        <v>90</v>
      </c>
      <c r="AG108" s="352"/>
      <c r="AH108" s="352"/>
      <c r="AI108" s="352"/>
      <c r="AJ108" s="211"/>
      <c r="AK108" s="211"/>
      <c r="AL108" s="210"/>
      <c r="AW108" s="18" t="s">
        <v>61</v>
      </c>
      <c r="AX108" s="18" t="s">
        <v>62</v>
      </c>
      <c r="AY108" s="18" t="s">
        <v>63</v>
      </c>
      <c r="AZ108" s="343" t="s">
        <v>500</v>
      </c>
      <c r="BA108" s="18" t="s">
        <v>65</v>
      </c>
      <c r="BB108" s="18" t="s">
        <v>66</v>
      </c>
      <c r="BC108" s="343" t="s">
        <v>67</v>
      </c>
      <c r="BF108" s="417"/>
    </row>
    <row r="109" spans="1:214" s="18" customFormat="1" x14ac:dyDescent="0.25">
      <c r="A109" s="263" t="str">
        <f t="shared" si="10"/>
        <v>N-CO-LI-000078-E-XX-XX-XX-XX-03</v>
      </c>
      <c r="B109" s="2" t="s">
        <v>481</v>
      </c>
      <c r="C109" s="3" t="str">
        <f t="shared" si="12"/>
        <v>1.05.03.FESL10.v02</v>
      </c>
      <c r="D109" s="2" t="s">
        <v>501</v>
      </c>
      <c r="E109" s="2" t="s">
        <v>152</v>
      </c>
      <c r="F109" s="2" t="s">
        <v>50</v>
      </c>
      <c r="G109" s="3" t="s">
        <v>502</v>
      </c>
      <c r="H109" s="3" t="s">
        <v>471</v>
      </c>
      <c r="I109" s="3" t="s">
        <v>503</v>
      </c>
      <c r="J109" s="496">
        <v>2669</v>
      </c>
      <c r="K109" s="19">
        <v>0.49</v>
      </c>
      <c r="L109" s="20">
        <v>3.12</v>
      </c>
      <c r="M109" s="4">
        <v>8340.6299999999992</v>
      </c>
      <c r="N109" s="20">
        <v>1.5309999999999999</v>
      </c>
      <c r="O109" s="20"/>
      <c r="P109" s="496">
        <v>12</v>
      </c>
      <c r="Q109" s="440">
        <v>2700</v>
      </c>
      <c r="R109" s="2" t="s">
        <v>504</v>
      </c>
      <c r="S109" s="2"/>
      <c r="T109" s="2"/>
      <c r="U109" s="2"/>
      <c r="V109" s="2"/>
      <c r="W109" s="21">
        <v>1000</v>
      </c>
      <c r="X109" s="2" t="s">
        <v>505</v>
      </c>
      <c r="Y109" s="36" t="s">
        <v>474</v>
      </c>
      <c r="Z109" s="500" t="s">
        <v>57</v>
      </c>
      <c r="AA109" s="2" t="s">
        <v>88</v>
      </c>
      <c r="AB109" s="58" t="s">
        <v>290</v>
      </c>
      <c r="AC109" s="2"/>
      <c r="AE109" s="2"/>
      <c r="AF109" s="2" t="s">
        <v>90</v>
      </c>
      <c r="AG109" s="59"/>
      <c r="AH109" s="59"/>
      <c r="AI109" s="59"/>
      <c r="AJ109" s="2"/>
      <c r="AK109" s="2"/>
      <c r="AL109" s="108"/>
      <c r="AW109" s="18" t="s">
        <v>61</v>
      </c>
      <c r="AX109" s="18" t="s">
        <v>62</v>
      </c>
      <c r="AY109" s="18" t="s">
        <v>63</v>
      </c>
      <c r="AZ109" s="343" t="s">
        <v>506</v>
      </c>
      <c r="BA109" s="18" t="s">
        <v>65</v>
      </c>
      <c r="BB109" s="18" t="s">
        <v>66</v>
      </c>
      <c r="BC109" s="343" t="s">
        <v>92</v>
      </c>
      <c r="BF109" s="417"/>
    </row>
    <row r="110" spans="1:214" s="18" customFormat="1" x14ac:dyDescent="0.25">
      <c r="A110" s="263" t="str">
        <f t="shared" si="10"/>
        <v>N-CO-LI-000079-E-XX-XX-XX-XX-03</v>
      </c>
      <c r="B110" s="2" t="s">
        <v>507</v>
      </c>
      <c r="C110" s="3" t="str">
        <f t="shared" si="12"/>
        <v>1.05.04.FESL11.v02</v>
      </c>
      <c r="D110" s="2" t="s">
        <v>508</v>
      </c>
      <c r="E110" s="2" t="s">
        <v>152</v>
      </c>
      <c r="F110" s="2" t="s">
        <v>50</v>
      </c>
      <c r="G110" s="3" t="s">
        <v>509</v>
      </c>
      <c r="H110" s="3" t="s">
        <v>510</v>
      </c>
      <c r="I110" s="3" t="s">
        <v>511</v>
      </c>
      <c r="J110" s="496">
        <v>2669</v>
      </c>
      <c r="K110" s="19">
        <v>0.49</v>
      </c>
      <c r="L110" s="20">
        <v>2.44</v>
      </c>
      <c r="M110" s="4">
        <v>6000</v>
      </c>
      <c r="N110" s="20">
        <v>2.1960000000000002</v>
      </c>
      <c r="O110" s="20"/>
      <c r="P110" s="496">
        <v>12</v>
      </c>
      <c r="Q110" s="440">
        <v>3000</v>
      </c>
      <c r="R110" s="2" t="s">
        <v>504</v>
      </c>
      <c r="S110" s="2"/>
      <c r="T110" s="2"/>
      <c r="U110" s="2"/>
      <c r="V110" s="2" t="s">
        <v>512</v>
      </c>
      <c r="W110" s="21">
        <v>1000</v>
      </c>
      <c r="X110" s="2" t="s">
        <v>505</v>
      </c>
      <c r="Y110" s="36" t="s">
        <v>474</v>
      </c>
      <c r="Z110" s="500" t="s">
        <v>57</v>
      </c>
      <c r="AA110" s="2" t="s">
        <v>88</v>
      </c>
      <c r="AB110" s="58" t="s">
        <v>290</v>
      </c>
      <c r="AC110" s="2"/>
      <c r="AE110" s="2"/>
      <c r="AF110" s="2" t="s">
        <v>90</v>
      </c>
      <c r="AG110" s="59"/>
      <c r="AH110" s="59"/>
      <c r="AI110" s="59"/>
      <c r="AJ110" s="2"/>
      <c r="AK110" s="2"/>
      <c r="AL110" s="108"/>
      <c r="AW110" s="18" t="s">
        <v>61</v>
      </c>
      <c r="AX110" s="18" t="s">
        <v>62</v>
      </c>
      <c r="AY110" s="18" t="s">
        <v>63</v>
      </c>
      <c r="AZ110" s="343" t="s">
        <v>513</v>
      </c>
      <c r="BA110" s="18" t="s">
        <v>65</v>
      </c>
      <c r="BB110" s="18" t="s">
        <v>66</v>
      </c>
      <c r="BC110" s="343" t="s">
        <v>92</v>
      </c>
      <c r="BF110" s="417"/>
    </row>
    <row r="111" spans="1:214" s="18" customFormat="1" x14ac:dyDescent="0.25">
      <c r="A111" s="263" t="str">
        <f t="shared" si="10"/>
        <v>N-CO-LI-000080-E-XX-XX-XX-XX-03</v>
      </c>
      <c r="B111" s="2" t="s">
        <v>514</v>
      </c>
      <c r="C111" s="3" t="str">
        <f t="shared" si="12"/>
        <v>1.05.05.FESL12.v03</v>
      </c>
      <c r="D111" s="2" t="s">
        <v>515</v>
      </c>
      <c r="E111" s="2" t="s">
        <v>49</v>
      </c>
      <c r="F111" s="2" t="s">
        <v>50</v>
      </c>
      <c r="G111" s="3" t="s">
        <v>516</v>
      </c>
      <c r="H111" s="3" t="s">
        <v>517</v>
      </c>
      <c r="I111" s="3" t="s">
        <v>518</v>
      </c>
      <c r="J111" s="496">
        <v>2669</v>
      </c>
      <c r="K111" s="19">
        <v>0.49</v>
      </c>
      <c r="L111" s="20">
        <v>4.0199999999999996</v>
      </c>
      <c r="M111" s="4">
        <v>10409.1</v>
      </c>
      <c r="N111" s="20">
        <v>2.2290000000000001</v>
      </c>
      <c r="O111" s="20"/>
      <c r="P111" s="496">
        <v>12</v>
      </c>
      <c r="Q111" s="440">
        <v>3000</v>
      </c>
      <c r="R111" s="2" t="s">
        <v>504</v>
      </c>
      <c r="S111" s="2"/>
      <c r="T111" s="2"/>
      <c r="U111" s="2"/>
      <c r="V111" s="2" t="s">
        <v>512</v>
      </c>
      <c r="W111" s="21">
        <v>1000</v>
      </c>
      <c r="X111" s="2" t="s">
        <v>505</v>
      </c>
      <c r="Y111" s="36" t="s">
        <v>474</v>
      </c>
      <c r="Z111" s="500" t="s">
        <v>519</v>
      </c>
      <c r="AA111" s="2" t="s">
        <v>88</v>
      </c>
      <c r="AB111" s="58" t="s">
        <v>290</v>
      </c>
      <c r="AC111" s="2"/>
      <c r="AE111" s="2"/>
      <c r="AF111" s="2" t="s">
        <v>90</v>
      </c>
      <c r="AG111" s="59"/>
      <c r="AH111" s="59"/>
      <c r="AI111" s="59"/>
      <c r="AJ111" s="2"/>
      <c r="AK111" s="2"/>
      <c r="AL111" s="108"/>
      <c r="AW111" s="18" t="s">
        <v>61</v>
      </c>
      <c r="AX111" s="18" t="s">
        <v>62</v>
      </c>
      <c r="AY111" s="18" t="s">
        <v>63</v>
      </c>
      <c r="AZ111" s="343" t="s">
        <v>520</v>
      </c>
      <c r="BA111" s="18" t="s">
        <v>65</v>
      </c>
      <c r="BB111" s="18" t="s">
        <v>66</v>
      </c>
      <c r="BC111" s="343" t="s">
        <v>92</v>
      </c>
      <c r="BF111" s="417"/>
    </row>
    <row r="112" spans="1:214" s="18" customFormat="1" x14ac:dyDescent="0.25">
      <c r="A112" s="263" t="str">
        <f t="shared" si="10"/>
        <v>N-CO-LI-000493-E-XX-XX-XX-XX-03</v>
      </c>
      <c r="B112" s="211" t="s">
        <v>521</v>
      </c>
      <c r="C112" s="216" t="str">
        <f t="shared" si="12"/>
        <v>1.05.07.FESL12.v04</v>
      </c>
      <c r="D112" s="211" t="s">
        <v>515</v>
      </c>
      <c r="E112" s="211" t="s">
        <v>84</v>
      </c>
      <c r="F112" s="211" t="s">
        <v>50</v>
      </c>
      <c r="G112" s="216" t="s">
        <v>516</v>
      </c>
      <c r="H112" s="216" t="s">
        <v>522</v>
      </c>
      <c r="I112" s="216" t="s">
        <v>523</v>
      </c>
      <c r="J112" s="212">
        <v>2669</v>
      </c>
      <c r="K112" s="213">
        <v>0.49</v>
      </c>
      <c r="L112" s="230">
        <v>3.5E-4</v>
      </c>
      <c r="M112" s="248">
        <v>0.80100000000000005</v>
      </c>
      <c r="N112" s="230">
        <v>2.0000000000000001E-4</v>
      </c>
      <c r="O112" s="214"/>
      <c r="P112" s="212">
        <v>12</v>
      </c>
      <c r="Q112" s="441">
        <v>3</v>
      </c>
      <c r="R112" s="211" t="s">
        <v>524</v>
      </c>
      <c r="S112" s="211"/>
      <c r="T112" s="211"/>
      <c r="U112" s="211"/>
      <c r="V112" s="211"/>
      <c r="W112" s="225">
        <v>1000</v>
      </c>
      <c r="X112" s="211" t="s">
        <v>505</v>
      </c>
      <c r="Y112" s="226" t="s">
        <v>474</v>
      </c>
      <c r="Z112" s="227" t="s">
        <v>525</v>
      </c>
      <c r="AA112" s="211" t="s">
        <v>526</v>
      </c>
      <c r="AB112" s="217">
        <v>42277</v>
      </c>
      <c r="AC112" s="217">
        <v>41851</v>
      </c>
      <c r="AD112" s="218"/>
      <c r="AE112" s="211"/>
      <c r="AF112" s="211" t="s">
        <v>90</v>
      </c>
      <c r="AG112" s="211"/>
      <c r="AH112" s="211"/>
      <c r="AI112" s="211"/>
      <c r="AJ112" s="211"/>
      <c r="AK112" s="211"/>
      <c r="AL112" s="210"/>
      <c r="AW112" s="18" t="s">
        <v>61</v>
      </c>
      <c r="AX112" s="18" t="s">
        <v>62</v>
      </c>
      <c r="AY112" s="18" t="s">
        <v>63</v>
      </c>
      <c r="AZ112" s="343" t="s">
        <v>527</v>
      </c>
      <c r="BA112" s="18" t="s">
        <v>65</v>
      </c>
      <c r="BB112" s="18" t="s">
        <v>66</v>
      </c>
      <c r="BC112" s="343" t="s">
        <v>92</v>
      </c>
      <c r="BF112" s="417"/>
    </row>
    <row r="113" spans="1:58" s="18" customFormat="1" ht="12.75" x14ac:dyDescent="0.2">
      <c r="A113" s="263" t="str">
        <f t="shared" si="10"/>
        <v>N-CO-LI-000081-E-XX-XX-XX-XX-03</v>
      </c>
      <c r="B113" s="2" t="s">
        <v>528</v>
      </c>
      <c r="C113" s="3" t="str">
        <f t="shared" si="12"/>
        <v>1.05.06.FESL12NC.v02</v>
      </c>
      <c r="D113" s="2" t="s">
        <v>529</v>
      </c>
      <c r="E113" s="2" t="s">
        <v>152</v>
      </c>
      <c r="F113" s="2" t="s">
        <v>50</v>
      </c>
      <c r="G113" s="3" t="s">
        <v>516</v>
      </c>
      <c r="H113" s="3" t="s">
        <v>530</v>
      </c>
      <c r="I113" s="3" t="s">
        <v>531</v>
      </c>
      <c r="J113" s="496">
        <v>2669</v>
      </c>
      <c r="K113" s="19">
        <v>0.49</v>
      </c>
      <c r="L113" s="20">
        <v>3.5</v>
      </c>
      <c r="M113" s="4">
        <v>8810</v>
      </c>
      <c r="N113" s="20">
        <v>1.89</v>
      </c>
      <c r="O113" s="45"/>
      <c r="P113" s="496">
        <v>12</v>
      </c>
      <c r="Q113" s="440">
        <v>3000</v>
      </c>
      <c r="R113" s="2" t="s">
        <v>504</v>
      </c>
      <c r="S113" s="39"/>
      <c r="T113" s="39"/>
      <c r="U113" s="39"/>
      <c r="V113" s="39"/>
      <c r="W113" s="21">
        <v>1000</v>
      </c>
      <c r="X113" s="2" t="s">
        <v>505</v>
      </c>
      <c r="Y113" s="36" t="s">
        <v>474</v>
      </c>
      <c r="Z113" s="500" t="s">
        <v>532</v>
      </c>
      <c r="AA113" s="2" t="s">
        <v>533</v>
      </c>
      <c r="AB113" s="58">
        <v>41851</v>
      </c>
      <c r="AC113" s="2"/>
      <c r="AE113" s="2"/>
      <c r="AF113" s="2" t="s">
        <v>90</v>
      </c>
      <c r="AG113" s="59"/>
      <c r="AH113" s="59"/>
      <c r="AI113" s="59"/>
      <c r="AJ113" s="2"/>
      <c r="AK113" s="2"/>
      <c r="AL113" s="2"/>
      <c r="AW113" s="18" t="s">
        <v>61</v>
      </c>
      <c r="AX113" s="18" t="s">
        <v>62</v>
      </c>
      <c r="AY113" s="18" t="s">
        <v>63</v>
      </c>
      <c r="AZ113" s="343" t="s">
        <v>534</v>
      </c>
      <c r="BA113" s="18" t="s">
        <v>65</v>
      </c>
      <c r="BB113" s="18" t="s">
        <v>66</v>
      </c>
      <c r="BC113" s="343" t="s">
        <v>92</v>
      </c>
      <c r="BF113" s="417"/>
    </row>
    <row r="114" spans="1:58" s="18" customFormat="1" x14ac:dyDescent="0.25">
      <c r="A114" s="263" t="str">
        <f t="shared" si="10"/>
        <v>N-CO-LI-000082-E-XX-XX-XX-XX-02</v>
      </c>
      <c r="B114" s="2" t="s">
        <v>535</v>
      </c>
      <c r="C114" s="3" t="str">
        <f t="shared" si="12"/>
        <v>1.06.01.FESL3.v03</v>
      </c>
      <c r="D114" s="2" t="s">
        <v>536</v>
      </c>
      <c r="E114" s="2" t="s">
        <v>49</v>
      </c>
      <c r="F114" s="2" t="s">
        <v>50</v>
      </c>
      <c r="G114" s="3" t="s">
        <v>537</v>
      </c>
      <c r="H114" s="3" t="s">
        <v>538</v>
      </c>
      <c r="I114" s="3" t="s">
        <v>539</v>
      </c>
      <c r="J114" s="496">
        <v>4160</v>
      </c>
      <c r="K114" s="19">
        <v>0.95</v>
      </c>
      <c r="L114" s="20">
        <v>0.108</v>
      </c>
      <c r="M114" s="6">
        <v>449</v>
      </c>
      <c r="N114" s="20">
        <v>0.1026</v>
      </c>
      <c r="O114" s="20"/>
      <c r="P114" s="496">
        <v>12</v>
      </c>
      <c r="Q114" s="440">
        <v>180</v>
      </c>
      <c r="R114" s="2" t="s">
        <v>54</v>
      </c>
      <c r="S114" s="2"/>
      <c r="T114" s="2"/>
      <c r="U114" s="2"/>
      <c r="V114" s="2"/>
      <c r="W114" s="21">
        <v>101.40400000000001</v>
      </c>
      <c r="X114" s="3" t="s">
        <v>540</v>
      </c>
      <c r="Y114" s="36" t="s">
        <v>56</v>
      </c>
      <c r="Z114" s="500" t="s">
        <v>541</v>
      </c>
      <c r="AA114" s="2" t="s">
        <v>542</v>
      </c>
      <c r="AB114" s="58">
        <v>41851</v>
      </c>
      <c r="AC114" s="2"/>
      <c r="AE114" s="2"/>
      <c r="AF114" s="2" t="s">
        <v>90</v>
      </c>
      <c r="AG114" s="59"/>
      <c r="AH114" s="59"/>
      <c r="AI114" s="59"/>
      <c r="AJ114" s="2"/>
      <c r="AK114" s="2"/>
      <c r="AL114" s="108"/>
      <c r="AW114" s="18" t="s">
        <v>61</v>
      </c>
      <c r="AX114" s="18" t="s">
        <v>62</v>
      </c>
      <c r="AY114" s="18" t="s">
        <v>63</v>
      </c>
      <c r="AZ114" s="343" t="s">
        <v>543</v>
      </c>
      <c r="BA114" s="18" t="s">
        <v>65</v>
      </c>
      <c r="BB114" s="18" t="s">
        <v>66</v>
      </c>
      <c r="BC114" s="343" t="s">
        <v>67</v>
      </c>
      <c r="BF114" s="417"/>
    </row>
    <row r="115" spans="1:58" s="18" customFormat="1" x14ac:dyDescent="0.25">
      <c r="A115" s="263" t="str">
        <f t="shared" si="10"/>
        <v>N-CO-LI-000083-E-XX-XX-XX-XX-02</v>
      </c>
      <c r="B115" s="2" t="s">
        <v>544</v>
      </c>
      <c r="C115" s="3" t="str">
        <f t="shared" si="12"/>
        <v>1.06.02.FESL3.v03</v>
      </c>
      <c r="D115" s="2" t="s">
        <v>536</v>
      </c>
      <c r="E115" s="2" t="s">
        <v>49</v>
      </c>
      <c r="F115" s="2" t="s">
        <v>50</v>
      </c>
      <c r="G115" s="3" t="s">
        <v>545</v>
      </c>
      <c r="H115" s="3" t="s">
        <v>538</v>
      </c>
      <c r="I115" s="3" t="s">
        <v>539</v>
      </c>
      <c r="J115" s="496">
        <v>4160</v>
      </c>
      <c r="K115" s="19">
        <v>0.95</v>
      </c>
      <c r="L115" s="20">
        <v>0.21</v>
      </c>
      <c r="M115" s="6">
        <v>882</v>
      </c>
      <c r="N115" s="20">
        <v>0.19949999999999998</v>
      </c>
      <c r="O115" s="20"/>
      <c r="P115" s="496">
        <v>12</v>
      </c>
      <c r="Q115" s="440">
        <v>192</v>
      </c>
      <c r="R115" s="2" t="s">
        <v>54</v>
      </c>
      <c r="S115" s="2"/>
      <c r="T115" s="2"/>
      <c r="U115" s="2"/>
      <c r="V115" s="2"/>
      <c r="W115" s="21">
        <v>101.40400000000001</v>
      </c>
      <c r="X115" s="3" t="s">
        <v>540</v>
      </c>
      <c r="Y115" s="36" t="s">
        <v>56</v>
      </c>
      <c r="Z115" s="500" t="s">
        <v>541</v>
      </c>
      <c r="AA115" s="2" t="s">
        <v>542</v>
      </c>
      <c r="AB115" s="58">
        <v>41851</v>
      </c>
      <c r="AC115" s="2"/>
      <c r="AE115" s="2"/>
      <c r="AF115" s="2" t="s">
        <v>90</v>
      </c>
      <c r="AG115" s="59"/>
      <c r="AH115" s="59"/>
      <c r="AI115" s="59"/>
      <c r="AJ115" s="2"/>
      <c r="AK115" s="2"/>
      <c r="AL115" s="108"/>
      <c r="AW115" s="18" t="s">
        <v>61</v>
      </c>
      <c r="AX115" s="18" t="s">
        <v>62</v>
      </c>
      <c r="AY115" s="18" t="s">
        <v>63</v>
      </c>
      <c r="AZ115" s="343" t="s">
        <v>546</v>
      </c>
      <c r="BA115" s="18" t="s">
        <v>65</v>
      </c>
      <c r="BB115" s="18" t="s">
        <v>66</v>
      </c>
      <c r="BC115" s="343" t="s">
        <v>67</v>
      </c>
      <c r="BF115" s="417"/>
    </row>
    <row r="116" spans="1:58" s="18" customFormat="1" x14ac:dyDescent="0.25">
      <c r="A116" s="263" t="str">
        <f t="shared" si="10"/>
        <v>N-CO-LI-000084-E-XX-XX-XX-XX-02</v>
      </c>
      <c r="B116" s="2" t="s">
        <v>547</v>
      </c>
      <c r="C116" s="3" t="str">
        <f t="shared" si="12"/>
        <v>1.06.03.FESL3.v03</v>
      </c>
      <c r="D116" s="2" t="s">
        <v>536</v>
      </c>
      <c r="E116" s="2" t="s">
        <v>49</v>
      </c>
      <c r="F116" s="2" t="s">
        <v>50</v>
      </c>
      <c r="G116" s="3" t="s">
        <v>548</v>
      </c>
      <c r="H116" s="3" t="s">
        <v>538</v>
      </c>
      <c r="I116" s="3" t="s">
        <v>539</v>
      </c>
      <c r="J116" s="496">
        <v>4160</v>
      </c>
      <c r="K116" s="19">
        <v>0.95</v>
      </c>
      <c r="L116" s="20">
        <v>0.09</v>
      </c>
      <c r="M116" s="6">
        <v>374</v>
      </c>
      <c r="N116" s="20">
        <v>8.5499999999999993E-2</v>
      </c>
      <c r="O116" s="20"/>
      <c r="P116" s="496">
        <v>12</v>
      </c>
      <c r="Q116" s="440">
        <v>350</v>
      </c>
      <c r="R116" s="2" t="s">
        <v>54</v>
      </c>
      <c r="S116" s="2"/>
      <c r="T116" s="2"/>
      <c r="U116" s="2"/>
      <c r="V116" s="2"/>
      <c r="W116" s="21">
        <v>101.40400000000001</v>
      </c>
      <c r="X116" s="3" t="s">
        <v>540</v>
      </c>
      <c r="Y116" s="36" t="s">
        <v>56</v>
      </c>
      <c r="Z116" s="500" t="s">
        <v>541</v>
      </c>
      <c r="AA116" s="2" t="s">
        <v>542</v>
      </c>
      <c r="AB116" s="58">
        <v>41851</v>
      </c>
      <c r="AC116" s="2"/>
      <c r="AE116" s="2"/>
      <c r="AF116" s="2" t="s">
        <v>90</v>
      </c>
      <c r="AG116" s="59"/>
      <c r="AH116" s="59"/>
      <c r="AI116" s="59"/>
      <c r="AJ116" s="2"/>
      <c r="AK116" s="2"/>
      <c r="AL116" s="108"/>
      <c r="AW116" s="18" t="s">
        <v>61</v>
      </c>
      <c r="AX116" s="18" t="s">
        <v>62</v>
      </c>
      <c r="AY116" s="18" t="s">
        <v>63</v>
      </c>
      <c r="AZ116" s="343" t="s">
        <v>549</v>
      </c>
      <c r="BA116" s="18" t="s">
        <v>65</v>
      </c>
      <c r="BB116" s="18" t="s">
        <v>66</v>
      </c>
      <c r="BC116" s="343" t="s">
        <v>67</v>
      </c>
      <c r="BF116" s="417"/>
    </row>
    <row r="117" spans="1:58" s="18" customFormat="1" x14ac:dyDescent="0.25">
      <c r="A117" s="263" t="str">
        <f t="shared" si="10"/>
        <v>N-CO-LI-000085-E-XX-XX-XX-XX-02</v>
      </c>
      <c r="B117" s="2" t="s">
        <v>550</v>
      </c>
      <c r="C117" s="3" t="str">
        <f t="shared" si="12"/>
        <v>1.06.05.FESL3.v03</v>
      </c>
      <c r="D117" s="2" t="s">
        <v>536</v>
      </c>
      <c r="E117" s="2" t="s">
        <v>49</v>
      </c>
      <c r="F117" s="2" t="s">
        <v>50</v>
      </c>
      <c r="G117" s="3" t="s">
        <v>551</v>
      </c>
      <c r="H117" s="3" t="s">
        <v>538</v>
      </c>
      <c r="I117" s="3" t="s">
        <v>552</v>
      </c>
      <c r="J117" s="496">
        <v>4160</v>
      </c>
      <c r="K117" s="19">
        <v>0.95</v>
      </c>
      <c r="L117" s="20">
        <v>0.35</v>
      </c>
      <c r="M117" s="6">
        <v>1456</v>
      </c>
      <c r="N117" s="20">
        <v>0.33249999999999996</v>
      </c>
      <c r="O117" s="20"/>
      <c r="P117" s="496">
        <v>12</v>
      </c>
      <c r="Q117" s="440">
        <v>700</v>
      </c>
      <c r="R117" s="2" t="s">
        <v>54</v>
      </c>
      <c r="S117" s="2"/>
      <c r="T117" s="2"/>
      <c r="U117" s="2"/>
      <c r="V117" s="2"/>
      <c r="W117" s="21">
        <v>101.40400000000001</v>
      </c>
      <c r="X117" s="3" t="s">
        <v>540</v>
      </c>
      <c r="Y117" s="36" t="s">
        <v>56</v>
      </c>
      <c r="Z117" s="500" t="s">
        <v>541</v>
      </c>
      <c r="AA117" s="2" t="s">
        <v>542</v>
      </c>
      <c r="AB117" s="58">
        <v>41851</v>
      </c>
      <c r="AC117" s="2"/>
      <c r="AE117" s="2"/>
      <c r="AF117" s="2" t="s">
        <v>90</v>
      </c>
      <c r="AG117" s="59"/>
      <c r="AH117" s="59"/>
      <c r="AI117" s="59"/>
      <c r="AJ117" s="2"/>
      <c r="AK117" s="2"/>
      <c r="AL117" s="108"/>
      <c r="AW117" s="18" t="s">
        <v>61</v>
      </c>
      <c r="AX117" s="18" t="s">
        <v>62</v>
      </c>
      <c r="AY117" s="18" t="s">
        <v>63</v>
      </c>
      <c r="AZ117" s="343" t="s">
        <v>553</v>
      </c>
      <c r="BA117" s="18" t="s">
        <v>65</v>
      </c>
      <c r="BB117" s="18" t="s">
        <v>66</v>
      </c>
      <c r="BC117" s="343" t="s">
        <v>67</v>
      </c>
      <c r="BF117" s="417"/>
    </row>
    <row r="118" spans="1:58" s="18" customFormat="1" x14ac:dyDescent="0.25">
      <c r="A118" s="263" t="str">
        <f t="shared" si="10"/>
        <v>N-CO-LI-000086-E-XX-XX-XX-XX-02</v>
      </c>
      <c r="B118" s="2" t="s">
        <v>554</v>
      </c>
      <c r="C118" s="3" t="str">
        <f t="shared" si="12"/>
        <v>1.06.10.FESL3.v03</v>
      </c>
      <c r="D118" s="2" t="s">
        <v>536</v>
      </c>
      <c r="E118" s="2" t="s">
        <v>49</v>
      </c>
      <c r="F118" s="2" t="s">
        <v>50</v>
      </c>
      <c r="G118" s="3" t="s">
        <v>555</v>
      </c>
      <c r="H118" s="3" t="s">
        <v>538</v>
      </c>
      <c r="I118" s="3" t="s">
        <v>556</v>
      </c>
      <c r="J118" s="496">
        <v>4160</v>
      </c>
      <c r="K118" s="19">
        <v>0.95</v>
      </c>
      <c r="L118" s="20">
        <v>0.14799999999999999</v>
      </c>
      <c r="M118" s="6">
        <v>616</v>
      </c>
      <c r="N118" s="20">
        <v>0.14059999999999997</v>
      </c>
      <c r="O118" s="20"/>
      <c r="P118" s="496">
        <v>12</v>
      </c>
      <c r="Q118" s="440">
        <v>194.47199999999998</v>
      </c>
      <c r="R118" s="2" t="s">
        <v>54</v>
      </c>
      <c r="S118" s="2"/>
      <c r="T118" s="2"/>
      <c r="U118" s="2"/>
      <c r="V118" s="2"/>
      <c r="W118" s="21">
        <v>101.40400000000001</v>
      </c>
      <c r="X118" s="2" t="s">
        <v>87</v>
      </c>
      <c r="Y118" s="36" t="s">
        <v>56</v>
      </c>
      <c r="Z118" s="500" t="s">
        <v>541</v>
      </c>
      <c r="AA118" s="2" t="s">
        <v>542</v>
      </c>
      <c r="AB118" s="58">
        <v>41851</v>
      </c>
      <c r="AC118" s="2"/>
      <c r="AE118" s="2"/>
      <c r="AF118" s="2" t="s">
        <v>90</v>
      </c>
      <c r="AG118" s="59"/>
      <c r="AH118" s="59"/>
      <c r="AI118" s="59"/>
      <c r="AJ118" s="2"/>
      <c r="AK118" s="2"/>
      <c r="AL118" s="108"/>
      <c r="AW118" s="18" t="s">
        <v>61</v>
      </c>
      <c r="AX118" s="18" t="s">
        <v>62</v>
      </c>
      <c r="AY118" s="18" t="s">
        <v>63</v>
      </c>
      <c r="AZ118" s="343" t="s">
        <v>557</v>
      </c>
      <c r="BA118" s="18" t="s">
        <v>65</v>
      </c>
      <c r="BB118" s="18" t="s">
        <v>66</v>
      </c>
      <c r="BC118" s="343" t="s">
        <v>67</v>
      </c>
      <c r="BF118" s="417"/>
    </row>
    <row r="119" spans="1:58" s="18" customFormat="1" x14ac:dyDescent="0.25">
      <c r="A119" s="263" t="str">
        <f t="shared" si="10"/>
        <v>N-CO-LI-000087-E-XX-XX-XX-XX-02</v>
      </c>
      <c r="B119" s="2" t="s">
        <v>558</v>
      </c>
      <c r="C119" s="3" t="str">
        <f t="shared" si="12"/>
        <v>1.06.11.FESL3.v03</v>
      </c>
      <c r="D119" s="2" t="s">
        <v>536</v>
      </c>
      <c r="E119" s="2" t="s">
        <v>49</v>
      </c>
      <c r="F119" s="2" t="s">
        <v>50</v>
      </c>
      <c r="G119" s="3" t="s">
        <v>559</v>
      </c>
      <c r="H119" s="3" t="s">
        <v>538</v>
      </c>
      <c r="I119" s="3" t="s">
        <v>556</v>
      </c>
      <c r="J119" s="496">
        <v>4160</v>
      </c>
      <c r="K119" s="19">
        <v>0.95</v>
      </c>
      <c r="L119" s="20">
        <v>0.23100000000000001</v>
      </c>
      <c r="M119" s="6">
        <v>961</v>
      </c>
      <c r="N119" s="20">
        <v>0.21945000000000001</v>
      </c>
      <c r="O119" s="20"/>
      <c r="P119" s="496">
        <v>12</v>
      </c>
      <c r="Q119" s="440">
        <v>227.68799999999999</v>
      </c>
      <c r="R119" s="2" t="s">
        <v>54</v>
      </c>
      <c r="S119" s="2"/>
      <c r="T119" s="2"/>
      <c r="U119" s="2"/>
      <c r="V119" s="2"/>
      <c r="W119" s="21">
        <v>101.40400000000001</v>
      </c>
      <c r="X119" s="2" t="s">
        <v>87</v>
      </c>
      <c r="Y119" s="36" t="s">
        <v>56</v>
      </c>
      <c r="Z119" s="500" t="s">
        <v>541</v>
      </c>
      <c r="AA119" s="2" t="s">
        <v>542</v>
      </c>
      <c r="AB119" s="58">
        <v>41851</v>
      </c>
      <c r="AC119" s="2"/>
      <c r="AE119" s="2"/>
      <c r="AF119" s="2" t="s">
        <v>90</v>
      </c>
      <c r="AG119" s="59"/>
      <c r="AH119" s="59"/>
      <c r="AI119" s="59"/>
      <c r="AJ119" s="2"/>
      <c r="AK119" s="2"/>
      <c r="AL119" s="108"/>
      <c r="AW119" s="18" t="s">
        <v>61</v>
      </c>
      <c r="AX119" s="18" t="s">
        <v>62</v>
      </c>
      <c r="AY119" s="18" t="s">
        <v>63</v>
      </c>
      <c r="AZ119" s="343" t="s">
        <v>560</v>
      </c>
      <c r="BA119" s="18" t="s">
        <v>65</v>
      </c>
      <c r="BB119" s="18" t="s">
        <v>66</v>
      </c>
      <c r="BC119" s="343" t="s">
        <v>67</v>
      </c>
      <c r="BF119" s="417"/>
    </row>
    <row r="120" spans="1:58" s="18" customFormat="1" x14ac:dyDescent="0.25">
      <c r="A120" s="263" t="str">
        <f t="shared" si="10"/>
        <v>N-CO-LI-000088-E-XX-XX-XX-XX-02</v>
      </c>
      <c r="B120" s="2" t="s">
        <v>561</v>
      </c>
      <c r="C120" s="3" t="str">
        <f t="shared" si="12"/>
        <v>1.06.12.FESL3.v03</v>
      </c>
      <c r="D120" s="2" t="s">
        <v>536</v>
      </c>
      <c r="E120" s="2" t="s">
        <v>49</v>
      </c>
      <c r="F120" s="2" t="s">
        <v>50</v>
      </c>
      <c r="G120" s="3" t="s">
        <v>562</v>
      </c>
      <c r="H120" s="3" t="s">
        <v>538</v>
      </c>
      <c r="I120" s="3" t="s">
        <v>556</v>
      </c>
      <c r="J120" s="496">
        <v>4160</v>
      </c>
      <c r="K120" s="19">
        <v>0.95</v>
      </c>
      <c r="L120" s="20">
        <v>0.156</v>
      </c>
      <c r="M120" s="6">
        <v>649</v>
      </c>
      <c r="N120" s="20">
        <v>0.1482</v>
      </c>
      <c r="O120" s="20"/>
      <c r="P120" s="496">
        <v>12</v>
      </c>
      <c r="Q120" s="440">
        <v>260.904</v>
      </c>
      <c r="R120" s="2" t="s">
        <v>54</v>
      </c>
      <c r="S120" s="2"/>
      <c r="T120" s="2"/>
      <c r="U120" s="2"/>
      <c r="V120" s="2"/>
      <c r="W120" s="21">
        <v>101.40400000000001</v>
      </c>
      <c r="X120" s="2" t="s">
        <v>87</v>
      </c>
      <c r="Y120" s="36" t="s">
        <v>56</v>
      </c>
      <c r="Z120" s="500" t="s">
        <v>541</v>
      </c>
      <c r="AA120" s="2" t="s">
        <v>542</v>
      </c>
      <c r="AB120" s="58">
        <v>41851</v>
      </c>
      <c r="AC120" s="2"/>
      <c r="AE120" s="2"/>
      <c r="AF120" s="2" t="s">
        <v>90</v>
      </c>
      <c r="AG120" s="59"/>
      <c r="AH120" s="59"/>
      <c r="AI120" s="59"/>
      <c r="AJ120" s="2"/>
      <c r="AK120" s="2"/>
      <c r="AL120" s="108"/>
      <c r="AW120" s="18" t="s">
        <v>61</v>
      </c>
      <c r="AX120" s="18" t="s">
        <v>62</v>
      </c>
      <c r="AY120" s="18" t="s">
        <v>63</v>
      </c>
      <c r="AZ120" s="343" t="s">
        <v>563</v>
      </c>
      <c r="BA120" s="18" t="s">
        <v>65</v>
      </c>
      <c r="BB120" s="18" t="s">
        <v>66</v>
      </c>
      <c r="BC120" s="343" t="s">
        <v>67</v>
      </c>
      <c r="BF120" s="417"/>
    </row>
    <row r="121" spans="1:58" s="18" customFormat="1" x14ac:dyDescent="0.25">
      <c r="A121" s="263" t="str">
        <f t="shared" si="10"/>
        <v>N-CO-LI-000089-E-XX-XX-XX-XX-02</v>
      </c>
      <c r="B121" s="2" t="s">
        <v>564</v>
      </c>
      <c r="C121" s="3" t="str">
        <f t="shared" ref="C121:C184" si="13">CONCATENATE(B121,D121,E121)</f>
        <v>1.06.13.FESL3.v03</v>
      </c>
      <c r="D121" s="2" t="s">
        <v>536</v>
      </c>
      <c r="E121" s="2" t="s">
        <v>49</v>
      </c>
      <c r="F121" s="2" t="s">
        <v>50</v>
      </c>
      <c r="G121" s="3" t="s">
        <v>565</v>
      </c>
      <c r="H121" s="3" t="s">
        <v>538</v>
      </c>
      <c r="I121" s="3" t="s">
        <v>566</v>
      </c>
      <c r="J121" s="496">
        <v>4160</v>
      </c>
      <c r="K121" s="19">
        <v>0.95</v>
      </c>
      <c r="L121" s="20">
        <v>0.48199999999999998</v>
      </c>
      <c r="M121" s="6">
        <v>2005</v>
      </c>
      <c r="N121" s="20">
        <v>0.45789999999999997</v>
      </c>
      <c r="O121" s="20"/>
      <c r="P121" s="496">
        <v>12</v>
      </c>
      <c r="Q121" s="440">
        <v>393.76799999999997</v>
      </c>
      <c r="R121" s="2" t="s">
        <v>54</v>
      </c>
      <c r="S121" s="2"/>
      <c r="T121" s="2"/>
      <c r="U121" s="2"/>
      <c r="V121" s="2"/>
      <c r="W121" s="21">
        <v>101.40400000000001</v>
      </c>
      <c r="X121" s="2" t="s">
        <v>87</v>
      </c>
      <c r="Y121" s="36" t="s">
        <v>56</v>
      </c>
      <c r="Z121" s="500" t="s">
        <v>541</v>
      </c>
      <c r="AA121" s="2" t="s">
        <v>542</v>
      </c>
      <c r="AB121" s="58">
        <v>41851</v>
      </c>
      <c r="AC121" s="2"/>
      <c r="AE121" s="2"/>
      <c r="AF121" s="2" t="s">
        <v>90</v>
      </c>
      <c r="AG121" s="59"/>
      <c r="AH121" s="59"/>
      <c r="AI121" s="59"/>
      <c r="AJ121" s="2"/>
      <c r="AK121" s="2"/>
      <c r="AL121" s="108"/>
      <c r="AW121" s="18" t="s">
        <v>61</v>
      </c>
      <c r="AX121" s="18" t="s">
        <v>62</v>
      </c>
      <c r="AY121" s="18" t="s">
        <v>63</v>
      </c>
      <c r="AZ121" s="343" t="s">
        <v>567</v>
      </c>
      <c r="BA121" s="18" t="s">
        <v>65</v>
      </c>
      <c r="BB121" s="18" t="s">
        <v>66</v>
      </c>
      <c r="BC121" s="343" t="s">
        <v>67</v>
      </c>
      <c r="BF121" s="417"/>
    </row>
    <row r="122" spans="1:58" s="18" customFormat="1" x14ac:dyDescent="0.25">
      <c r="A122" s="263" t="str">
        <f t="shared" si="10"/>
        <v>N-CO-LI-000090-E-XX-XX-XX-XX-02</v>
      </c>
      <c r="B122" s="2" t="s">
        <v>568</v>
      </c>
      <c r="C122" s="3" t="str">
        <f t="shared" si="13"/>
        <v>1.06.20.FESL3.v03</v>
      </c>
      <c r="D122" s="2" t="s">
        <v>536</v>
      </c>
      <c r="E122" s="2" t="s">
        <v>49</v>
      </c>
      <c r="F122" s="2" t="s">
        <v>50</v>
      </c>
      <c r="G122" s="3" t="s">
        <v>569</v>
      </c>
      <c r="H122" s="3" t="s">
        <v>538</v>
      </c>
      <c r="I122" s="3" t="s">
        <v>570</v>
      </c>
      <c r="J122" s="496">
        <v>4160</v>
      </c>
      <c r="K122" s="19">
        <v>0.95</v>
      </c>
      <c r="L122" s="20">
        <v>8.3000000000000004E-2</v>
      </c>
      <c r="M122" s="6">
        <v>345</v>
      </c>
      <c r="N122" s="20">
        <v>7.8850000000000003E-2</v>
      </c>
      <c r="O122" s="20"/>
      <c r="P122" s="496">
        <v>12</v>
      </c>
      <c r="Q122" s="440">
        <v>395</v>
      </c>
      <c r="R122" s="2" t="s">
        <v>571</v>
      </c>
      <c r="S122" s="2"/>
      <c r="T122" s="2"/>
      <c r="U122" s="2"/>
      <c r="V122" s="2"/>
      <c r="W122" s="21">
        <v>101.40400000000001</v>
      </c>
      <c r="X122" s="2" t="s">
        <v>572</v>
      </c>
      <c r="Y122" s="36" t="s">
        <v>56</v>
      </c>
      <c r="Z122" s="500" t="s">
        <v>541</v>
      </c>
      <c r="AA122" s="2" t="s">
        <v>542</v>
      </c>
      <c r="AB122" s="58">
        <v>41851</v>
      </c>
      <c r="AC122" s="2"/>
      <c r="AE122" s="2"/>
      <c r="AF122" s="2" t="s">
        <v>90</v>
      </c>
      <c r="AG122" s="59"/>
      <c r="AH122" s="59"/>
      <c r="AI122" s="59"/>
      <c r="AJ122" s="2"/>
      <c r="AK122" s="2"/>
      <c r="AL122" s="108"/>
      <c r="AW122" s="18" t="s">
        <v>61</v>
      </c>
      <c r="AX122" s="18" t="s">
        <v>62</v>
      </c>
      <c r="AY122" s="18" t="s">
        <v>63</v>
      </c>
      <c r="AZ122" s="343" t="s">
        <v>573</v>
      </c>
      <c r="BA122" s="18" t="s">
        <v>65</v>
      </c>
      <c r="BB122" s="18" t="s">
        <v>66</v>
      </c>
      <c r="BC122" s="343" t="s">
        <v>67</v>
      </c>
      <c r="BF122" s="417"/>
    </row>
    <row r="123" spans="1:58" s="18" customFormat="1" x14ac:dyDescent="0.25">
      <c r="A123" s="263" t="str">
        <f t="shared" si="10"/>
        <v>N-CO-LI-000091-E-XX-XX-XX-XX-02</v>
      </c>
      <c r="B123" s="2" t="s">
        <v>574</v>
      </c>
      <c r="C123" s="3" t="str">
        <f t="shared" si="13"/>
        <v>1.06.21.FESL3a.v02</v>
      </c>
      <c r="D123" s="2" t="s">
        <v>575</v>
      </c>
      <c r="E123" s="2" t="s">
        <v>152</v>
      </c>
      <c r="F123" s="2" t="s">
        <v>50</v>
      </c>
      <c r="G123" s="3" t="s">
        <v>576</v>
      </c>
      <c r="H123" s="3" t="s">
        <v>577</v>
      </c>
      <c r="I123" s="3" t="s">
        <v>578</v>
      </c>
      <c r="J123" s="496">
        <v>4160</v>
      </c>
      <c r="K123" s="19">
        <v>0.95</v>
      </c>
      <c r="L123" s="20">
        <v>0.113</v>
      </c>
      <c r="M123" s="6">
        <v>470</v>
      </c>
      <c r="N123" s="20">
        <f>K123*L123</f>
        <v>0.10735</v>
      </c>
      <c r="O123" s="20"/>
      <c r="P123" s="496">
        <v>13</v>
      </c>
      <c r="Q123" s="440">
        <v>209.37699999999998</v>
      </c>
      <c r="R123" s="2" t="s">
        <v>54</v>
      </c>
      <c r="S123" s="2"/>
      <c r="T123" s="2"/>
      <c r="U123" s="2"/>
      <c r="V123" s="2"/>
      <c r="W123" s="21">
        <v>101.40400000000001</v>
      </c>
      <c r="X123" s="3" t="s">
        <v>87</v>
      </c>
      <c r="Y123" s="36" t="s">
        <v>56</v>
      </c>
      <c r="Z123" s="500" t="s">
        <v>541</v>
      </c>
      <c r="AA123" s="2" t="s">
        <v>542</v>
      </c>
      <c r="AB123" s="58">
        <v>41851</v>
      </c>
      <c r="AC123" s="2"/>
      <c r="AE123" s="2"/>
      <c r="AF123" s="2" t="s">
        <v>90</v>
      </c>
      <c r="AG123" s="2"/>
      <c r="AH123" s="2"/>
      <c r="AI123" s="2"/>
      <c r="AJ123" s="2"/>
      <c r="AK123" s="2"/>
      <c r="AL123" s="108"/>
      <c r="AW123" s="18" t="s">
        <v>61</v>
      </c>
      <c r="AX123" s="18" t="s">
        <v>62</v>
      </c>
      <c r="AY123" s="18" t="s">
        <v>63</v>
      </c>
      <c r="AZ123" s="343" t="s">
        <v>579</v>
      </c>
      <c r="BA123" s="18" t="s">
        <v>65</v>
      </c>
      <c r="BB123" s="18" t="s">
        <v>66</v>
      </c>
      <c r="BC123" s="343" t="s">
        <v>67</v>
      </c>
      <c r="BF123" s="417"/>
    </row>
    <row r="124" spans="1:58" s="18" customFormat="1" x14ac:dyDescent="0.25">
      <c r="A124" s="263" t="str">
        <f t="shared" si="10"/>
        <v>N-CO-LI-000092-E-XX-XX-XX-XX-02</v>
      </c>
      <c r="B124" s="2" t="s">
        <v>574</v>
      </c>
      <c r="C124" s="3" t="str">
        <f t="shared" si="13"/>
        <v>1.06.21.FESL3a.v01</v>
      </c>
      <c r="D124" s="2" t="s">
        <v>575</v>
      </c>
      <c r="E124" s="2" t="s">
        <v>142</v>
      </c>
      <c r="F124" s="2" t="s">
        <v>50</v>
      </c>
      <c r="G124" s="3" t="s">
        <v>580</v>
      </c>
      <c r="H124" s="3" t="s">
        <v>581</v>
      </c>
      <c r="I124" s="3" t="s">
        <v>582</v>
      </c>
      <c r="J124" s="496">
        <v>4160</v>
      </c>
      <c r="K124" s="19">
        <v>0.95</v>
      </c>
      <c r="L124" s="20">
        <v>0.27300000000000002</v>
      </c>
      <c r="M124" s="6">
        <v>1136</v>
      </c>
      <c r="N124" s="20">
        <f>K124*L124</f>
        <v>0.25935000000000002</v>
      </c>
      <c r="O124" s="20"/>
      <c r="P124" s="496">
        <v>13</v>
      </c>
      <c r="Q124" s="440">
        <v>236.97699999999998</v>
      </c>
      <c r="R124" s="2" t="s">
        <v>54</v>
      </c>
      <c r="S124" s="2"/>
      <c r="T124" s="2"/>
      <c r="U124" s="2"/>
      <c r="V124" s="2"/>
      <c r="W124" s="21">
        <v>101.40400000000001</v>
      </c>
      <c r="X124" s="3" t="s">
        <v>87</v>
      </c>
      <c r="Y124" s="36" t="s">
        <v>56</v>
      </c>
      <c r="Z124" s="500" t="s">
        <v>541</v>
      </c>
      <c r="AA124" s="2" t="s">
        <v>542</v>
      </c>
      <c r="AB124" s="58">
        <v>41851</v>
      </c>
      <c r="AC124" s="58">
        <v>40809</v>
      </c>
      <c r="AD124" s="47"/>
      <c r="AE124" s="2"/>
      <c r="AF124" s="2" t="s">
        <v>90</v>
      </c>
      <c r="AG124" s="2"/>
      <c r="AH124" s="2"/>
      <c r="AI124" s="2"/>
      <c r="AJ124" s="2"/>
      <c r="AK124" s="2"/>
      <c r="AL124" s="108"/>
      <c r="AW124" s="18" t="s">
        <v>61</v>
      </c>
      <c r="AX124" s="18" t="s">
        <v>62</v>
      </c>
      <c r="AY124" s="18" t="s">
        <v>63</v>
      </c>
      <c r="AZ124" s="343" t="s">
        <v>583</v>
      </c>
      <c r="BA124" s="18" t="s">
        <v>65</v>
      </c>
      <c r="BB124" s="18" t="s">
        <v>66</v>
      </c>
      <c r="BC124" s="343" t="s">
        <v>67</v>
      </c>
      <c r="BF124" s="417"/>
    </row>
    <row r="125" spans="1:58" s="18" customFormat="1" x14ac:dyDescent="0.25">
      <c r="A125" s="263" t="str">
        <f t="shared" si="10"/>
        <v>N-CO-LI-000093-E-XX-XX-XX-XX-02</v>
      </c>
      <c r="B125" s="2" t="s">
        <v>574</v>
      </c>
      <c r="C125" s="3" t="str">
        <f t="shared" si="13"/>
        <v>1.06.21.FESL3a.v01</v>
      </c>
      <c r="D125" s="2" t="s">
        <v>575</v>
      </c>
      <c r="E125" s="2" t="s">
        <v>142</v>
      </c>
      <c r="F125" s="2" t="s">
        <v>50</v>
      </c>
      <c r="G125" s="3" t="s">
        <v>584</v>
      </c>
      <c r="H125" s="3" t="s">
        <v>577</v>
      </c>
      <c r="I125" s="3" t="s">
        <v>585</v>
      </c>
      <c r="J125" s="496">
        <v>4160</v>
      </c>
      <c r="K125" s="19">
        <v>0.95</v>
      </c>
      <c r="L125" s="20">
        <v>0.09</v>
      </c>
      <c r="M125" s="6">
        <v>374</v>
      </c>
      <c r="N125" s="20">
        <f>K125*L125</f>
        <v>8.5499999999999993E-2</v>
      </c>
      <c r="O125" s="20"/>
      <c r="P125" s="496">
        <v>13</v>
      </c>
      <c r="Q125" s="440">
        <v>210.577</v>
      </c>
      <c r="R125" s="2" t="s">
        <v>54</v>
      </c>
      <c r="S125" s="2"/>
      <c r="T125" s="2"/>
      <c r="U125" s="2"/>
      <c r="V125" s="2"/>
      <c r="W125" s="21">
        <v>101.40400000000001</v>
      </c>
      <c r="X125" s="3" t="s">
        <v>87</v>
      </c>
      <c r="Y125" s="36" t="s">
        <v>56</v>
      </c>
      <c r="Z125" s="500" t="s">
        <v>541</v>
      </c>
      <c r="AA125" s="2" t="s">
        <v>542</v>
      </c>
      <c r="AB125" s="58">
        <v>41851</v>
      </c>
      <c r="AC125" s="58">
        <v>40809</v>
      </c>
      <c r="AD125" s="47"/>
      <c r="AE125" s="2"/>
      <c r="AF125" s="2" t="s">
        <v>90</v>
      </c>
      <c r="AG125" s="2"/>
      <c r="AH125" s="2"/>
      <c r="AI125" s="2"/>
      <c r="AJ125" s="2"/>
      <c r="AK125" s="2"/>
      <c r="AL125" s="108"/>
      <c r="AW125" s="18" t="s">
        <v>61</v>
      </c>
      <c r="AX125" s="18" t="s">
        <v>62</v>
      </c>
      <c r="AY125" s="18" t="s">
        <v>63</v>
      </c>
      <c r="AZ125" s="343" t="s">
        <v>586</v>
      </c>
      <c r="BA125" s="18" t="s">
        <v>65</v>
      </c>
      <c r="BB125" s="18" t="s">
        <v>66</v>
      </c>
      <c r="BC125" s="343" t="s">
        <v>67</v>
      </c>
      <c r="BF125" s="417"/>
    </row>
    <row r="126" spans="1:58" s="18" customFormat="1" x14ac:dyDescent="0.25">
      <c r="A126" s="263" t="str">
        <f t="shared" si="10"/>
        <v>N-CO-LI-000094-E-XX-XX-XX-XX-02</v>
      </c>
      <c r="B126" s="2" t="s">
        <v>574</v>
      </c>
      <c r="C126" s="3" t="str">
        <f t="shared" si="13"/>
        <v>1.06.21.FESL3a.v01</v>
      </c>
      <c r="D126" s="2" t="s">
        <v>575</v>
      </c>
      <c r="E126" s="2" t="s">
        <v>142</v>
      </c>
      <c r="F126" s="2" t="s">
        <v>50</v>
      </c>
      <c r="G126" s="3" t="s">
        <v>587</v>
      </c>
      <c r="H126" s="3" t="s">
        <v>581</v>
      </c>
      <c r="I126" s="3" t="s">
        <v>588</v>
      </c>
      <c r="J126" s="496">
        <v>4160</v>
      </c>
      <c r="K126" s="19">
        <v>0.95</v>
      </c>
      <c r="L126" s="20">
        <v>0.26300000000000001</v>
      </c>
      <c r="M126" s="7">
        <v>1094</v>
      </c>
      <c r="N126" s="20">
        <f>K126*L126</f>
        <v>0.24984999999999999</v>
      </c>
      <c r="O126" s="20"/>
      <c r="P126" s="496">
        <v>13</v>
      </c>
      <c r="Q126" s="440">
        <v>237.577</v>
      </c>
      <c r="R126" s="2" t="s">
        <v>54</v>
      </c>
      <c r="S126" s="2"/>
      <c r="T126" s="2"/>
      <c r="U126" s="2"/>
      <c r="V126" s="2"/>
      <c r="W126" s="21">
        <v>101.40400000000001</v>
      </c>
      <c r="X126" s="3" t="s">
        <v>87</v>
      </c>
      <c r="Y126" s="36" t="s">
        <v>56</v>
      </c>
      <c r="Z126" s="500" t="s">
        <v>541</v>
      </c>
      <c r="AA126" s="2" t="s">
        <v>542</v>
      </c>
      <c r="AB126" s="58">
        <v>41851</v>
      </c>
      <c r="AC126" s="58">
        <v>40809</v>
      </c>
      <c r="AE126" s="2"/>
      <c r="AF126" s="2" t="s">
        <v>90</v>
      </c>
      <c r="AG126" s="2"/>
      <c r="AH126" s="2"/>
      <c r="AI126" s="2"/>
      <c r="AJ126" s="2"/>
      <c r="AK126" s="2"/>
      <c r="AL126" s="108"/>
      <c r="AW126" s="18" t="s">
        <v>61</v>
      </c>
      <c r="AX126" s="18" t="s">
        <v>62</v>
      </c>
      <c r="AY126" s="18" t="s">
        <v>63</v>
      </c>
      <c r="AZ126" s="343" t="s">
        <v>589</v>
      </c>
      <c r="BA126" s="18" t="s">
        <v>65</v>
      </c>
      <c r="BB126" s="18" t="s">
        <v>66</v>
      </c>
      <c r="BC126" s="343" t="s">
        <v>67</v>
      </c>
      <c r="BF126" s="417"/>
    </row>
    <row r="127" spans="1:58" s="18" customFormat="1" ht="12.75" x14ac:dyDescent="0.2">
      <c r="A127" s="263" t="str">
        <f t="shared" si="10"/>
        <v>N-CO-LI-000095-E-XX-XX-XX-XX-02</v>
      </c>
      <c r="B127" s="2" t="s">
        <v>590</v>
      </c>
      <c r="C127" s="3" t="str">
        <f t="shared" si="13"/>
        <v>1.06.22.FESL3.v03</v>
      </c>
      <c r="D127" s="2" t="s">
        <v>536</v>
      </c>
      <c r="E127" s="2" t="s">
        <v>49</v>
      </c>
      <c r="F127" s="2" t="s">
        <v>50</v>
      </c>
      <c r="G127" s="3" t="s">
        <v>591</v>
      </c>
      <c r="H127" s="3" t="s">
        <v>538</v>
      </c>
      <c r="I127" s="3" t="s">
        <v>592</v>
      </c>
      <c r="J127" s="496">
        <v>4160</v>
      </c>
      <c r="K127" s="19">
        <v>0.95</v>
      </c>
      <c r="L127" s="20">
        <v>1</v>
      </c>
      <c r="M127" s="7">
        <v>4160</v>
      </c>
      <c r="N127" s="20">
        <v>0.95</v>
      </c>
      <c r="O127" s="20"/>
      <c r="P127" s="496">
        <v>12</v>
      </c>
      <c r="Q127" s="440">
        <v>1491</v>
      </c>
      <c r="R127" s="2" t="s">
        <v>593</v>
      </c>
      <c r="S127" s="2"/>
      <c r="T127" s="2">
        <v>281</v>
      </c>
      <c r="U127" s="2" t="s">
        <v>594</v>
      </c>
      <c r="V127" s="2" t="s">
        <v>595</v>
      </c>
      <c r="W127" s="21">
        <f>347*101/98</f>
        <v>357.62244897959181</v>
      </c>
      <c r="X127" s="2" t="s">
        <v>87</v>
      </c>
      <c r="Y127" s="36" t="s">
        <v>596</v>
      </c>
      <c r="Z127" s="500" t="s">
        <v>541</v>
      </c>
      <c r="AA127" s="2" t="s">
        <v>542</v>
      </c>
      <c r="AB127" s="58">
        <v>41851</v>
      </c>
      <c r="AC127" s="58"/>
      <c r="AE127" s="2"/>
      <c r="AF127" s="2" t="s">
        <v>90</v>
      </c>
      <c r="AG127" s="59"/>
      <c r="AH127" s="59"/>
      <c r="AI127" s="59"/>
      <c r="AJ127" s="2"/>
      <c r="AK127" s="2"/>
      <c r="AL127" s="2"/>
      <c r="AW127" s="18" t="s">
        <v>61</v>
      </c>
      <c r="AX127" s="18" t="s">
        <v>62</v>
      </c>
      <c r="AY127" s="18" t="s">
        <v>63</v>
      </c>
      <c r="AZ127" s="343" t="s">
        <v>597</v>
      </c>
      <c r="BA127" s="18" t="s">
        <v>65</v>
      </c>
      <c r="BB127" s="18" t="s">
        <v>66</v>
      </c>
      <c r="BC127" s="343" t="s">
        <v>67</v>
      </c>
      <c r="BF127" s="417"/>
    </row>
    <row r="128" spans="1:58" s="18" customFormat="1" ht="12.75" x14ac:dyDescent="0.2">
      <c r="A128" s="263" t="str">
        <f t="shared" si="10"/>
        <v>N-CO-LI-000096-E-XX-XX-XX-XX-01</v>
      </c>
      <c r="B128" s="2" t="s">
        <v>598</v>
      </c>
      <c r="C128" s="3" t="str">
        <f t="shared" si="13"/>
        <v>1.06.31.FESL3.v03</v>
      </c>
      <c r="D128" s="2" t="s">
        <v>536</v>
      </c>
      <c r="E128" s="2" t="s">
        <v>49</v>
      </c>
      <c r="F128" s="2" t="s">
        <v>599</v>
      </c>
      <c r="G128" s="2" t="s">
        <v>600</v>
      </c>
      <c r="H128" s="3" t="s">
        <v>601</v>
      </c>
      <c r="I128" s="3" t="s">
        <v>602</v>
      </c>
      <c r="J128" s="496">
        <v>4160</v>
      </c>
      <c r="K128" s="19">
        <v>0.95</v>
      </c>
      <c r="L128" s="20">
        <v>1</v>
      </c>
      <c r="M128" s="7">
        <v>4160</v>
      </c>
      <c r="N128" s="20">
        <v>0.95</v>
      </c>
      <c r="O128" s="20"/>
      <c r="P128" s="496">
        <v>16</v>
      </c>
      <c r="Q128" s="440">
        <v>2900</v>
      </c>
      <c r="R128" s="2" t="s">
        <v>603</v>
      </c>
      <c r="S128" s="2"/>
      <c r="T128" s="2"/>
      <c r="U128" s="2"/>
      <c r="V128" s="2"/>
      <c r="W128" s="21">
        <v>350</v>
      </c>
      <c r="X128" s="3" t="s">
        <v>55</v>
      </c>
      <c r="Y128" s="36" t="s">
        <v>596</v>
      </c>
      <c r="Z128" s="500" t="s">
        <v>604</v>
      </c>
      <c r="AA128" s="2"/>
      <c r="AB128" s="58"/>
      <c r="AC128" s="58">
        <v>41180</v>
      </c>
      <c r="AE128" s="2"/>
      <c r="AF128" s="2" t="s">
        <v>90</v>
      </c>
      <c r="AG128" s="2"/>
      <c r="AH128" s="2"/>
      <c r="AI128" s="2"/>
      <c r="AJ128" s="2"/>
      <c r="AK128" s="2"/>
      <c r="AL128" s="2"/>
      <c r="AW128" s="18" t="s">
        <v>61</v>
      </c>
      <c r="AX128" s="18" t="s">
        <v>62</v>
      </c>
      <c r="AY128" s="18" t="s">
        <v>63</v>
      </c>
      <c r="AZ128" s="343" t="s">
        <v>605</v>
      </c>
      <c r="BA128" s="18" t="s">
        <v>65</v>
      </c>
      <c r="BB128" s="18" t="s">
        <v>66</v>
      </c>
      <c r="BC128" s="343" t="s">
        <v>382</v>
      </c>
      <c r="BF128" s="417"/>
    </row>
    <row r="129" spans="1:214" s="122" customFormat="1" ht="12.75" x14ac:dyDescent="0.2">
      <c r="A129" s="263" t="str">
        <f t="shared" si="10"/>
        <v>N-CO-LI-000494-E-XX-XX-XX-XX-02</v>
      </c>
      <c r="B129" s="211" t="s">
        <v>606</v>
      </c>
      <c r="C129" s="216" t="str">
        <f t="shared" si="13"/>
        <v>1.06.32.FESL3.v04</v>
      </c>
      <c r="D129" s="211" t="s">
        <v>536</v>
      </c>
      <c r="E129" s="211" t="s">
        <v>84</v>
      </c>
      <c r="F129" s="211" t="s">
        <v>50</v>
      </c>
      <c r="G129" s="352" t="s">
        <v>607</v>
      </c>
      <c r="H129" s="216" t="s">
        <v>608</v>
      </c>
      <c r="I129" s="216" t="s">
        <v>609</v>
      </c>
      <c r="J129" s="212">
        <v>2669</v>
      </c>
      <c r="K129" s="213">
        <v>0.49</v>
      </c>
      <c r="L129" s="214">
        <v>1</v>
      </c>
      <c r="M129" s="232">
        <v>2669</v>
      </c>
      <c r="N129" s="214">
        <v>0.49</v>
      </c>
      <c r="O129" s="214"/>
      <c r="P129" s="212">
        <v>18</v>
      </c>
      <c r="Q129" s="441">
        <v>2900</v>
      </c>
      <c r="R129" s="211" t="s">
        <v>603</v>
      </c>
      <c r="S129" s="211"/>
      <c r="T129" s="211"/>
      <c r="U129" s="211" t="s">
        <v>594</v>
      </c>
      <c r="V129" s="211" t="s">
        <v>595</v>
      </c>
      <c r="W129" s="225">
        <v>350</v>
      </c>
      <c r="X129" s="216" t="s">
        <v>363</v>
      </c>
      <c r="Y129" s="226" t="s">
        <v>596</v>
      </c>
      <c r="Z129" s="227" t="s">
        <v>604</v>
      </c>
      <c r="AA129" s="227" t="s">
        <v>88</v>
      </c>
      <c r="AB129" s="217">
        <v>42216</v>
      </c>
      <c r="AC129" s="217">
        <v>41851</v>
      </c>
      <c r="AD129" s="218"/>
      <c r="AE129" s="211"/>
      <c r="AF129" s="211" t="s">
        <v>90</v>
      </c>
      <c r="AG129" s="211"/>
      <c r="AH129" s="211"/>
      <c r="AI129" s="211"/>
      <c r="AJ129" s="211"/>
      <c r="AK129" s="211"/>
      <c r="AL129" s="211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 t="s">
        <v>61</v>
      </c>
      <c r="AX129" s="18" t="s">
        <v>62</v>
      </c>
      <c r="AY129" s="18" t="s">
        <v>63</v>
      </c>
      <c r="AZ129" s="343" t="s">
        <v>610</v>
      </c>
      <c r="BA129" s="18" t="s">
        <v>65</v>
      </c>
      <c r="BB129" s="18" t="s">
        <v>66</v>
      </c>
      <c r="BC129" s="343" t="s">
        <v>67</v>
      </c>
      <c r="BD129" s="18"/>
      <c r="BE129" s="18"/>
      <c r="BF129" s="417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</row>
    <row r="130" spans="1:214" s="18" customFormat="1" x14ac:dyDescent="0.25">
      <c r="A130" s="263" t="str">
        <f t="shared" ref="A130" si="14">CONCATENATE(AW130,"-",AX130,"-",AY130,"-",BE130,"-",BA130,BB130,BC130)</f>
        <v>N-CO-LI-000654-E-XX-XX-XX-XX-01</v>
      </c>
      <c r="B130" s="147" t="s">
        <v>611</v>
      </c>
      <c r="C130" s="140" t="str">
        <f t="shared" si="13"/>
        <v>1.06.33.FESL3.v05</v>
      </c>
      <c r="D130" s="147" t="s">
        <v>536</v>
      </c>
      <c r="E130" s="147" t="s">
        <v>103</v>
      </c>
      <c r="F130" s="147" t="s">
        <v>50</v>
      </c>
      <c r="G130" s="140" t="s">
        <v>612</v>
      </c>
      <c r="H130" s="140" t="s">
        <v>601</v>
      </c>
      <c r="I130" s="140" t="s">
        <v>602</v>
      </c>
      <c r="J130" s="354">
        <v>8760</v>
      </c>
      <c r="K130" s="364">
        <v>0.95</v>
      </c>
      <c r="L130" s="365">
        <v>1</v>
      </c>
      <c r="M130" s="359">
        <v>8760</v>
      </c>
      <c r="N130" s="365">
        <v>0.876</v>
      </c>
      <c r="O130" s="365"/>
      <c r="P130" s="354">
        <v>8</v>
      </c>
      <c r="Q130" s="443">
        <v>2900</v>
      </c>
      <c r="R130" s="147" t="s">
        <v>603</v>
      </c>
      <c r="S130" s="147"/>
      <c r="T130" s="147"/>
      <c r="U130" s="147" t="s">
        <v>594</v>
      </c>
      <c r="V130" s="147" t="s">
        <v>595</v>
      </c>
      <c r="W130" s="366">
        <v>350</v>
      </c>
      <c r="X130" s="147" t="s">
        <v>363</v>
      </c>
      <c r="Y130" s="363" t="s">
        <v>596</v>
      </c>
      <c r="Z130" s="367" t="s">
        <v>604</v>
      </c>
      <c r="AA130" s="147"/>
      <c r="AB130" s="356"/>
      <c r="AC130" s="356">
        <v>42580</v>
      </c>
      <c r="AD130" s="122"/>
      <c r="AE130" s="147"/>
      <c r="AF130" s="147" t="s">
        <v>90</v>
      </c>
      <c r="AG130" s="147"/>
      <c r="AH130" s="147"/>
      <c r="AI130" s="147"/>
      <c r="AJ130" s="147"/>
      <c r="AK130" s="147"/>
      <c r="AL130" s="123"/>
      <c r="AW130" s="18" t="s">
        <v>61</v>
      </c>
      <c r="AX130" s="18" t="s">
        <v>62</v>
      </c>
      <c r="AY130" s="18" t="s">
        <v>63</v>
      </c>
      <c r="AZ130" s="343"/>
      <c r="BA130" s="18" t="s">
        <v>65</v>
      </c>
      <c r="BB130" s="18" t="s">
        <v>66</v>
      </c>
      <c r="BC130" s="343" t="s">
        <v>382</v>
      </c>
      <c r="BE130" s="343" t="s">
        <v>613</v>
      </c>
      <c r="BF130" s="417"/>
    </row>
    <row r="131" spans="1:214" s="18" customFormat="1" ht="12.75" x14ac:dyDescent="0.2">
      <c r="A131" s="263" t="str">
        <f t="shared" ref="A131:A162" si="15">CONCATENATE(AW131,"-",AX131,"-",AY131,AZ131,BA131,BB131,BC131)</f>
        <v>N-CO-LI-000097-E-XX-XX-XX-XX-02</v>
      </c>
      <c r="B131" s="2" t="s">
        <v>590</v>
      </c>
      <c r="C131" s="3" t="str">
        <f t="shared" si="13"/>
        <v>1.06.22.FESL3NC.v01</v>
      </c>
      <c r="D131" s="2" t="s">
        <v>614</v>
      </c>
      <c r="E131" s="2" t="s">
        <v>142</v>
      </c>
      <c r="F131" s="2" t="s">
        <v>50</v>
      </c>
      <c r="G131" s="3" t="s">
        <v>615</v>
      </c>
      <c r="H131" s="3" t="s">
        <v>616</v>
      </c>
      <c r="I131" s="3" t="s">
        <v>539</v>
      </c>
      <c r="J131" s="496">
        <v>4160</v>
      </c>
      <c r="K131" s="19">
        <v>0.95</v>
      </c>
      <c r="L131" s="20">
        <v>6.2E-2</v>
      </c>
      <c r="M131" s="7">
        <v>260</v>
      </c>
      <c r="N131" s="20">
        <v>5.8899999999999994E-2</v>
      </c>
      <c r="O131" s="45"/>
      <c r="P131" s="496">
        <v>12</v>
      </c>
      <c r="Q131" s="440">
        <v>65</v>
      </c>
      <c r="R131" s="2" t="s">
        <v>54</v>
      </c>
      <c r="S131" s="39"/>
      <c r="T131" s="39"/>
      <c r="U131" s="39"/>
      <c r="V131" s="39"/>
      <c r="W131" s="21">
        <v>101.40400000000001</v>
      </c>
      <c r="X131" s="3" t="s">
        <v>540</v>
      </c>
      <c r="Y131" s="36" t="s">
        <v>56</v>
      </c>
      <c r="Z131" s="500" t="s">
        <v>532</v>
      </c>
      <c r="AA131" s="2" t="s">
        <v>542</v>
      </c>
      <c r="AB131" s="58">
        <v>41851</v>
      </c>
      <c r="AC131" s="264"/>
      <c r="AE131" s="39"/>
      <c r="AF131" s="2" t="s">
        <v>90</v>
      </c>
      <c r="AG131" s="60"/>
      <c r="AH131" s="60"/>
      <c r="AI131" s="60"/>
      <c r="AJ131" s="39"/>
      <c r="AK131" s="39"/>
      <c r="AL131" s="39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 t="s">
        <v>61</v>
      </c>
      <c r="AX131" s="38" t="s">
        <v>62</v>
      </c>
      <c r="AY131" s="38" t="s">
        <v>63</v>
      </c>
      <c r="AZ131" s="345" t="s">
        <v>617</v>
      </c>
      <c r="BA131" s="38" t="s">
        <v>65</v>
      </c>
      <c r="BB131" s="38" t="s">
        <v>66</v>
      </c>
      <c r="BC131" s="345" t="s">
        <v>67</v>
      </c>
      <c r="BD131" s="38"/>
      <c r="BE131" s="38"/>
      <c r="BF131" s="419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</row>
    <row r="132" spans="1:214" s="18" customFormat="1" ht="12.75" x14ac:dyDescent="0.2">
      <c r="A132" s="263" t="str">
        <f t="shared" si="15"/>
        <v>N-CO-LI-000098-E-XX-XX-XX-XX-02</v>
      </c>
      <c r="B132" s="2" t="s">
        <v>618</v>
      </c>
      <c r="C132" s="3" t="str">
        <f t="shared" si="13"/>
        <v>1.06.23.FESL3NC.v01</v>
      </c>
      <c r="D132" s="2" t="s">
        <v>614</v>
      </c>
      <c r="E132" s="2" t="s">
        <v>142</v>
      </c>
      <c r="F132" s="2" t="s">
        <v>50</v>
      </c>
      <c r="G132" s="3" t="s">
        <v>619</v>
      </c>
      <c r="H132" s="3" t="s">
        <v>616</v>
      </c>
      <c r="I132" s="3" t="s">
        <v>539</v>
      </c>
      <c r="J132" s="496">
        <v>4160</v>
      </c>
      <c r="K132" s="19">
        <v>0.95</v>
      </c>
      <c r="L132" s="20">
        <v>8.3000000000000004E-2</v>
      </c>
      <c r="M132" s="7">
        <v>345</v>
      </c>
      <c r="N132" s="20">
        <v>7.8850000000000003E-2</v>
      </c>
      <c r="O132" s="45"/>
      <c r="P132" s="496">
        <v>12</v>
      </c>
      <c r="Q132" s="440">
        <v>65</v>
      </c>
      <c r="R132" s="2" t="s">
        <v>54</v>
      </c>
      <c r="S132" s="39"/>
      <c r="T132" s="39"/>
      <c r="U132" s="39"/>
      <c r="V132" s="39"/>
      <c r="W132" s="21">
        <v>101.40400000000001</v>
      </c>
      <c r="X132" s="3" t="s">
        <v>540</v>
      </c>
      <c r="Y132" s="36" t="s">
        <v>56</v>
      </c>
      <c r="Z132" s="500" t="s">
        <v>532</v>
      </c>
      <c r="AA132" s="2" t="s">
        <v>542</v>
      </c>
      <c r="AB132" s="58">
        <v>41851</v>
      </c>
      <c r="AC132" s="264"/>
      <c r="AE132" s="39"/>
      <c r="AF132" s="2" t="s">
        <v>90</v>
      </c>
      <c r="AG132" s="60"/>
      <c r="AH132" s="60"/>
      <c r="AI132" s="60"/>
      <c r="AJ132" s="39"/>
      <c r="AK132" s="39"/>
      <c r="AL132" s="39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 t="s">
        <v>61</v>
      </c>
      <c r="AX132" s="38" t="s">
        <v>62</v>
      </c>
      <c r="AY132" s="38" t="s">
        <v>63</v>
      </c>
      <c r="AZ132" s="345" t="s">
        <v>620</v>
      </c>
      <c r="BA132" s="38" t="s">
        <v>65</v>
      </c>
      <c r="BB132" s="38" t="s">
        <v>66</v>
      </c>
      <c r="BC132" s="345" t="s">
        <v>67</v>
      </c>
      <c r="BD132" s="38"/>
      <c r="BE132" s="38"/>
      <c r="BF132" s="419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</row>
    <row r="133" spans="1:214" s="18" customFormat="1" ht="12.75" x14ac:dyDescent="0.2">
      <c r="A133" s="263" t="str">
        <f t="shared" si="15"/>
        <v>N-CO-LI-000099-E-XX-XX-XX-XX-02</v>
      </c>
      <c r="B133" s="2" t="s">
        <v>621</v>
      </c>
      <c r="C133" s="3" t="str">
        <f t="shared" si="13"/>
        <v>1.06.24.FESL3NC.v01</v>
      </c>
      <c r="D133" s="2" t="s">
        <v>614</v>
      </c>
      <c r="E133" s="2" t="s">
        <v>142</v>
      </c>
      <c r="F133" s="2" t="s">
        <v>50</v>
      </c>
      <c r="G133" s="3" t="s">
        <v>622</v>
      </c>
      <c r="H133" s="3" t="s">
        <v>616</v>
      </c>
      <c r="I133" s="3" t="s">
        <v>539</v>
      </c>
      <c r="J133" s="496">
        <v>4160</v>
      </c>
      <c r="K133" s="19">
        <v>0.95</v>
      </c>
      <c r="L133" s="20">
        <v>0.124</v>
      </c>
      <c r="M133" s="7">
        <v>516</v>
      </c>
      <c r="N133" s="20">
        <v>0.11779999999999999</v>
      </c>
      <c r="O133" s="45"/>
      <c r="P133" s="496">
        <v>12</v>
      </c>
      <c r="Q133" s="440">
        <v>65</v>
      </c>
      <c r="R133" s="2" t="s">
        <v>54</v>
      </c>
      <c r="S133" s="39"/>
      <c r="T133" s="39"/>
      <c r="U133" s="39"/>
      <c r="V133" s="39"/>
      <c r="W133" s="21">
        <v>101.40400000000001</v>
      </c>
      <c r="X133" s="3" t="s">
        <v>540</v>
      </c>
      <c r="Y133" s="36" t="s">
        <v>56</v>
      </c>
      <c r="Z133" s="500" t="s">
        <v>532</v>
      </c>
      <c r="AA133" s="2" t="s">
        <v>542</v>
      </c>
      <c r="AB133" s="58">
        <v>41851</v>
      </c>
      <c r="AC133" s="264"/>
      <c r="AE133" s="39"/>
      <c r="AF133" s="2" t="s">
        <v>90</v>
      </c>
      <c r="AG133" s="60"/>
      <c r="AH133" s="60"/>
      <c r="AI133" s="60"/>
      <c r="AJ133" s="39"/>
      <c r="AK133" s="39"/>
      <c r="AL133" s="39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 t="s">
        <v>61</v>
      </c>
      <c r="AX133" s="38" t="s">
        <v>62</v>
      </c>
      <c r="AY133" s="38" t="s">
        <v>63</v>
      </c>
      <c r="AZ133" s="345" t="s">
        <v>623</v>
      </c>
      <c r="BA133" s="38" t="s">
        <v>65</v>
      </c>
      <c r="BB133" s="38" t="s">
        <v>66</v>
      </c>
      <c r="BC133" s="345" t="s">
        <v>67</v>
      </c>
      <c r="BD133" s="38"/>
      <c r="BE133" s="38"/>
      <c r="BF133" s="419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</row>
    <row r="134" spans="1:214" s="18" customFormat="1" ht="12.75" x14ac:dyDescent="0.2">
      <c r="A134" s="263" t="str">
        <f t="shared" si="15"/>
        <v>N-CO-LI-000100-E-XX-XX-XX-XX-02</v>
      </c>
      <c r="B134" s="2" t="s">
        <v>624</v>
      </c>
      <c r="C134" s="3" t="str">
        <f t="shared" si="13"/>
        <v>1.06.25.FESL3NC.v01</v>
      </c>
      <c r="D134" s="2" t="s">
        <v>614</v>
      </c>
      <c r="E134" s="2" t="s">
        <v>142</v>
      </c>
      <c r="F134" s="2" t="s">
        <v>50</v>
      </c>
      <c r="G134" s="3" t="s">
        <v>625</v>
      </c>
      <c r="H134" s="3" t="s">
        <v>616</v>
      </c>
      <c r="I134" s="3" t="s">
        <v>552</v>
      </c>
      <c r="J134" s="496">
        <v>4160</v>
      </c>
      <c r="K134" s="19">
        <v>0.95</v>
      </c>
      <c r="L134" s="20">
        <v>0.248</v>
      </c>
      <c r="M134" s="7">
        <v>1032</v>
      </c>
      <c r="N134" s="20">
        <v>0.23559999999999998</v>
      </c>
      <c r="O134" s="45"/>
      <c r="P134" s="496">
        <v>12</v>
      </c>
      <c r="Q134" s="440">
        <v>65</v>
      </c>
      <c r="R134" s="2" t="s">
        <v>54</v>
      </c>
      <c r="S134" s="39"/>
      <c r="T134" s="39"/>
      <c r="U134" s="39"/>
      <c r="V134" s="39"/>
      <c r="W134" s="21">
        <v>101.40400000000001</v>
      </c>
      <c r="X134" s="3" t="s">
        <v>540</v>
      </c>
      <c r="Y134" s="36" t="s">
        <v>56</v>
      </c>
      <c r="Z134" s="500" t="s">
        <v>532</v>
      </c>
      <c r="AA134" s="2" t="s">
        <v>542</v>
      </c>
      <c r="AB134" s="58">
        <v>41851</v>
      </c>
      <c r="AC134" s="264"/>
      <c r="AE134" s="39"/>
      <c r="AF134" s="2" t="s">
        <v>90</v>
      </c>
      <c r="AG134" s="60"/>
      <c r="AH134" s="60"/>
      <c r="AI134" s="60"/>
      <c r="AJ134" s="39"/>
      <c r="AK134" s="39"/>
      <c r="AL134" s="39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 t="s">
        <v>61</v>
      </c>
      <c r="AX134" s="38" t="s">
        <v>62</v>
      </c>
      <c r="AY134" s="38" t="s">
        <v>63</v>
      </c>
      <c r="AZ134" s="345" t="s">
        <v>626</v>
      </c>
      <c r="BA134" s="38" t="s">
        <v>65</v>
      </c>
      <c r="BB134" s="38" t="s">
        <v>66</v>
      </c>
      <c r="BC134" s="345" t="s">
        <v>67</v>
      </c>
      <c r="BD134" s="38"/>
      <c r="BE134" s="38"/>
      <c r="BF134" s="419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</row>
    <row r="135" spans="1:214" s="18" customFormat="1" ht="12.75" x14ac:dyDescent="0.2">
      <c r="A135" s="263" t="str">
        <f t="shared" si="15"/>
        <v>N-CO-LI-000101-E-XX-XX-XX-XX-02</v>
      </c>
      <c r="B135" s="2" t="s">
        <v>627</v>
      </c>
      <c r="C135" s="3" t="str">
        <f t="shared" si="13"/>
        <v>1.06.26.FESL3NC.v01</v>
      </c>
      <c r="D135" s="2" t="s">
        <v>614</v>
      </c>
      <c r="E135" s="2" t="s">
        <v>142</v>
      </c>
      <c r="F135" s="2" t="s">
        <v>50</v>
      </c>
      <c r="G135" s="3" t="s">
        <v>628</v>
      </c>
      <c r="H135" s="3" t="s">
        <v>616</v>
      </c>
      <c r="I135" s="3" t="s">
        <v>556</v>
      </c>
      <c r="J135" s="496">
        <v>4160</v>
      </c>
      <c r="K135" s="19">
        <v>0.95</v>
      </c>
      <c r="L135" s="20">
        <v>4.5999999999999999E-2</v>
      </c>
      <c r="M135" s="7">
        <v>191</v>
      </c>
      <c r="N135" s="20">
        <v>4.3699999999999996E-2</v>
      </c>
      <c r="O135" s="45"/>
      <c r="P135" s="496">
        <v>12</v>
      </c>
      <c r="Q135" s="440">
        <v>46.914999999999992</v>
      </c>
      <c r="R135" s="2" t="s">
        <v>54</v>
      </c>
      <c r="S135" s="39"/>
      <c r="T135" s="39"/>
      <c r="U135" s="39"/>
      <c r="V135" s="39"/>
      <c r="W135" s="21">
        <v>101.40400000000001</v>
      </c>
      <c r="X135" s="2" t="s">
        <v>87</v>
      </c>
      <c r="Y135" s="36" t="s">
        <v>56</v>
      </c>
      <c r="Z135" s="500" t="s">
        <v>532</v>
      </c>
      <c r="AA135" s="2" t="s">
        <v>542</v>
      </c>
      <c r="AB135" s="58">
        <v>41851</v>
      </c>
      <c r="AC135" s="264"/>
      <c r="AE135" s="39"/>
      <c r="AF135" s="2" t="s">
        <v>90</v>
      </c>
      <c r="AG135" s="60"/>
      <c r="AH135" s="60"/>
      <c r="AI135" s="60"/>
      <c r="AJ135" s="39"/>
      <c r="AK135" s="39"/>
      <c r="AL135" s="39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 t="s">
        <v>61</v>
      </c>
      <c r="AX135" s="38" t="s">
        <v>62</v>
      </c>
      <c r="AY135" s="38" t="s">
        <v>63</v>
      </c>
      <c r="AZ135" s="345" t="s">
        <v>629</v>
      </c>
      <c r="BA135" s="38" t="s">
        <v>65</v>
      </c>
      <c r="BB135" s="38" t="s">
        <v>66</v>
      </c>
      <c r="BC135" s="345" t="s">
        <v>67</v>
      </c>
      <c r="BD135" s="38"/>
      <c r="BE135" s="38"/>
      <c r="BF135" s="419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</row>
    <row r="136" spans="1:214" s="18" customFormat="1" ht="12.75" x14ac:dyDescent="0.2">
      <c r="A136" s="263" t="str">
        <f t="shared" si="15"/>
        <v>N-CO-LI-000102-E-XX-XX-XX-XX-02</v>
      </c>
      <c r="B136" s="2" t="s">
        <v>630</v>
      </c>
      <c r="C136" s="3" t="str">
        <f t="shared" si="13"/>
        <v>1.06.27.FESL3NC.v01</v>
      </c>
      <c r="D136" s="2" t="s">
        <v>614</v>
      </c>
      <c r="E136" s="2" t="s">
        <v>142</v>
      </c>
      <c r="F136" s="2" t="s">
        <v>50</v>
      </c>
      <c r="G136" s="3" t="s">
        <v>631</v>
      </c>
      <c r="H136" s="3" t="s">
        <v>616</v>
      </c>
      <c r="I136" s="3" t="s">
        <v>556</v>
      </c>
      <c r="J136" s="496">
        <v>4160</v>
      </c>
      <c r="K136" s="19">
        <v>0.95</v>
      </c>
      <c r="L136" s="20">
        <v>5.8000000000000003E-2</v>
      </c>
      <c r="M136" s="7">
        <v>241</v>
      </c>
      <c r="N136" s="20">
        <v>5.5100000000000003E-2</v>
      </c>
      <c r="O136" s="45"/>
      <c r="P136" s="496">
        <v>12</v>
      </c>
      <c r="Q136" s="440">
        <v>83.731000000000023</v>
      </c>
      <c r="R136" s="2" t="s">
        <v>54</v>
      </c>
      <c r="S136" s="39"/>
      <c r="T136" s="39"/>
      <c r="U136" s="39"/>
      <c r="V136" s="39"/>
      <c r="W136" s="21">
        <v>101.40400000000001</v>
      </c>
      <c r="X136" s="2" t="s">
        <v>87</v>
      </c>
      <c r="Y136" s="36" t="s">
        <v>56</v>
      </c>
      <c r="Z136" s="500" t="s">
        <v>532</v>
      </c>
      <c r="AA136" s="2" t="s">
        <v>542</v>
      </c>
      <c r="AB136" s="58">
        <v>41851</v>
      </c>
      <c r="AC136" s="264"/>
      <c r="AE136" s="39"/>
      <c r="AF136" s="2" t="s">
        <v>90</v>
      </c>
      <c r="AG136" s="60"/>
      <c r="AH136" s="60"/>
      <c r="AI136" s="60"/>
      <c r="AJ136" s="39"/>
      <c r="AK136" s="39"/>
      <c r="AL136" s="39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 t="s">
        <v>61</v>
      </c>
      <c r="AX136" s="38" t="s">
        <v>62</v>
      </c>
      <c r="AY136" s="38" t="s">
        <v>63</v>
      </c>
      <c r="AZ136" s="345" t="s">
        <v>632</v>
      </c>
      <c r="BA136" s="38" t="s">
        <v>65</v>
      </c>
      <c r="BB136" s="38" t="s">
        <v>66</v>
      </c>
      <c r="BC136" s="345" t="s">
        <v>67</v>
      </c>
      <c r="BD136" s="38"/>
      <c r="BE136" s="38"/>
      <c r="BF136" s="419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</row>
    <row r="137" spans="1:214" s="18" customFormat="1" ht="12.75" x14ac:dyDescent="0.2">
      <c r="A137" s="263" t="str">
        <f t="shared" si="15"/>
        <v>N-CO-LI-000103-E-XX-XX-XX-XX-02</v>
      </c>
      <c r="B137" s="2" t="s">
        <v>633</v>
      </c>
      <c r="C137" s="3" t="str">
        <f t="shared" si="13"/>
        <v>1.06.28.FESL3NC.v01</v>
      </c>
      <c r="D137" s="2" t="s">
        <v>614</v>
      </c>
      <c r="E137" s="2" t="s">
        <v>142</v>
      </c>
      <c r="F137" s="2" t="s">
        <v>50</v>
      </c>
      <c r="G137" s="3" t="s">
        <v>634</v>
      </c>
      <c r="H137" s="3" t="s">
        <v>616</v>
      </c>
      <c r="I137" s="3" t="s">
        <v>556</v>
      </c>
      <c r="J137" s="496">
        <v>4160</v>
      </c>
      <c r="K137" s="19">
        <v>0.95</v>
      </c>
      <c r="L137" s="20">
        <v>7.6999999999999999E-2</v>
      </c>
      <c r="M137" s="7">
        <v>320</v>
      </c>
      <c r="N137" s="20">
        <v>7.3149999999999993E-2</v>
      </c>
      <c r="O137" s="45"/>
      <c r="P137" s="496">
        <v>12</v>
      </c>
      <c r="Q137" s="440">
        <v>131.64700000000002</v>
      </c>
      <c r="R137" s="2" t="s">
        <v>54</v>
      </c>
      <c r="S137" s="39"/>
      <c r="T137" s="39"/>
      <c r="U137" s="39"/>
      <c r="V137" s="39"/>
      <c r="W137" s="21">
        <v>101.40400000000001</v>
      </c>
      <c r="X137" s="2" t="s">
        <v>87</v>
      </c>
      <c r="Y137" s="36" t="s">
        <v>56</v>
      </c>
      <c r="Z137" s="500" t="s">
        <v>532</v>
      </c>
      <c r="AA137" s="2" t="s">
        <v>542</v>
      </c>
      <c r="AB137" s="58">
        <v>41851</v>
      </c>
      <c r="AC137" s="264"/>
      <c r="AE137" s="39"/>
      <c r="AF137" s="2" t="s">
        <v>90</v>
      </c>
      <c r="AG137" s="60"/>
      <c r="AH137" s="60"/>
      <c r="AI137" s="60"/>
      <c r="AJ137" s="39"/>
      <c r="AK137" s="39"/>
      <c r="AL137" s="39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 t="s">
        <v>61</v>
      </c>
      <c r="AX137" s="38" t="s">
        <v>62</v>
      </c>
      <c r="AY137" s="38" t="s">
        <v>63</v>
      </c>
      <c r="AZ137" s="345" t="s">
        <v>635</v>
      </c>
      <c r="BA137" s="38" t="s">
        <v>65</v>
      </c>
      <c r="BB137" s="38" t="s">
        <v>66</v>
      </c>
      <c r="BC137" s="345" t="s">
        <v>67</v>
      </c>
      <c r="BD137" s="38"/>
      <c r="BE137" s="38"/>
      <c r="BF137" s="419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</row>
    <row r="138" spans="1:214" s="18" customFormat="1" ht="12.75" x14ac:dyDescent="0.2">
      <c r="A138" s="263" t="str">
        <f t="shared" si="15"/>
        <v>N-CO-LI-000104-E-XX-XX-XX-XX-02</v>
      </c>
      <c r="B138" s="2" t="s">
        <v>636</v>
      </c>
      <c r="C138" s="3" t="str">
        <f t="shared" si="13"/>
        <v>1.06.29.FESL3NC.v01</v>
      </c>
      <c r="D138" s="2" t="s">
        <v>614</v>
      </c>
      <c r="E138" s="2" t="s">
        <v>142</v>
      </c>
      <c r="F138" s="2" t="s">
        <v>50</v>
      </c>
      <c r="G138" s="3" t="s">
        <v>637</v>
      </c>
      <c r="H138" s="3" t="s">
        <v>616</v>
      </c>
      <c r="I138" s="3" t="s">
        <v>566</v>
      </c>
      <c r="J138" s="496">
        <v>4160</v>
      </c>
      <c r="K138" s="19">
        <v>0.95</v>
      </c>
      <c r="L138" s="20">
        <v>0.154</v>
      </c>
      <c r="M138" s="7">
        <v>640</v>
      </c>
      <c r="N138" s="20">
        <v>0.14629999999999999</v>
      </c>
      <c r="O138" s="45"/>
      <c r="P138" s="496">
        <v>12</v>
      </c>
      <c r="Q138" s="440">
        <v>285.81100000000004</v>
      </c>
      <c r="R138" s="2" t="s">
        <v>54</v>
      </c>
      <c r="S138" s="39"/>
      <c r="T138" s="39"/>
      <c r="U138" s="39"/>
      <c r="V138" s="39"/>
      <c r="W138" s="21">
        <v>101.40400000000001</v>
      </c>
      <c r="X138" s="2" t="s">
        <v>87</v>
      </c>
      <c r="Y138" s="36" t="s">
        <v>56</v>
      </c>
      <c r="Z138" s="500" t="s">
        <v>532</v>
      </c>
      <c r="AA138" s="2" t="s">
        <v>542</v>
      </c>
      <c r="AB138" s="58">
        <v>41851</v>
      </c>
      <c r="AC138" s="264"/>
      <c r="AE138" s="39"/>
      <c r="AF138" s="2" t="s">
        <v>90</v>
      </c>
      <c r="AG138" s="60"/>
      <c r="AH138" s="60"/>
      <c r="AI138" s="60"/>
      <c r="AJ138" s="39"/>
      <c r="AK138" s="39"/>
      <c r="AL138" s="39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 t="s">
        <v>61</v>
      </c>
      <c r="AX138" s="38" t="s">
        <v>62</v>
      </c>
      <c r="AY138" s="38" t="s">
        <v>63</v>
      </c>
      <c r="AZ138" s="345" t="s">
        <v>638</v>
      </c>
      <c r="BA138" s="38" t="s">
        <v>65</v>
      </c>
      <c r="BB138" s="38" t="s">
        <v>66</v>
      </c>
      <c r="BC138" s="345" t="s">
        <v>67</v>
      </c>
      <c r="BD138" s="38"/>
      <c r="BE138" s="38"/>
      <c r="BF138" s="419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</row>
    <row r="139" spans="1:214" s="18" customFormat="1" ht="12.75" x14ac:dyDescent="0.2">
      <c r="A139" s="263" t="str">
        <f t="shared" si="15"/>
        <v>N-CO-LI-000105-E-XX-XX-XX-XX-02</v>
      </c>
      <c r="B139" s="2" t="s">
        <v>639</v>
      </c>
      <c r="C139" s="3" t="str">
        <f t="shared" si="13"/>
        <v>1.06.30.FESL3NC.v01</v>
      </c>
      <c r="D139" s="2" t="s">
        <v>614</v>
      </c>
      <c r="E139" s="2" t="s">
        <v>142</v>
      </c>
      <c r="F139" s="2" t="s">
        <v>50</v>
      </c>
      <c r="G139" s="3" t="s">
        <v>591</v>
      </c>
      <c r="H139" s="3" t="s">
        <v>616</v>
      </c>
      <c r="I139" s="3" t="s">
        <v>592</v>
      </c>
      <c r="J139" s="496">
        <v>4160</v>
      </c>
      <c r="K139" s="19">
        <v>0.95</v>
      </c>
      <c r="L139" s="20">
        <v>1</v>
      </c>
      <c r="M139" s="7">
        <v>4160</v>
      </c>
      <c r="N139" s="20">
        <v>0.95</v>
      </c>
      <c r="O139" s="45"/>
      <c r="P139" s="496">
        <v>12</v>
      </c>
      <c r="Q139" s="440">
        <v>941.46</v>
      </c>
      <c r="R139" s="2" t="s">
        <v>593</v>
      </c>
      <c r="S139" s="39"/>
      <c r="T139" s="2">
        <v>281</v>
      </c>
      <c r="U139" s="2" t="s">
        <v>594</v>
      </c>
      <c r="V139" s="2" t="s">
        <v>595</v>
      </c>
      <c r="W139" s="21">
        <v>347</v>
      </c>
      <c r="X139" s="2" t="s">
        <v>87</v>
      </c>
      <c r="Y139" s="36" t="s">
        <v>596</v>
      </c>
      <c r="Z139" s="500" t="s">
        <v>532</v>
      </c>
      <c r="AA139" s="2" t="s">
        <v>542</v>
      </c>
      <c r="AB139" s="58">
        <v>41851</v>
      </c>
      <c r="AC139" s="2"/>
      <c r="AE139" s="39"/>
      <c r="AF139" s="2" t="s">
        <v>90</v>
      </c>
      <c r="AG139" s="60"/>
      <c r="AH139" s="60"/>
      <c r="AI139" s="60"/>
      <c r="AJ139" s="39"/>
      <c r="AK139" s="39"/>
      <c r="AL139" s="39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 t="s">
        <v>61</v>
      </c>
      <c r="AX139" s="38" t="s">
        <v>62</v>
      </c>
      <c r="AY139" s="38" t="s">
        <v>63</v>
      </c>
      <c r="AZ139" s="345" t="s">
        <v>640</v>
      </c>
      <c r="BA139" s="38" t="s">
        <v>65</v>
      </c>
      <c r="BB139" s="38" t="s">
        <v>66</v>
      </c>
      <c r="BC139" s="345" t="s">
        <v>67</v>
      </c>
      <c r="BD139" s="38"/>
      <c r="BE139" s="38"/>
      <c r="BF139" s="419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</row>
    <row r="140" spans="1:214" s="18" customFormat="1" x14ac:dyDescent="0.25">
      <c r="A140" s="396" t="str">
        <f t="shared" si="15"/>
        <v>N-CO-LI-000106-E-XX-XX-XX-XX-02</v>
      </c>
      <c r="B140" s="2" t="s">
        <v>641</v>
      </c>
      <c r="C140" s="3" t="str">
        <f t="shared" si="13"/>
        <v>1.07.05.FESL13.v02</v>
      </c>
      <c r="D140" s="2" t="s">
        <v>642</v>
      </c>
      <c r="E140" s="380" t="s">
        <v>152</v>
      </c>
      <c r="F140" s="2" t="s">
        <v>50</v>
      </c>
      <c r="G140" s="2" t="s">
        <v>643</v>
      </c>
      <c r="H140" s="2" t="s">
        <v>644</v>
      </c>
      <c r="I140" s="2" t="s">
        <v>645</v>
      </c>
      <c r="J140" s="496">
        <v>4319</v>
      </c>
      <c r="K140" s="451"/>
      <c r="L140" s="20">
        <v>6.9800000000000001E-2</v>
      </c>
      <c r="M140" s="7">
        <v>301.5</v>
      </c>
      <c r="N140" s="20">
        <v>0</v>
      </c>
      <c r="O140" s="20"/>
      <c r="P140" s="496">
        <v>12</v>
      </c>
      <c r="Q140" s="440">
        <v>400</v>
      </c>
      <c r="R140" s="2" t="s">
        <v>54</v>
      </c>
      <c r="S140" s="2"/>
      <c r="T140" s="2"/>
      <c r="U140" s="2"/>
      <c r="V140" s="2"/>
      <c r="W140" s="21">
        <v>132</v>
      </c>
      <c r="X140" s="3" t="s">
        <v>363</v>
      </c>
      <c r="Y140" s="36" t="s">
        <v>474</v>
      </c>
      <c r="Z140" s="500" t="s">
        <v>646</v>
      </c>
      <c r="AA140" s="380" t="s">
        <v>647</v>
      </c>
      <c r="AB140" s="388">
        <v>42629</v>
      </c>
      <c r="AC140" s="2"/>
      <c r="AE140" s="2"/>
      <c r="AF140" s="2" t="s">
        <v>90</v>
      </c>
      <c r="AG140" s="59"/>
      <c r="AH140" s="59"/>
      <c r="AI140" s="59"/>
      <c r="AJ140" s="2"/>
      <c r="AK140" s="2"/>
      <c r="AL140" s="108"/>
      <c r="AW140" s="18" t="s">
        <v>61</v>
      </c>
      <c r="AX140" s="18" t="s">
        <v>62</v>
      </c>
      <c r="AY140" s="18" t="s">
        <v>63</v>
      </c>
      <c r="AZ140" s="343" t="s">
        <v>648</v>
      </c>
      <c r="BA140" s="18" t="s">
        <v>65</v>
      </c>
      <c r="BB140" s="18" t="s">
        <v>66</v>
      </c>
      <c r="BC140" s="343" t="s">
        <v>67</v>
      </c>
      <c r="BF140" s="417"/>
    </row>
    <row r="141" spans="1:214" s="18" customFormat="1" x14ac:dyDescent="0.25">
      <c r="A141" s="396" t="str">
        <f t="shared" si="15"/>
        <v>N-CO-LI-000107-E-XX-XX-XX-XX-02</v>
      </c>
      <c r="B141" s="2" t="s">
        <v>649</v>
      </c>
      <c r="C141" s="3" t="str">
        <f t="shared" si="13"/>
        <v>1.07.06.FESL13.v02</v>
      </c>
      <c r="D141" s="2" t="s">
        <v>642</v>
      </c>
      <c r="E141" s="380" t="s">
        <v>152</v>
      </c>
      <c r="F141" s="2" t="s">
        <v>50</v>
      </c>
      <c r="G141" s="2" t="s">
        <v>650</v>
      </c>
      <c r="H141" s="2" t="s">
        <v>644</v>
      </c>
      <c r="I141" s="2" t="s">
        <v>645</v>
      </c>
      <c r="J141" s="496">
        <v>4319</v>
      </c>
      <c r="K141" s="451"/>
      <c r="L141" s="20">
        <v>0.10680000000000001</v>
      </c>
      <c r="M141" s="7">
        <v>461.3</v>
      </c>
      <c r="N141" s="20">
        <v>0</v>
      </c>
      <c r="O141" s="20"/>
      <c r="P141" s="496">
        <v>12</v>
      </c>
      <c r="Q141" s="440">
        <v>500</v>
      </c>
      <c r="R141" s="2" t="s">
        <v>54</v>
      </c>
      <c r="S141" s="2"/>
      <c r="T141" s="2"/>
      <c r="U141" s="2"/>
      <c r="V141" s="2"/>
      <c r="W141" s="21">
        <v>165</v>
      </c>
      <c r="X141" s="3" t="s">
        <v>363</v>
      </c>
      <c r="Y141" s="36" t="s">
        <v>474</v>
      </c>
      <c r="Z141" s="500" t="s">
        <v>646</v>
      </c>
      <c r="AA141" s="380" t="s">
        <v>647</v>
      </c>
      <c r="AB141" s="388">
        <v>42629</v>
      </c>
      <c r="AC141" s="2"/>
      <c r="AE141" s="2"/>
      <c r="AF141" s="2" t="s">
        <v>90</v>
      </c>
      <c r="AG141" s="59"/>
      <c r="AH141" s="59"/>
      <c r="AI141" s="59"/>
      <c r="AJ141" s="2"/>
      <c r="AK141" s="2"/>
      <c r="AL141" s="108"/>
      <c r="AW141" s="18" t="s">
        <v>61</v>
      </c>
      <c r="AX141" s="18" t="s">
        <v>62</v>
      </c>
      <c r="AY141" s="18" t="s">
        <v>63</v>
      </c>
      <c r="AZ141" s="343" t="s">
        <v>651</v>
      </c>
      <c r="BA141" s="18" t="s">
        <v>65</v>
      </c>
      <c r="BB141" s="18" t="s">
        <v>66</v>
      </c>
      <c r="BC141" s="343" t="s">
        <v>67</v>
      </c>
      <c r="BF141" s="417"/>
    </row>
    <row r="142" spans="1:214" s="18" customFormat="1" x14ac:dyDescent="0.25">
      <c r="A142" s="263" t="str">
        <f t="shared" si="15"/>
        <v>N-CO-LI-000108-E-XX-XX-XX-XX-01</v>
      </c>
      <c r="B142" s="2" t="s">
        <v>652</v>
      </c>
      <c r="C142" s="3" t="str">
        <f t="shared" si="13"/>
        <v>1.07.07.FESL13.v01</v>
      </c>
      <c r="D142" s="2" t="s">
        <v>642</v>
      </c>
      <c r="E142" s="2" t="s">
        <v>142</v>
      </c>
      <c r="F142" s="2" t="s">
        <v>50</v>
      </c>
      <c r="G142" s="2" t="s">
        <v>653</v>
      </c>
      <c r="H142" s="2" t="s">
        <v>644</v>
      </c>
      <c r="I142" s="2" t="s">
        <v>645</v>
      </c>
      <c r="J142" s="496">
        <v>4319</v>
      </c>
      <c r="K142" s="451"/>
      <c r="L142" s="20">
        <v>0.1842</v>
      </c>
      <c r="M142" s="7">
        <v>795.6</v>
      </c>
      <c r="N142" s="20">
        <v>0</v>
      </c>
      <c r="O142" s="20"/>
      <c r="P142" s="496">
        <v>12</v>
      </c>
      <c r="Q142" s="440">
        <v>800</v>
      </c>
      <c r="R142" s="2" t="s">
        <v>54</v>
      </c>
      <c r="S142" s="2"/>
      <c r="T142" s="2"/>
      <c r="U142" s="2"/>
      <c r="V142" s="2"/>
      <c r="W142" s="21">
        <v>264</v>
      </c>
      <c r="X142" s="3" t="s">
        <v>363</v>
      </c>
      <c r="Y142" s="36" t="s">
        <v>474</v>
      </c>
      <c r="Z142" s="500" t="s">
        <v>646</v>
      </c>
      <c r="AA142" s="2"/>
      <c r="AB142" s="2"/>
      <c r="AC142" s="2"/>
      <c r="AE142" s="2"/>
      <c r="AF142" s="2" t="s">
        <v>90</v>
      </c>
      <c r="AG142" s="59"/>
      <c r="AH142" s="59"/>
      <c r="AI142" s="59"/>
      <c r="AJ142" s="2"/>
      <c r="AK142" s="2"/>
      <c r="AL142" s="108"/>
      <c r="AW142" s="18" t="s">
        <v>61</v>
      </c>
      <c r="AX142" s="18" t="s">
        <v>62</v>
      </c>
      <c r="AY142" s="18" t="s">
        <v>63</v>
      </c>
      <c r="AZ142" s="343" t="s">
        <v>654</v>
      </c>
      <c r="BA142" s="18" t="s">
        <v>65</v>
      </c>
      <c r="BB142" s="18" t="s">
        <v>66</v>
      </c>
      <c r="BC142" s="343" t="s">
        <v>382</v>
      </c>
      <c r="BF142" s="417"/>
    </row>
    <row r="143" spans="1:214" s="18" customFormat="1" x14ac:dyDescent="0.25">
      <c r="A143" s="396" t="str">
        <f t="shared" si="15"/>
        <v>N-CO-LI-000109-E-XX-XX-XX-XX-02</v>
      </c>
      <c r="B143" s="2" t="s">
        <v>655</v>
      </c>
      <c r="C143" s="3" t="str">
        <f t="shared" si="13"/>
        <v>1.07.15.FESL13.v02</v>
      </c>
      <c r="D143" s="2" t="s">
        <v>642</v>
      </c>
      <c r="E143" s="380" t="s">
        <v>152</v>
      </c>
      <c r="F143" s="2" t="s">
        <v>50</v>
      </c>
      <c r="G143" s="2" t="s">
        <v>643</v>
      </c>
      <c r="H143" s="2" t="s">
        <v>644</v>
      </c>
      <c r="I143" s="2" t="s">
        <v>656</v>
      </c>
      <c r="J143" s="496">
        <v>4319</v>
      </c>
      <c r="K143" s="451"/>
      <c r="L143" s="20">
        <v>0.1293</v>
      </c>
      <c r="M143" s="7">
        <v>558.6</v>
      </c>
      <c r="N143" s="20">
        <v>0</v>
      </c>
      <c r="O143" s="20"/>
      <c r="P143" s="496">
        <v>12</v>
      </c>
      <c r="Q143" s="440">
        <v>300</v>
      </c>
      <c r="R143" s="2" t="s">
        <v>54</v>
      </c>
      <c r="S143" s="2"/>
      <c r="T143" s="2"/>
      <c r="U143" s="2"/>
      <c r="V143" s="2"/>
      <c r="W143" s="21">
        <v>130</v>
      </c>
      <c r="X143" s="3" t="s">
        <v>363</v>
      </c>
      <c r="Y143" s="36" t="s">
        <v>474</v>
      </c>
      <c r="Z143" s="500" t="s">
        <v>646</v>
      </c>
      <c r="AA143" s="380" t="s">
        <v>657</v>
      </c>
      <c r="AB143" s="388" t="s">
        <v>658</v>
      </c>
      <c r="AC143" s="58">
        <v>41180</v>
      </c>
      <c r="AE143" s="2"/>
      <c r="AF143" s="2" t="s">
        <v>90</v>
      </c>
      <c r="AG143" s="147"/>
      <c r="AH143" s="147"/>
      <c r="AI143" s="147"/>
      <c r="AJ143" s="2"/>
      <c r="AK143" s="2"/>
      <c r="AL143" s="108"/>
      <c r="AW143" s="18" t="s">
        <v>61</v>
      </c>
      <c r="AX143" s="18" t="s">
        <v>62</v>
      </c>
      <c r="AY143" s="18" t="s">
        <v>63</v>
      </c>
      <c r="AZ143" s="343" t="s">
        <v>659</v>
      </c>
      <c r="BA143" s="18" t="s">
        <v>65</v>
      </c>
      <c r="BB143" s="18" t="s">
        <v>66</v>
      </c>
      <c r="BC143" s="343" t="s">
        <v>67</v>
      </c>
      <c r="BF143" s="417"/>
    </row>
    <row r="144" spans="1:214" s="18" customFormat="1" x14ac:dyDescent="0.25">
      <c r="A144" s="396" t="str">
        <f t="shared" si="15"/>
        <v>N-CO-LI-000110-E-XX-XX-XX-XX-02</v>
      </c>
      <c r="B144" s="2" t="s">
        <v>660</v>
      </c>
      <c r="C144" s="3" t="str">
        <f t="shared" si="13"/>
        <v>1.07.16.FESL13.v02</v>
      </c>
      <c r="D144" s="2" t="s">
        <v>642</v>
      </c>
      <c r="E144" s="380" t="s">
        <v>152</v>
      </c>
      <c r="F144" s="2" t="s">
        <v>50</v>
      </c>
      <c r="G144" s="2" t="s">
        <v>650</v>
      </c>
      <c r="H144" s="2" t="s">
        <v>644</v>
      </c>
      <c r="I144" s="2" t="s">
        <v>661</v>
      </c>
      <c r="J144" s="496">
        <v>4319</v>
      </c>
      <c r="K144" s="451"/>
      <c r="L144" s="20">
        <v>0.20580000000000001</v>
      </c>
      <c r="M144" s="7">
        <v>889</v>
      </c>
      <c r="N144" s="20">
        <v>0</v>
      </c>
      <c r="O144" s="20"/>
      <c r="P144" s="496">
        <v>12</v>
      </c>
      <c r="Q144" s="440">
        <v>400</v>
      </c>
      <c r="R144" s="2" t="s">
        <v>54</v>
      </c>
      <c r="S144" s="2"/>
      <c r="T144" s="2"/>
      <c r="U144" s="2"/>
      <c r="V144" s="2"/>
      <c r="W144" s="21">
        <v>150</v>
      </c>
      <c r="X144" s="3" t="s">
        <v>363</v>
      </c>
      <c r="Y144" s="36" t="s">
        <v>474</v>
      </c>
      <c r="Z144" s="500" t="s">
        <v>646</v>
      </c>
      <c r="AA144" s="380" t="s">
        <v>657</v>
      </c>
      <c r="AB144" s="388" t="s">
        <v>658</v>
      </c>
      <c r="AC144" s="58">
        <v>41180</v>
      </c>
      <c r="AE144" s="2"/>
      <c r="AF144" s="2" t="s">
        <v>90</v>
      </c>
      <c r="AG144" s="147"/>
      <c r="AH144" s="147"/>
      <c r="AI144" s="147"/>
      <c r="AJ144" s="2"/>
      <c r="AK144" s="2"/>
      <c r="AL144" s="108"/>
      <c r="AW144" s="18" t="s">
        <v>61</v>
      </c>
      <c r="AX144" s="18" t="s">
        <v>62</v>
      </c>
      <c r="AY144" s="18" t="s">
        <v>63</v>
      </c>
      <c r="AZ144" s="343" t="s">
        <v>662</v>
      </c>
      <c r="BA144" s="18" t="s">
        <v>65</v>
      </c>
      <c r="BB144" s="18" t="s">
        <v>66</v>
      </c>
      <c r="BC144" s="343" t="s">
        <v>67</v>
      </c>
      <c r="BF144" s="417"/>
    </row>
    <row r="145" spans="1:214" s="18" customFormat="1" x14ac:dyDescent="0.25">
      <c r="A145" s="263" t="str">
        <f t="shared" si="15"/>
        <v>N-CO-LI-000111-E-XX-XX-XX-XX-01</v>
      </c>
      <c r="B145" s="2" t="s">
        <v>663</v>
      </c>
      <c r="C145" s="3" t="str">
        <f t="shared" si="13"/>
        <v>1.07.17.FESL13.v01</v>
      </c>
      <c r="D145" s="2" t="s">
        <v>642</v>
      </c>
      <c r="E145" s="2" t="s">
        <v>142</v>
      </c>
      <c r="F145" s="2" t="s">
        <v>50</v>
      </c>
      <c r="G145" s="2" t="s">
        <v>653</v>
      </c>
      <c r="H145" s="2" t="s">
        <v>644</v>
      </c>
      <c r="I145" s="2" t="s">
        <v>664</v>
      </c>
      <c r="J145" s="496">
        <v>4319</v>
      </c>
      <c r="K145" s="451"/>
      <c r="L145" s="20">
        <v>0.37430000000000002</v>
      </c>
      <c r="M145" s="7">
        <v>1616.7</v>
      </c>
      <c r="N145" s="20">
        <v>0</v>
      </c>
      <c r="O145" s="20"/>
      <c r="P145" s="496">
        <v>12</v>
      </c>
      <c r="Q145" s="440">
        <v>600</v>
      </c>
      <c r="R145" s="2" t="s">
        <v>54</v>
      </c>
      <c r="S145" s="2"/>
      <c r="T145" s="2"/>
      <c r="U145" s="2"/>
      <c r="V145" s="2"/>
      <c r="W145" s="21">
        <v>210</v>
      </c>
      <c r="X145" s="3" t="s">
        <v>363</v>
      </c>
      <c r="Y145" s="36" t="s">
        <v>474</v>
      </c>
      <c r="Z145" s="500" t="s">
        <v>646</v>
      </c>
      <c r="AA145" s="2" t="s">
        <v>665</v>
      </c>
      <c r="AB145" s="58">
        <v>41485</v>
      </c>
      <c r="AC145" s="58">
        <v>41180</v>
      </c>
      <c r="AD145" s="47"/>
      <c r="AE145" s="2"/>
      <c r="AF145" s="2" t="s">
        <v>90</v>
      </c>
      <c r="AG145" s="147"/>
      <c r="AH145" s="147"/>
      <c r="AI145" s="147"/>
      <c r="AJ145" s="2"/>
      <c r="AK145" s="2"/>
      <c r="AL145" s="108"/>
      <c r="AW145" s="18" t="s">
        <v>61</v>
      </c>
      <c r="AX145" s="18" t="s">
        <v>62</v>
      </c>
      <c r="AY145" s="18" t="s">
        <v>63</v>
      </c>
      <c r="AZ145" s="343" t="s">
        <v>666</v>
      </c>
      <c r="BA145" s="18" t="s">
        <v>65</v>
      </c>
      <c r="BB145" s="18" t="s">
        <v>66</v>
      </c>
      <c r="BC145" s="343" t="s">
        <v>382</v>
      </c>
      <c r="BF145" s="417"/>
    </row>
    <row r="146" spans="1:214" s="122" customFormat="1" x14ac:dyDescent="0.25">
      <c r="A146" s="263" t="str">
        <f t="shared" si="15"/>
        <v>N-CO-LI-000112-E-XX-XX-XX-XX-01</v>
      </c>
      <c r="B146" s="150" t="s">
        <v>667</v>
      </c>
      <c r="C146" s="151" t="str">
        <f t="shared" si="13"/>
        <v>1.07.18.FESL13a.v01</v>
      </c>
      <c r="D146" s="150" t="s">
        <v>668</v>
      </c>
      <c r="E146" s="150" t="s">
        <v>142</v>
      </c>
      <c r="F146" s="150" t="s">
        <v>50</v>
      </c>
      <c r="G146" s="150" t="s">
        <v>669</v>
      </c>
      <c r="H146" s="150" t="s">
        <v>644</v>
      </c>
      <c r="I146" s="150" t="s">
        <v>670</v>
      </c>
      <c r="J146" s="162">
        <v>4319</v>
      </c>
      <c r="K146" s="162"/>
      <c r="L146" s="162">
        <v>1E-3</v>
      </c>
      <c r="M146" s="162">
        <v>4.319</v>
      </c>
      <c r="N146" s="162">
        <v>0</v>
      </c>
      <c r="O146" s="150"/>
      <c r="P146" s="162">
        <v>16</v>
      </c>
      <c r="Q146" s="431">
        <v>1.53</v>
      </c>
      <c r="R146" s="150" t="s">
        <v>362</v>
      </c>
      <c r="S146" s="150"/>
      <c r="T146" s="150"/>
      <c r="U146" s="150"/>
      <c r="V146" s="150"/>
      <c r="W146" s="432">
        <v>0.8</v>
      </c>
      <c r="X146" s="150" t="s">
        <v>363</v>
      </c>
      <c r="Y146" s="150" t="s">
        <v>474</v>
      </c>
      <c r="Z146" s="150" t="s">
        <v>223</v>
      </c>
      <c r="AA146" s="150"/>
      <c r="AB146" s="150"/>
      <c r="AC146" s="158">
        <v>41485</v>
      </c>
      <c r="AD146" s="150"/>
      <c r="AE146" s="150"/>
      <c r="AF146" s="150" t="s">
        <v>90</v>
      </c>
      <c r="AG146" s="150"/>
      <c r="AH146" s="150"/>
      <c r="AI146" s="150"/>
      <c r="AJ146" s="150"/>
      <c r="AK146" s="150"/>
      <c r="AL146" s="160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 t="s">
        <v>61</v>
      </c>
      <c r="AX146" s="18" t="s">
        <v>62</v>
      </c>
      <c r="AY146" s="18" t="s">
        <v>63</v>
      </c>
      <c r="AZ146" s="343" t="s">
        <v>671</v>
      </c>
      <c r="BA146" s="18" t="s">
        <v>65</v>
      </c>
      <c r="BB146" s="18" t="s">
        <v>66</v>
      </c>
      <c r="BC146" s="343" t="s">
        <v>382</v>
      </c>
      <c r="BD146" s="18"/>
      <c r="BE146" s="18"/>
      <c r="BF146" s="417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/>
      <c r="GK146" s="18"/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/>
      <c r="HB146" s="18"/>
      <c r="HC146" s="18"/>
      <c r="HD146" s="18"/>
      <c r="HE146" s="18"/>
      <c r="HF146" s="18"/>
    </row>
    <row r="147" spans="1:214" s="122" customFormat="1" x14ac:dyDescent="0.25">
      <c r="A147" s="263" t="str">
        <f t="shared" si="15"/>
        <v>N-CO-LI-000113-E-XX-XX-XX-XX-01</v>
      </c>
      <c r="B147" s="150" t="s">
        <v>672</v>
      </c>
      <c r="C147" s="151" t="str">
        <f t="shared" si="13"/>
        <v>1.07.19.FESL15a.v01</v>
      </c>
      <c r="D147" s="150" t="s">
        <v>673</v>
      </c>
      <c r="E147" s="150" t="s">
        <v>142</v>
      </c>
      <c r="F147" s="150" t="s">
        <v>50</v>
      </c>
      <c r="G147" s="150" t="s">
        <v>674</v>
      </c>
      <c r="H147" s="150" t="s">
        <v>675</v>
      </c>
      <c r="I147" s="150" t="s">
        <v>676</v>
      </c>
      <c r="J147" s="162">
        <v>8760</v>
      </c>
      <c r="K147" s="162">
        <v>0.95</v>
      </c>
      <c r="L147" s="162">
        <v>1E-3</v>
      </c>
      <c r="M147" s="162">
        <v>8.76</v>
      </c>
      <c r="N147" s="162">
        <v>9.5E-4</v>
      </c>
      <c r="O147" s="150"/>
      <c r="P147" s="162">
        <v>16</v>
      </c>
      <c r="Q147" s="431">
        <v>1.53</v>
      </c>
      <c r="R147" s="150" t="s">
        <v>362</v>
      </c>
      <c r="S147" s="150"/>
      <c r="T147" s="150"/>
      <c r="U147" s="150"/>
      <c r="V147" s="150"/>
      <c r="W147" s="432">
        <v>0.8</v>
      </c>
      <c r="X147" s="150" t="s">
        <v>363</v>
      </c>
      <c r="Y147" s="150" t="s">
        <v>474</v>
      </c>
      <c r="Z147" s="150" t="s">
        <v>223</v>
      </c>
      <c r="AA147" s="150"/>
      <c r="AB147" s="150"/>
      <c r="AC147" s="158">
        <v>41485</v>
      </c>
      <c r="AD147" s="150"/>
      <c r="AE147" s="150"/>
      <c r="AF147" s="150" t="s">
        <v>90</v>
      </c>
      <c r="AG147" s="150"/>
      <c r="AH147" s="150"/>
      <c r="AI147" s="150"/>
      <c r="AJ147" s="150"/>
      <c r="AK147" s="150"/>
      <c r="AL147" s="160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 t="s">
        <v>61</v>
      </c>
      <c r="AX147" s="18" t="s">
        <v>62</v>
      </c>
      <c r="AY147" s="18" t="s">
        <v>63</v>
      </c>
      <c r="AZ147" s="343" t="s">
        <v>677</v>
      </c>
      <c r="BA147" s="18" t="s">
        <v>65</v>
      </c>
      <c r="BB147" s="18" t="s">
        <v>66</v>
      </c>
      <c r="BC147" s="343" t="s">
        <v>382</v>
      </c>
      <c r="BD147" s="18"/>
      <c r="BE147" s="18"/>
      <c r="BF147" s="417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/>
      <c r="GK147" s="18"/>
      <c r="GL147" s="18"/>
      <c r="GM147" s="18"/>
      <c r="GN147" s="18"/>
      <c r="GO147" s="18"/>
      <c r="GP147" s="18"/>
      <c r="GQ147" s="18"/>
      <c r="GR147" s="18"/>
      <c r="GS147" s="18"/>
      <c r="GT147" s="18"/>
      <c r="GU147" s="18"/>
      <c r="GV147" s="18"/>
      <c r="GW147" s="18"/>
      <c r="GX147" s="18"/>
      <c r="GY147" s="18"/>
      <c r="GZ147" s="18"/>
      <c r="HA147" s="18"/>
      <c r="HB147" s="18"/>
      <c r="HC147" s="18"/>
      <c r="HD147" s="18"/>
      <c r="HE147" s="18"/>
      <c r="HF147" s="18"/>
    </row>
    <row r="148" spans="1:214" s="18" customFormat="1" x14ac:dyDescent="0.25">
      <c r="A148" s="263" t="str">
        <f t="shared" si="15"/>
        <v>N-CO-LI-000114-E-XX-XX-XX-XX-01</v>
      </c>
      <c r="B148" s="2" t="s">
        <v>678</v>
      </c>
      <c r="C148" s="3" t="str">
        <f t="shared" si="13"/>
        <v>1.07.08.FESL15.v01</v>
      </c>
      <c r="D148" s="2" t="s">
        <v>679</v>
      </c>
      <c r="E148" s="2" t="s">
        <v>142</v>
      </c>
      <c r="F148" s="2" t="s">
        <v>50</v>
      </c>
      <c r="G148" s="2" t="s">
        <v>680</v>
      </c>
      <c r="H148" s="2" t="s">
        <v>644</v>
      </c>
      <c r="I148" s="2" t="s">
        <v>645</v>
      </c>
      <c r="J148" s="496">
        <v>8760</v>
      </c>
      <c r="K148" s="19">
        <v>0.95</v>
      </c>
      <c r="L148" s="20">
        <v>7.0000000000000007E-2</v>
      </c>
      <c r="M148" s="6">
        <v>611</v>
      </c>
      <c r="N148" s="20">
        <v>6.6500000000000004E-2</v>
      </c>
      <c r="O148" s="20"/>
      <c r="P148" s="496">
        <v>12</v>
      </c>
      <c r="Q148" s="440">
        <v>400</v>
      </c>
      <c r="R148" s="2" t="s">
        <v>54</v>
      </c>
      <c r="S148" s="2"/>
      <c r="T148" s="2"/>
      <c r="U148" s="2"/>
      <c r="V148" s="2"/>
      <c r="W148" s="21">
        <v>132</v>
      </c>
      <c r="X148" s="3" t="s">
        <v>363</v>
      </c>
      <c r="Y148" s="36" t="s">
        <v>474</v>
      </c>
      <c r="Z148" s="500" t="s">
        <v>646</v>
      </c>
      <c r="AA148" s="2"/>
      <c r="AB148" s="2"/>
      <c r="AC148" s="2"/>
      <c r="AE148" s="2"/>
      <c r="AF148" s="2" t="s">
        <v>90</v>
      </c>
      <c r="AG148" s="59"/>
      <c r="AH148" s="59"/>
      <c r="AI148" s="59"/>
      <c r="AJ148" s="2"/>
      <c r="AK148" s="2"/>
      <c r="AL148" s="108"/>
      <c r="AW148" s="18" t="s">
        <v>61</v>
      </c>
      <c r="AX148" s="18" t="s">
        <v>62</v>
      </c>
      <c r="AY148" s="18" t="s">
        <v>63</v>
      </c>
      <c r="AZ148" s="343" t="s">
        <v>681</v>
      </c>
      <c r="BA148" s="18" t="s">
        <v>65</v>
      </c>
      <c r="BB148" s="18" t="s">
        <v>66</v>
      </c>
      <c r="BC148" s="343" t="s">
        <v>382</v>
      </c>
      <c r="BF148" s="417"/>
    </row>
    <row r="149" spans="1:214" s="18" customFormat="1" x14ac:dyDescent="0.25">
      <c r="A149" s="263" t="str">
        <f t="shared" si="15"/>
        <v>N-CO-LI-000115-E-XX-XX-XX-XX-01</v>
      </c>
      <c r="B149" s="2" t="s">
        <v>682</v>
      </c>
      <c r="C149" s="3" t="str">
        <f t="shared" si="13"/>
        <v>1.07.09.FESL15.v01</v>
      </c>
      <c r="D149" s="2" t="s">
        <v>679</v>
      </c>
      <c r="E149" s="2" t="s">
        <v>142</v>
      </c>
      <c r="F149" s="2" t="s">
        <v>50</v>
      </c>
      <c r="G149" s="2" t="s">
        <v>683</v>
      </c>
      <c r="H149" s="2" t="s">
        <v>644</v>
      </c>
      <c r="I149" s="2" t="s">
        <v>645</v>
      </c>
      <c r="J149" s="496">
        <v>8760</v>
      </c>
      <c r="K149" s="19">
        <v>0.95</v>
      </c>
      <c r="L149" s="20">
        <v>0.107</v>
      </c>
      <c r="M149" s="6">
        <v>936</v>
      </c>
      <c r="N149" s="20">
        <v>0.10164999999999999</v>
      </c>
      <c r="O149" s="35">
        <f>M154/J154/0.8</f>
        <v>1.875E-4</v>
      </c>
      <c r="P149" s="496">
        <v>12</v>
      </c>
      <c r="Q149" s="440">
        <v>500</v>
      </c>
      <c r="R149" s="2" t="s">
        <v>54</v>
      </c>
      <c r="S149" s="2"/>
      <c r="T149" s="2"/>
      <c r="U149" s="2"/>
      <c r="V149" s="2"/>
      <c r="W149" s="21">
        <v>165</v>
      </c>
      <c r="X149" s="3" t="s">
        <v>363</v>
      </c>
      <c r="Y149" s="36" t="s">
        <v>474</v>
      </c>
      <c r="Z149" s="500" t="s">
        <v>646</v>
      </c>
      <c r="AA149" s="2"/>
      <c r="AB149" s="2"/>
      <c r="AC149" s="2"/>
      <c r="AE149" s="2"/>
      <c r="AF149" s="2" t="s">
        <v>90</v>
      </c>
      <c r="AG149" s="59"/>
      <c r="AH149" s="59"/>
      <c r="AI149" s="59"/>
      <c r="AJ149" s="2"/>
      <c r="AK149" s="2"/>
      <c r="AL149" s="108"/>
      <c r="AW149" s="18" t="s">
        <v>61</v>
      </c>
      <c r="AX149" s="18" t="s">
        <v>62</v>
      </c>
      <c r="AY149" s="18" t="s">
        <v>63</v>
      </c>
      <c r="AZ149" s="343" t="s">
        <v>684</v>
      </c>
      <c r="BA149" s="18" t="s">
        <v>65</v>
      </c>
      <c r="BB149" s="18" t="s">
        <v>66</v>
      </c>
      <c r="BC149" s="343" t="s">
        <v>382</v>
      </c>
      <c r="BF149" s="417"/>
    </row>
    <row r="150" spans="1:214" s="18" customFormat="1" x14ac:dyDescent="0.25">
      <c r="A150" s="263" t="str">
        <f t="shared" si="15"/>
        <v>N-CO-LI-000116-E-XX-XX-XX-XX-01</v>
      </c>
      <c r="B150" s="2" t="s">
        <v>685</v>
      </c>
      <c r="C150" s="3" t="str">
        <f t="shared" si="13"/>
        <v>1.07.10.FESL15.v01</v>
      </c>
      <c r="D150" s="2" t="s">
        <v>679</v>
      </c>
      <c r="E150" s="2" t="s">
        <v>142</v>
      </c>
      <c r="F150" s="2" t="s">
        <v>50</v>
      </c>
      <c r="G150" s="2" t="s">
        <v>686</v>
      </c>
      <c r="H150" s="2" t="s">
        <v>644</v>
      </c>
      <c r="I150" s="2" t="s">
        <v>645</v>
      </c>
      <c r="J150" s="496">
        <v>8760</v>
      </c>
      <c r="K150" s="19">
        <v>0.95</v>
      </c>
      <c r="L150" s="20">
        <v>0.184</v>
      </c>
      <c r="M150" s="6">
        <v>1614</v>
      </c>
      <c r="N150" s="20">
        <v>0.17479999999999998</v>
      </c>
      <c r="O150" s="35">
        <f>M155/J155/0.3</f>
        <v>1.3336420467700858E-3</v>
      </c>
      <c r="P150" s="496">
        <v>12</v>
      </c>
      <c r="Q150" s="440">
        <v>800</v>
      </c>
      <c r="R150" s="2" t="s">
        <v>54</v>
      </c>
      <c r="S150" s="2"/>
      <c r="T150" s="2"/>
      <c r="U150" s="2"/>
      <c r="V150" s="2"/>
      <c r="W150" s="21">
        <v>264</v>
      </c>
      <c r="X150" s="3" t="s">
        <v>363</v>
      </c>
      <c r="Y150" s="36" t="s">
        <v>474</v>
      </c>
      <c r="Z150" s="500" t="s">
        <v>646</v>
      </c>
      <c r="AA150" s="2"/>
      <c r="AB150" s="2"/>
      <c r="AC150" s="2"/>
      <c r="AE150" s="2"/>
      <c r="AF150" s="2" t="s">
        <v>90</v>
      </c>
      <c r="AG150" s="59"/>
      <c r="AH150" s="59"/>
      <c r="AI150" s="59"/>
      <c r="AJ150" s="2"/>
      <c r="AK150" s="2"/>
      <c r="AL150" s="108"/>
      <c r="AW150" s="18" t="s">
        <v>61</v>
      </c>
      <c r="AX150" s="18" t="s">
        <v>62</v>
      </c>
      <c r="AY150" s="18" t="s">
        <v>63</v>
      </c>
      <c r="AZ150" s="343" t="s">
        <v>687</v>
      </c>
      <c r="BA150" s="18" t="s">
        <v>65</v>
      </c>
      <c r="BB150" s="18" t="s">
        <v>66</v>
      </c>
      <c r="BC150" s="343" t="s">
        <v>382</v>
      </c>
      <c r="BF150" s="417"/>
    </row>
    <row r="151" spans="1:214" s="18" customFormat="1" x14ac:dyDescent="0.25">
      <c r="A151" s="263" t="str">
        <f t="shared" si="15"/>
        <v>N-CO-LI-000117-E-XX-XX-XX-XX-02</v>
      </c>
      <c r="B151" s="2" t="s">
        <v>688</v>
      </c>
      <c r="C151" s="3" t="str">
        <f t="shared" si="13"/>
        <v>1.07.11.FESL14.v02</v>
      </c>
      <c r="D151" s="2" t="s">
        <v>689</v>
      </c>
      <c r="E151" s="2" t="s">
        <v>152</v>
      </c>
      <c r="F151" s="2" t="s">
        <v>50</v>
      </c>
      <c r="G151" s="2" t="s">
        <v>690</v>
      </c>
      <c r="H151" s="2" t="s">
        <v>644</v>
      </c>
      <c r="I151" s="2" t="s">
        <v>691</v>
      </c>
      <c r="J151" s="496">
        <v>4319</v>
      </c>
      <c r="K151" s="451"/>
      <c r="L151" s="20">
        <v>0.19384294286459691</v>
      </c>
      <c r="M151" s="6">
        <v>743.8</v>
      </c>
      <c r="N151" s="20">
        <v>0</v>
      </c>
      <c r="O151" s="56"/>
      <c r="P151" s="496">
        <v>10</v>
      </c>
      <c r="Q151" s="440">
        <v>300</v>
      </c>
      <c r="R151" s="2" t="s">
        <v>54</v>
      </c>
      <c r="S151" s="2"/>
      <c r="T151" s="2"/>
      <c r="U151" s="2"/>
      <c r="V151" s="2"/>
      <c r="W151" s="21">
        <v>99</v>
      </c>
      <c r="X151" s="3" t="s">
        <v>363</v>
      </c>
      <c r="Y151" s="36" t="s">
        <v>474</v>
      </c>
      <c r="Z151" s="500" t="s">
        <v>646</v>
      </c>
      <c r="AA151" s="2" t="s">
        <v>692</v>
      </c>
      <c r="AB151" s="58" t="s">
        <v>693</v>
      </c>
      <c r="AC151" s="2"/>
      <c r="AE151" s="2"/>
      <c r="AF151" s="2" t="s">
        <v>90</v>
      </c>
      <c r="AG151" s="59"/>
      <c r="AH151" s="59"/>
      <c r="AI151" s="59"/>
      <c r="AJ151" s="2"/>
      <c r="AK151" s="2"/>
      <c r="AL151" s="108"/>
      <c r="AW151" s="18" t="s">
        <v>61</v>
      </c>
      <c r="AX151" s="18" t="s">
        <v>62</v>
      </c>
      <c r="AY151" s="18" t="s">
        <v>63</v>
      </c>
      <c r="AZ151" s="343" t="s">
        <v>694</v>
      </c>
      <c r="BA151" s="18" t="s">
        <v>65</v>
      </c>
      <c r="BB151" s="18" t="s">
        <v>66</v>
      </c>
      <c r="BC151" s="343" t="s">
        <v>67</v>
      </c>
      <c r="BF151" s="417"/>
    </row>
    <row r="152" spans="1:214" s="18" customFormat="1" x14ac:dyDescent="0.25">
      <c r="A152" s="263" t="str">
        <f t="shared" si="15"/>
        <v>N-CO-LI-000495-E-XX-XX-XX-XX-01</v>
      </c>
      <c r="B152" s="211" t="s">
        <v>672</v>
      </c>
      <c r="C152" s="216" t="str">
        <f t="shared" si="13"/>
        <v>1.07.19.FESL30.v01</v>
      </c>
      <c r="D152" s="211" t="s">
        <v>695</v>
      </c>
      <c r="E152" s="211" t="s">
        <v>142</v>
      </c>
      <c r="F152" s="211" t="s">
        <v>50</v>
      </c>
      <c r="G152" s="211" t="s">
        <v>696</v>
      </c>
      <c r="H152" s="211" t="s">
        <v>697</v>
      </c>
      <c r="I152" s="211" t="s">
        <v>698</v>
      </c>
      <c r="J152" s="212">
        <v>4319</v>
      </c>
      <c r="K152" s="452"/>
      <c r="L152" s="214"/>
      <c r="M152" s="222">
        <v>0.91249999999999998</v>
      </c>
      <c r="N152" s="214">
        <v>0</v>
      </c>
      <c r="O152" s="223"/>
      <c r="P152" s="212">
        <v>8</v>
      </c>
      <c r="Q152" s="441">
        <v>1.5</v>
      </c>
      <c r="R152" s="211" t="s">
        <v>524</v>
      </c>
      <c r="S152" s="211"/>
      <c r="T152" s="211"/>
      <c r="U152" s="211"/>
      <c r="V152" s="211"/>
      <c r="W152" s="229">
        <v>0.8</v>
      </c>
      <c r="X152" s="216" t="s">
        <v>363</v>
      </c>
      <c r="Y152" s="226" t="s">
        <v>699</v>
      </c>
      <c r="Z152" s="227" t="s">
        <v>223</v>
      </c>
      <c r="AA152" s="211"/>
      <c r="AB152" s="217"/>
      <c r="AC152" s="217">
        <v>41851</v>
      </c>
      <c r="AD152" s="218"/>
      <c r="AE152" s="211"/>
      <c r="AF152" s="211" t="s">
        <v>90</v>
      </c>
      <c r="AG152" s="211"/>
      <c r="AH152" s="211"/>
      <c r="AI152" s="211"/>
      <c r="AJ152" s="211"/>
      <c r="AK152" s="211"/>
      <c r="AL152" s="210"/>
      <c r="AW152" s="18" t="s">
        <v>61</v>
      </c>
      <c r="AX152" s="18" t="s">
        <v>62</v>
      </c>
      <c r="AY152" s="18" t="s">
        <v>63</v>
      </c>
      <c r="AZ152" s="343" t="s">
        <v>700</v>
      </c>
      <c r="BA152" s="18" t="s">
        <v>65</v>
      </c>
      <c r="BB152" s="18" t="s">
        <v>66</v>
      </c>
      <c r="BC152" s="343" t="s">
        <v>382</v>
      </c>
      <c r="BF152" s="417"/>
    </row>
    <row r="153" spans="1:214" s="18" customFormat="1" x14ac:dyDescent="0.25">
      <c r="A153" s="263" t="str">
        <f t="shared" si="15"/>
        <v>N-CO-LI-000118-E-XX-XX-XX-XX-01</v>
      </c>
      <c r="B153" s="2" t="s">
        <v>667</v>
      </c>
      <c r="C153" s="3" t="str">
        <f t="shared" si="13"/>
        <v>1.07.18.FESL17.v02</v>
      </c>
      <c r="D153" s="2" t="s">
        <v>701</v>
      </c>
      <c r="E153" s="2" t="s">
        <v>152</v>
      </c>
      <c r="F153" s="2" t="s">
        <v>50</v>
      </c>
      <c r="G153" s="47" t="s">
        <v>702</v>
      </c>
      <c r="H153" s="2" t="s">
        <v>644</v>
      </c>
      <c r="I153" s="2" t="s">
        <v>703</v>
      </c>
      <c r="J153" s="496">
        <v>4319</v>
      </c>
      <c r="K153" s="451"/>
      <c r="L153" s="20">
        <v>0</v>
      </c>
      <c r="M153" s="6">
        <v>4319</v>
      </c>
      <c r="N153" s="20">
        <v>0</v>
      </c>
      <c r="O153" s="56"/>
      <c r="P153" s="496">
        <v>12</v>
      </c>
      <c r="Q153" s="440">
        <v>2500</v>
      </c>
      <c r="R153" s="2" t="s">
        <v>704</v>
      </c>
      <c r="S153" s="2"/>
      <c r="T153" s="2"/>
      <c r="U153" s="2"/>
      <c r="V153" s="2"/>
      <c r="W153" s="21">
        <v>350</v>
      </c>
      <c r="X153" s="3" t="s">
        <v>363</v>
      </c>
      <c r="Y153" s="36" t="s">
        <v>705</v>
      </c>
      <c r="Z153" s="500" t="s">
        <v>223</v>
      </c>
      <c r="AA153" s="2" t="s">
        <v>706</v>
      </c>
      <c r="AB153" s="58" t="s">
        <v>693</v>
      </c>
      <c r="AC153" s="58">
        <v>41180</v>
      </c>
      <c r="AE153" s="2"/>
      <c r="AF153" s="2" t="s">
        <v>90</v>
      </c>
      <c r="AG153" s="147"/>
      <c r="AH153" s="147"/>
      <c r="AI153" s="147"/>
      <c r="AJ153" s="2"/>
      <c r="AK153" s="2"/>
      <c r="AL153" s="108"/>
      <c r="AW153" s="18" t="s">
        <v>61</v>
      </c>
      <c r="AX153" s="18" t="s">
        <v>62</v>
      </c>
      <c r="AY153" s="18" t="s">
        <v>63</v>
      </c>
      <c r="AZ153" s="343" t="s">
        <v>707</v>
      </c>
      <c r="BA153" s="18" t="s">
        <v>65</v>
      </c>
      <c r="BB153" s="18" t="s">
        <v>66</v>
      </c>
      <c r="BC153" s="343" t="s">
        <v>382</v>
      </c>
      <c r="BF153" s="417"/>
    </row>
    <row r="154" spans="1:214" s="18" customFormat="1" x14ac:dyDescent="0.25">
      <c r="A154" s="263" t="str">
        <f t="shared" si="15"/>
        <v>N-CO-LI-000119-E-XX-XX-XX-XX-02</v>
      </c>
      <c r="B154" s="2" t="s">
        <v>688</v>
      </c>
      <c r="C154" s="3" t="str">
        <f t="shared" si="13"/>
        <v>1.07.11.FESL14a.v01</v>
      </c>
      <c r="D154" s="2" t="s">
        <v>708</v>
      </c>
      <c r="E154" s="2" t="s">
        <v>142</v>
      </c>
      <c r="F154" s="2" t="s">
        <v>50</v>
      </c>
      <c r="G154" s="2" t="s">
        <v>709</v>
      </c>
      <c r="H154" s="2" t="s">
        <v>644</v>
      </c>
      <c r="I154" s="2" t="s">
        <v>710</v>
      </c>
      <c r="J154" s="496">
        <v>8760</v>
      </c>
      <c r="K154" s="19">
        <v>0.95</v>
      </c>
      <c r="L154" s="35">
        <v>1.4999999999999999E-4</v>
      </c>
      <c r="M154" s="11">
        <v>1.3140000000000001</v>
      </c>
      <c r="N154" s="35">
        <f>L154*K154</f>
        <v>1.4249999999999999E-4</v>
      </c>
      <c r="O154" s="20"/>
      <c r="P154" s="496">
        <v>8</v>
      </c>
      <c r="Q154" s="440">
        <v>0.6</v>
      </c>
      <c r="R154" s="2" t="s">
        <v>711</v>
      </c>
      <c r="S154" s="2"/>
      <c r="T154" s="2"/>
      <c r="U154" s="2"/>
      <c r="V154" s="2"/>
      <c r="W154" s="277">
        <v>0.2</v>
      </c>
      <c r="X154" s="3" t="s">
        <v>712</v>
      </c>
      <c r="Y154" s="36" t="s">
        <v>56</v>
      </c>
      <c r="Z154" s="500" t="s">
        <v>532</v>
      </c>
      <c r="AA154" s="2" t="s">
        <v>713</v>
      </c>
      <c r="AB154" s="58">
        <v>41851</v>
      </c>
      <c r="AC154" s="58">
        <v>40809</v>
      </c>
      <c r="AE154" s="2"/>
      <c r="AF154" s="2" t="s">
        <v>90</v>
      </c>
      <c r="AG154" s="2"/>
      <c r="AH154" s="2"/>
      <c r="AI154" s="2"/>
      <c r="AJ154" s="2"/>
      <c r="AK154" s="2"/>
      <c r="AL154" s="108"/>
      <c r="AW154" s="18" t="s">
        <v>61</v>
      </c>
      <c r="AX154" s="18" t="s">
        <v>62</v>
      </c>
      <c r="AY154" s="18" t="s">
        <v>63</v>
      </c>
      <c r="AZ154" s="343" t="s">
        <v>714</v>
      </c>
      <c r="BA154" s="18" t="s">
        <v>65</v>
      </c>
      <c r="BB154" s="18" t="s">
        <v>66</v>
      </c>
      <c r="BC154" s="343" t="s">
        <v>67</v>
      </c>
      <c r="BF154" s="417"/>
    </row>
    <row r="155" spans="1:214" s="18" customFormat="1" x14ac:dyDescent="0.25">
      <c r="A155" s="263" t="str">
        <f t="shared" si="15"/>
        <v>N-CO-LI-000120-E-XX-XX-XX-XX-02</v>
      </c>
      <c r="B155" s="2" t="s">
        <v>688</v>
      </c>
      <c r="C155" s="3" t="str">
        <f t="shared" si="13"/>
        <v>1.07.11.FESL14a.v01</v>
      </c>
      <c r="D155" s="2" t="s">
        <v>708</v>
      </c>
      <c r="E155" s="2" t="s">
        <v>142</v>
      </c>
      <c r="F155" s="2" t="s">
        <v>50</v>
      </c>
      <c r="G155" s="2" t="s">
        <v>715</v>
      </c>
      <c r="H155" s="2" t="s">
        <v>644</v>
      </c>
      <c r="I155" s="2" t="s">
        <v>710</v>
      </c>
      <c r="J155" s="496">
        <v>4319</v>
      </c>
      <c r="K155" s="451"/>
      <c r="L155" s="29">
        <v>4.0000000000000002E-4</v>
      </c>
      <c r="M155" s="11">
        <v>1.728</v>
      </c>
      <c r="N155" s="20">
        <v>0</v>
      </c>
      <c r="O155" s="20"/>
      <c r="P155" s="496">
        <v>8</v>
      </c>
      <c r="Q155" s="440">
        <v>0.6</v>
      </c>
      <c r="R155" s="2" t="s">
        <v>711</v>
      </c>
      <c r="S155" s="2"/>
      <c r="T155" s="2"/>
      <c r="U155" s="2"/>
      <c r="V155" s="2"/>
      <c r="W155" s="277">
        <v>0.2</v>
      </c>
      <c r="X155" s="3" t="s">
        <v>712</v>
      </c>
      <c r="Y155" s="36" t="s">
        <v>56</v>
      </c>
      <c r="Z155" s="500" t="s">
        <v>532</v>
      </c>
      <c r="AA155" s="2" t="s">
        <v>716</v>
      </c>
      <c r="AB155" s="58" t="s">
        <v>693</v>
      </c>
      <c r="AC155" s="58">
        <v>40809</v>
      </c>
      <c r="AE155" s="2"/>
      <c r="AF155" s="2" t="s">
        <v>90</v>
      </c>
      <c r="AG155" s="2"/>
      <c r="AH155" s="2"/>
      <c r="AI155" s="2"/>
      <c r="AJ155" s="2"/>
      <c r="AK155" s="2"/>
      <c r="AL155" s="108"/>
      <c r="AW155" s="18" t="s">
        <v>61</v>
      </c>
      <c r="AX155" s="18" t="s">
        <v>62</v>
      </c>
      <c r="AY155" s="18" t="s">
        <v>63</v>
      </c>
      <c r="AZ155" s="343" t="s">
        <v>717</v>
      </c>
      <c r="BA155" s="18" t="s">
        <v>65</v>
      </c>
      <c r="BB155" s="18" t="s">
        <v>66</v>
      </c>
      <c r="BC155" s="343" t="s">
        <v>67</v>
      </c>
      <c r="BF155" s="417"/>
    </row>
    <row r="156" spans="1:214" s="18" customFormat="1" x14ac:dyDescent="0.25">
      <c r="A156" s="263" t="str">
        <f t="shared" si="15"/>
        <v>N-CO-LI-000580-E-XX-XX-XX-XX-01</v>
      </c>
      <c r="B156" s="96" t="s">
        <v>718</v>
      </c>
      <c r="C156" s="103" t="str">
        <f t="shared" si="13"/>
        <v>1.07.20.FESL14b.v01</v>
      </c>
      <c r="D156" s="96" t="s">
        <v>719</v>
      </c>
      <c r="E156" s="96" t="s">
        <v>142</v>
      </c>
      <c r="F156" s="96" t="s">
        <v>50</v>
      </c>
      <c r="G156" s="96" t="s">
        <v>720</v>
      </c>
      <c r="H156" s="96" t="s">
        <v>721</v>
      </c>
      <c r="I156" s="96" t="s">
        <v>722</v>
      </c>
      <c r="J156" s="97">
        <v>4319</v>
      </c>
      <c r="K156" s="453"/>
      <c r="L156" s="290">
        <v>0</v>
      </c>
      <c r="M156" s="273">
        <v>492.4</v>
      </c>
      <c r="N156" s="101">
        <v>0</v>
      </c>
      <c r="O156" s="101"/>
      <c r="P156" s="97">
        <v>11</v>
      </c>
      <c r="Q156" s="442">
        <v>400</v>
      </c>
      <c r="R156" s="96" t="s">
        <v>54</v>
      </c>
      <c r="S156" s="96"/>
      <c r="T156" s="96"/>
      <c r="U156" s="96"/>
      <c r="V156" s="96"/>
      <c r="W156" s="104">
        <v>132</v>
      </c>
      <c r="X156" s="103" t="s">
        <v>363</v>
      </c>
      <c r="Y156" s="105" t="s">
        <v>474</v>
      </c>
      <c r="Z156" s="98" t="s">
        <v>223</v>
      </c>
      <c r="AA156" s="96" t="s">
        <v>723</v>
      </c>
      <c r="AB156" s="64"/>
      <c r="AC156" s="64">
        <v>42216</v>
      </c>
      <c r="AD156" s="99"/>
      <c r="AE156" s="96"/>
      <c r="AF156" s="96"/>
      <c r="AG156" s="96"/>
      <c r="AH156" s="96"/>
      <c r="AI156" s="96"/>
      <c r="AJ156" s="96"/>
      <c r="AK156" s="96"/>
      <c r="AL156" s="95"/>
      <c r="AW156" s="18" t="s">
        <v>61</v>
      </c>
      <c r="AX156" s="18" t="s">
        <v>62</v>
      </c>
      <c r="AY156" s="18" t="s">
        <v>63</v>
      </c>
      <c r="AZ156" s="343" t="s">
        <v>724</v>
      </c>
      <c r="BA156" s="18" t="s">
        <v>65</v>
      </c>
      <c r="BB156" s="18" t="s">
        <v>66</v>
      </c>
      <c r="BC156" s="343" t="s">
        <v>382</v>
      </c>
      <c r="BF156" s="417"/>
    </row>
    <row r="157" spans="1:214" s="18" customFormat="1" x14ac:dyDescent="0.25">
      <c r="A157" s="263" t="str">
        <f t="shared" si="15"/>
        <v>N-CO-LI-000581-E-XX-XX-XX-XX-01</v>
      </c>
      <c r="B157" s="96" t="s">
        <v>725</v>
      </c>
      <c r="C157" s="103" t="str">
        <f t="shared" si="13"/>
        <v>1.07.21.FESL14c.v01</v>
      </c>
      <c r="D157" s="96" t="s">
        <v>726</v>
      </c>
      <c r="E157" s="96" t="s">
        <v>142</v>
      </c>
      <c r="F157" s="96" t="s">
        <v>50</v>
      </c>
      <c r="G157" s="96" t="s">
        <v>727</v>
      </c>
      <c r="H157" s="96" t="s">
        <v>675</v>
      </c>
      <c r="I157" s="96" t="s">
        <v>728</v>
      </c>
      <c r="J157" s="97">
        <v>8760</v>
      </c>
      <c r="K157" s="100">
        <v>0.95</v>
      </c>
      <c r="L157" s="290">
        <v>0.29225000000000001</v>
      </c>
      <c r="M157" s="273">
        <v>729.63134999999977</v>
      </c>
      <c r="N157" s="101">
        <v>0.27763749999999998</v>
      </c>
      <c r="O157" s="101"/>
      <c r="P157" s="97">
        <v>10</v>
      </c>
      <c r="Q157" s="442">
        <v>400</v>
      </c>
      <c r="R157" s="96" t="s">
        <v>54</v>
      </c>
      <c r="S157" s="96"/>
      <c r="T157" s="96"/>
      <c r="U157" s="96"/>
      <c r="V157" s="96"/>
      <c r="W157" s="104">
        <v>132</v>
      </c>
      <c r="X157" s="103" t="s">
        <v>363</v>
      </c>
      <c r="Y157" s="105" t="s">
        <v>474</v>
      </c>
      <c r="Z157" s="98" t="s">
        <v>646</v>
      </c>
      <c r="AA157" s="96" t="s">
        <v>723</v>
      </c>
      <c r="AB157" s="64"/>
      <c r="AC157" s="64">
        <v>42216</v>
      </c>
      <c r="AD157" s="99"/>
      <c r="AE157" s="96"/>
      <c r="AF157" s="96"/>
      <c r="AG157" s="96"/>
      <c r="AH157" s="96"/>
      <c r="AI157" s="96"/>
      <c r="AJ157" s="96"/>
      <c r="AK157" s="96"/>
      <c r="AL157" s="95"/>
      <c r="AW157" s="18" t="s">
        <v>61</v>
      </c>
      <c r="AX157" s="18" t="s">
        <v>62</v>
      </c>
      <c r="AY157" s="18" t="s">
        <v>63</v>
      </c>
      <c r="AZ157" s="343" t="s">
        <v>729</v>
      </c>
      <c r="BA157" s="18" t="s">
        <v>65</v>
      </c>
      <c r="BB157" s="18" t="s">
        <v>66</v>
      </c>
      <c r="BC157" s="343" t="s">
        <v>382</v>
      </c>
      <c r="BF157" s="417"/>
    </row>
    <row r="158" spans="1:214" s="18" customFormat="1" x14ac:dyDescent="0.25">
      <c r="A158" s="263" t="str">
        <f t="shared" si="15"/>
        <v>N-CO-LI-000582-E-XX-XX-XX-XX-01</v>
      </c>
      <c r="B158" s="96" t="s">
        <v>730</v>
      </c>
      <c r="C158" s="103" t="str">
        <f t="shared" si="13"/>
        <v>1.07.22.FESL14c.v01</v>
      </c>
      <c r="D158" s="96" t="s">
        <v>726</v>
      </c>
      <c r="E158" s="96" t="s">
        <v>142</v>
      </c>
      <c r="F158" s="96" t="s">
        <v>50</v>
      </c>
      <c r="G158" s="96" t="s">
        <v>731</v>
      </c>
      <c r="H158" s="96" t="s">
        <v>675</v>
      </c>
      <c r="I158" s="96" t="s">
        <v>732</v>
      </c>
      <c r="J158" s="97">
        <v>8760</v>
      </c>
      <c r="K158" s="100">
        <v>0.95</v>
      </c>
      <c r="L158" s="290">
        <v>0.29225000000000001</v>
      </c>
      <c r="M158" s="273">
        <v>1648.0708125000001</v>
      </c>
      <c r="N158" s="101">
        <v>0.27763749999999998</v>
      </c>
      <c r="O158" s="101"/>
      <c r="P158" s="97">
        <v>10</v>
      </c>
      <c r="Q158" s="442">
        <v>600</v>
      </c>
      <c r="R158" s="96" t="s">
        <v>54</v>
      </c>
      <c r="S158" s="96"/>
      <c r="T158" s="96"/>
      <c r="U158" s="96"/>
      <c r="V158" s="96"/>
      <c r="W158" s="104">
        <v>132</v>
      </c>
      <c r="X158" s="103" t="s">
        <v>363</v>
      </c>
      <c r="Y158" s="105" t="s">
        <v>474</v>
      </c>
      <c r="Z158" s="98" t="s">
        <v>646</v>
      </c>
      <c r="AA158" s="96" t="s">
        <v>723</v>
      </c>
      <c r="AB158" s="64"/>
      <c r="AC158" s="64">
        <v>42216</v>
      </c>
      <c r="AD158" s="99"/>
      <c r="AE158" s="96"/>
      <c r="AF158" s="96"/>
      <c r="AG158" s="96"/>
      <c r="AH158" s="96"/>
      <c r="AI158" s="96"/>
      <c r="AJ158" s="96"/>
      <c r="AK158" s="96"/>
      <c r="AL158" s="95"/>
      <c r="AW158" s="18" t="s">
        <v>61</v>
      </c>
      <c r="AX158" s="18" t="s">
        <v>62</v>
      </c>
      <c r="AY158" s="18" t="s">
        <v>63</v>
      </c>
      <c r="AZ158" s="343" t="s">
        <v>733</v>
      </c>
      <c r="BA158" s="18" t="s">
        <v>65</v>
      </c>
      <c r="BB158" s="18" t="s">
        <v>66</v>
      </c>
      <c r="BC158" s="343" t="s">
        <v>382</v>
      </c>
      <c r="BF158" s="417"/>
    </row>
    <row r="159" spans="1:214" s="18" customFormat="1" x14ac:dyDescent="0.25">
      <c r="A159" s="263" t="str">
        <f t="shared" si="15"/>
        <v>N-CO-LI-000583-E-XX-XX-XX-XX-01</v>
      </c>
      <c r="B159" s="96" t="s">
        <v>734</v>
      </c>
      <c r="C159" s="103" t="str">
        <f t="shared" si="13"/>
        <v>1.07.23.FESL14c.v01</v>
      </c>
      <c r="D159" s="96" t="s">
        <v>726</v>
      </c>
      <c r="E159" s="96" t="s">
        <v>142</v>
      </c>
      <c r="F159" s="96" t="s">
        <v>50</v>
      </c>
      <c r="G159" s="96" t="s">
        <v>735</v>
      </c>
      <c r="H159" s="96" t="s">
        <v>736</v>
      </c>
      <c r="I159" s="96" t="s">
        <v>735</v>
      </c>
      <c r="J159" s="97">
        <v>8760</v>
      </c>
      <c r="K159" s="100">
        <v>0.95</v>
      </c>
      <c r="L159" s="290">
        <v>0.16375000000000001</v>
      </c>
      <c r="M159" s="273">
        <v>408.81824999999992</v>
      </c>
      <c r="N159" s="101">
        <v>0.15556249999999999</v>
      </c>
      <c r="O159" s="101"/>
      <c r="P159" s="97">
        <v>11</v>
      </c>
      <c r="Q159" s="442">
        <v>400</v>
      </c>
      <c r="R159" s="96" t="s">
        <v>54</v>
      </c>
      <c r="S159" s="96"/>
      <c r="T159" s="96"/>
      <c r="U159" s="96"/>
      <c r="V159" s="96"/>
      <c r="W159" s="104">
        <v>132</v>
      </c>
      <c r="X159" s="103" t="s">
        <v>363</v>
      </c>
      <c r="Y159" s="105" t="s">
        <v>474</v>
      </c>
      <c r="Z159" s="98" t="s">
        <v>223</v>
      </c>
      <c r="AA159" s="96" t="s">
        <v>723</v>
      </c>
      <c r="AB159" s="64"/>
      <c r="AC159" s="64">
        <v>42216</v>
      </c>
      <c r="AD159" s="99"/>
      <c r="AE159" s="96"/>
      <c r="AF159" s="96"/>
      <c r="AG159" s="96"/>
      <c r="AH159" s="96"/>
      <c r="AI159" s="96"/>
      <c r="AJ159" s="96"/>
      <c r="AK159" s="96"/>
      <c r="AL159" s="95"/>
      <c r="AW159" s="18" t="s">
        <v>61</v>
      </c>
      <c r="AX159" s="18" t="s">
        <v>62</v>
      </c>
      <c r="AY159" s="18" t="s">
        <v>63</v>
      </c>
      <c r="AZ159" s="343" t="s">
        <v>737</v>
      </c>
      <c r="BA159" s="18" t="s">
        <v>65</v>
      </c>
      <c r="BB159" s="18" t="s">
        <v>66</v>
      </c>
      <c r="BC159" s="343" t="s">
        <v>382</v>
      </c>
      <c r="BF159" s="417"/>
    </row>
    <row r="160" spans="1:214" s="18" customFormat="1" x14ac:dyDescent="0.25">
      <c r="A160" s="263" t="str">
        <f t="shared" si="15"/>
        <v>N-CO-LI-000584-E-XX-XX-XX-XX-01</v>
      </c>
      <c r="B160" s="96" t="s">
        <v>738</v>
      </c>
      <c r="C160" s="103" t="str">
        <f t="shared" si="13"/>
        <v>1.07.24.FESL14c.v01</v>
      </c>
      <c r="D160" s="96" t="s">
        <v>726</v>
      </c>
      <c r="E160" s="96" t="s">
        <v>142</v>
      </c>
      <c r="F160" s="96" t="s">
        <v>50</v>
      </c>
      <c r="G160" s="96" t="s">
        <v>739</v>
      </c>
      <c r="H160" s="96" t="s">
        <v>736</v>
      </c>
      <c r="I160" s="96" t="s">
        <v>739</v>
      </c>
      <c r="J160" s="97">
        <v>8760</v>
      </c>
      <c r="K160" s="100">
        <v>0.95</v>
      </c>
      <c r="L160" s="290">
        <v>0.16375000000000001</v>
      </c>
      <c r="M160" s="273">
        <v>923.42718750000006</v>
      </c>
      <c r="N160" s="101">
        <v>0.15556249999999999</v>
      </c>
      <c r="O160" s="101"/>
      <c r="P160" s="97">
        <v>11</v>
      </c>
      <c r="Q160" s="442">
        <v>600</v>
      </c>
      <c r="R160" s="96" t="s">
        <v>54</v>
      </c>
      <c r="S160" s="96"/>
      <c r="T160" s="96"/>
      <c r="U160" s="96"/>
      <c r="V160" s="96"/>
      <c r="W160" s="104">
        <v>132</v>
      </c>
      <c r="X160" s="103" t="s">
        <v>363</v>
      </c>
      <c r="Y160" s="105" t="s">
        <v>474</v>
      </c>
      <c r="Z160" s="98" t="s">
        <v>223</v>
      </c>
      <c r="AA160" s="96" t="s">
        <v>723</v>
      </c>
      <c r="AB160" s="64"/>
      <c r="AC160" s="64">
        <v>42216</v>
      </c>
      <c r="AD160" s="99"/>
      <c r="AE160" s="96"/>
      <c r="AF160" s="96"/>
      <c r="AG160" s="96"/>
      <c r="AH160" s="96"/>
      <c r="AI160" s="96"/>
      <c r="AJ160" s="96"/>
      <c r="AK160" s="96"/>
      <c r="AL160" s="95"/>
      <c r="AW160" s="18" t="s">
        <v>61</v>
      </c>
      <c r="AX160" s="18" t="s">
        <v>62</v>
      </c>
      <c r="AY160" s="18" t="s">
        <v>63</v>
      </c>
      <c r="AZ160" s="343" t="s">
        <v>740</v>
      </c>
      <c r="BA160" s="18" t="s">
        <v>65</v>
      </c>
      <c r="BB160" s="18" t="s">
        <v>66</v>
      </c>
      <c r="BC160" s="343" t="s">
        <v>382</v>
      </c>
      <c r="BF160" s="417"/>
    </row>
    <row r="161" spans="1:58" s="18" customFormat="1" x14ac:dyDescent="0.25">
      <c r="A161" s="263" t="str">
        <f t="shared" si="15"/>
        <v>N-CO-LI-000121-E-XX-XX-XX-XX-01</v>
      </c>
      <c r="B161" s="2" t="s">
        <v>741</v>
      </c>
      <c r="C161" s="3" t="str">
        <f t="shared" si="13"/>
        <v>1.07.12.FESL18.v01</v>
      </c>
      <c r="D161" s="2" t="s">
        <v>742</v>
      </c>
      <c r="E161" s="2" t="s">
        <v>142</v>
      </c>
      <c r="F161" s="2" t="s">
        <v>50</v>
      </c>
      <c r="G161" s="2" t="s">
        <v>743</v>
      </c>
      <c r="H161" s="2" t="s">
        <v>644</v>
      </c>
      <c r="I161" s="2" t="s">
        <v>710</v>
      </c>
      <c r="J161" s="496">
        <v>1000</v>
      </c>
      <c r="K161" s="451"/>
      <c r="L161" s="20">
        <v>0.53100000000000003</v>
      </c>
      <c r="M161" s="6">
        <v>149</v>
      </c>
      <c r="N161" s="20">
        <v>0</v>
      </c>
      <c r="O161" s="20"/>
      <c r="P161" s="496">
        <v>10</v>
      </c>
      <c r="Q161" s="440">
        <v>400</v>
      </c>
      <c r="R161" s="2" t="s">
        <v>54</v>
      </c>
      <c r="S161" s="2"/>
      <c r="T161" s="2"/>
      <c r="U161" s="2"/>
      <c r="V161" s="2"/>
      <c r="W161" s="21">
        <v>132</v>
      </c>
      <c r="X161" s="3" t="s">
        <v>363</v>
      </c>
      <c r="Y161" s="36" t="s">
        <v>474</v>
      </c>
      <c r="Z161" s="500" t="s">
        <v>646</v>
      </c>
      <c r="AA161" s="2"/>
      <c r="AB161" s="2"/>
      <c r="AC161" s="2"/>
      <c r="AE161" s="2"/>
      <c r="AF161" s="2" t="s">
        <v>90</v>
      </c>
      <c r="AG161" s="2"/>
      <c r="AH161" s="2"/>
      <c r="AI161" s="2"/>
      <c r="AJ161" s="2"/>
      <c r="AK161" s="2"/>
      <c r="AL161" s="108"/>
      <c r="AW161" s="18" t="s">
        <v>61</v>
      </c>
      <c r="AX161" s="18" t="s">
        <v>62</v>
      </c>
      <c r="AY161" s="18" t="s">
        <v>63</v>
      </c>
      <c r="AZ161" s="343" t="s">
        <v>744</v>
      </c>
      <c r="BA161" s="18" t="s">
        <v>65</v>
      </c>
      <c r="BB161" s="18" t="s">
        <v>66</v>
      </c>
      <c r="BC161" s="343" t="s">
        <v>382</v>
      </c>
      <c r="BF161" s="417"/>
    </row>
    <row r="162" spans="1:58" s="18" customFormat="1" ht="12.75" x14ac:dyDescent="0.2">
      <c r="A162" s="263" t="str">
        <f t="shared" si="15"/>
        <v>N-CO-LI-000122-E-XX-XX-XX-XX-02</v>
      </c>
      <c r="B162" s="2" t="s">
        <v>745</v>
      </c>
      <c r="C162" s="3" t="str">
        <f t="shared" si="13"/>
        <v>1.07.13.FESL14NC.v01</v>
      </c>
      <c r="D162" s="2" t="s">
        <v>746</v>
      </c>
      <c r="E162" s="2" t="s">
        <v>142</v>
      </c>
      <c r="F162" s="2" t="s">
        <v>50</v>
      </c>
      <c r="G162" s="2" t="s">
        <v>747</v>
      </c>
      <c r="H162" s="2" t="s">
        <v>748</v>
      </c>
      <c r="I162" s="2" t="s">
        <v>710</v>
      </c>
      <c r="J162" s="496">
        <v>4319</v>
      </c>
      <c r="K162" s="451"/>
      <c r="L162" s="20">
        <v>0</v>
      </c>
      <c r="M162" s="6">
        <v>355.4</v>
      </c>
      <c r="N162" s="20">
        <v>0</v>
      </c>
      <c r="O162" s="45"/>
      <c r="P162" s="496">
        <v>10</v>
      </c>
      <c r="Q162" s="440">
        <v>300</v>
      </c>
      <c r="R162" s="2" t="s">
        <v>54</v>
      </c>
      <c r="S162" s="39"/>
      <c r="T162" s="39"/>
      <c r="U162" s="39"/>
      <c r="V162" s="39"/>
      <c r="W162" s="21">
        <v>99</v>
      </c>
      <c r="X162" s="3" t="s">
        <v>363</v>
      </c>
      <c r="Y162" s="36" t="s">
        <v>474</v>
      </c>
      <c r="Z162" s="500" t="s">
        <v>532</v>
      </c>
      <c r="AA162" s="2" t="s">
        <v>716</v>
      </c>
      <c r="AB162" s="58" t="s">
        <v>693</v>
      </c>
      <c r="AC162" s="2"/>
      <c r="AE162" s="2"/>
      <c r="AF162" s="2" t="s">
        <v>90</v>
      </c>
      <c r="AG162" s="2"/>
      <c r="AH162" s="2"/>
      <c r="AI162" s="2"/>
      <c r="AJ162" s="2"/>
      <c r="AK162" s="2"/>
      <c r="AL162" s="2"/>
      <c r="AW162" s="18" t="s">
        <v>61</v>
      </c>
      <c r="AX162" s="18" t="s">
        <v>62</v>
      </c>
      <c r="AY162" s="18" t="s">
        <v>63</v>
      </c>
      <c r="AZ162" s="343" t="s">
        <v>749</v>
      </c>
      <c r="BA162" s="18" t="s">
        <v>65</v>
      </c>
      <c r="BB162" s="18" t="s">
        <v>66</v>
      </c>
      <c r="BC162" s="343" t="s">
        <v>67</v>
      </c>
      <c r="BF162" s="417"/>
    </row>
    <row r="163" spans="1:58" s="18" customFormat="1" ht="12.75" x14ac:dyDescent="0.2">
      <c r="A163" s="263" t="str">
        <f t="shared" ref="A163:A194" si="16">CONCATENATE(AW163,"-",AX163,"-",AY163,AZ163,BA163,BB163,BC163)</f>
        <v>N-CO-LI-000123-E-XX-XX-XX-XX-01</v>
      </c>
      <c r="B163" s="2" t="s">
        <v>750</v>
      </c>
      <c r="C163" s="3" t="str">
        <f t="shared" si="13"/>
        <v>1.07.14.FESL16.v01</v>
      </c>
      <c r="D163" s="2" t="s">
        <v>751</v>
      </c>
      <c r="E163" s="2" t="s">
        <v>142</v>
      </c>
      <c r="F163" s="2" t="s">
        <v>50</v>
      </c>
      <c r="G163" s="2" t="s">
        <v>752</v>
      </c>
      <c r="H163" s="2" t="s">
        <v>753</v>
      </c>
      <c r="I163" s="2" t="s">
        <v>754</v>
      </c>
      <c r="J163" s="496">
        <v>4160</v>
      </c>
      <c r="K163" s="19">
        <v>0.95</v>
      </c>
      <c r="L163" s="20">
        <v>1E-3</v>
      </c>
      <c r="M163" s="6">
        <v>4.16</v>
      </c>
      <c r="N163" s="35">
        <f>K163*L163</f>
        <v>9.5E-4</v>
      </c>
      <c r="O163" s="45"/>
      <c r="P163" s="496">
        <v>16</v>
      </c>
      <c r="Q163" s="440">
        <v>1.53</v>
      </c>
      <c r="R163" s="2" t="s">
        <v>755</v>
      </c>
      <c r="S163" s="39"/>
      <c r="T163" s="39"/>
      <c r="U163" s="39"/>
      <c r="V163" s="39"/>
      <c r="W163" s="274">
        <v>0.35</v>
      </c>
      <c r="X163" s="3" t="s">
        <v>55</v>
      </c>
      <c r="Y163" s="36" t="s">
        <v>756</v>
      </c>
      <c r="Z163" s="500" t="s">
        <v>223</v>
      </c>
      <c r="AA163" s="2"/>
      <c r="AB163" s="58"/>
      <c r="AC163" s="58">
        <v>40809</v>
      </c>
      <c r="AE163" s="2"/>
      <c r="AF163" s="2" t="s">
        <v>90</v>
      </c>
      <c r="AG163" s="2"/>
      <c r="AH163" s="2"/>
      <c r="AI163" s="2"/>
      <c r="AJ163" s="2"/>
      <c r="AK163" s="2"/>
      <c r="AL163" s="2"/>
      <c r="AW163" s="18" t="s">
        <v>61</v>
      </c>
      <c r="AX163" s="18" t="s">
        <v>62</v>
      </c>
      <c r="AY163" s="18" t="s">
        <v>63</v>
      </c>
      <c r="AZ163" s="343" t="s">
        <v>757</v>
      </c>
      <c r="BA163" s="18" t="s">
        <v>65</v>
      </c>
      <c r="BB163" s="18" t="s">
        <v>66</v>
      </c>
      <c r="BC163" s="343" t="s">
        <v>382</v>
      </c>
      <c r="BF163" s="417"/>
    </row>
    <row r="164" spans="1:58" s="18" customFormat="1" x14ac:dyDescent="0.25">
      <c r="A164" s="263" t="str">
        <f t="shared" si="16"/>
        <v>N-CO-LI-000124-E-XX-XX-XX-XX-03</v>
      </c>
      <c r="B164" s="2" t="s">
        <v>758</v>
      </c>
      <c r="C164" s="3" t="str">
        <f t="shared" si="13"/>
        <v>1.08.01.FESL6B.v02</v>
      </c>
      <c r="D164" s="2" t="s">
        <v>759</v>
      </c>
      <c r="E164" s="2" t="s">
        <v>152</v>
      </c>
      <c r="F164" s="2" t="s">
        <v>50</v>
      </c>
      <c r="G164" s="3" t="s">
        <v>760</v>
      </c>
      <c r="H164" s="3" t="s">
        <v>761</v>
      </c>
      <c r="I164" s="3" t="s">
        <v>762</v>
      </c>
      <c r="J164" s="496">
        <v>2669</v>
      </c>
      <c r="K164" s="19">
        <v>0.49</v>
      </c>
      <c r="L164" s="20">
        <v>5.8999999999999997E-2</v>
      </c>
      <c r="M164" s="4">
        <v>157.5</v>
      </c>
      <c r="N164" s="20">
        <v>2.8899999999999999E-2</v>
      </c>
      <c r="O164" s="20"/>
      <c r="P164" s="496">
        <v>12</v>
      </c>
      <c r="Q164" s="440">
        <v>45</v>
      </c>
      <c r="R164" s="2" t="s">
        <v>54</v>
      </c>
      <c r="S164" s="2"/>
      <c r="T164" s="2"/>
      <c r="U164" s="2"/>
      <c r="V164" s="2"/>
      <c r="W164" s="21">
        <v>33.921865384615387</v>
      </c>
      <c r="X164" s="2" t="s">
        <v>495</v>
      </c>
      <c r="Y164" s="36" t="s">
        <v>56</v>
      </c>
      <c r="Z164" s="500" t="s">
        <v>57</v>
      </c>
      <c r="AA164" s="2" t="s">
        <v>88</v>
      </c>
      <c r="AB164" s="58" t="s">
        <v>763</v>
      </c>
      <c r="AC164" s="58"/>
      <c r="AE164" s="2"/>
      <c r="AF164" s="2" t="s">
        <v>90</v>
      </c>
      <c r="AG164" s="59">
        <v>0</v>
      </c>
      <c r="AH164" s="59">
        <v>0</v>
      </c>
      <c r="AI164" s="59"/>
      <c r="AJ164" s="2"/>
      <c r="AK164" s="2"/>
      <c r="AL164" s="108"/>
      <c r="AW164" s="18" t="s">
        <v>61</v>
      </c>
      <c r="AX164" s="18" t="s">
        <v>62</v>
      </c>
      <c r="AY164" s="18" t="s">
        <v>63</v>
      </c>
      <c r="AZ164" s="343" t="s">
        <v>764</v>
      </c>
      <c r="BA164" s="18" t="s">
        <v>65</v>
      </c>
      <c r="BB164" s="18" t="s">
        <v>66</v>
      </c>
      <c r="BC164" s="343" t="s">
        <v>92</v>
      </c>
      <c r="BF164" s="417"/>
    </row>
    <row r="165" spans="1:58" s="18" customFormat="1" x14ac:dyDescent="0.25">
      <c r="A165" s="263" t="str">
        <f t="shared" si="16"/>
        <v>N-CO-LI-000125-E-XX-XX-XX-XX-03</v>
      </c>
      <c r="B165" s="2" t="s">
        <v>765</v>
      </c>
      <c r="C165" s="3" t="str">
        <f t="shared" si="13"/>
        <v>1.08.02.FESL6B.v03</v>
      </c>
      <c r="D165" s="2" t="s">
        <v>759</v>
      </c>
      <c r="E165" s="2" t="s">
        <v>49</v>
      </c>
      <c r="F165" s="2" t="s">
        <v>50</v>
      </c>
      <c r="G165" s="3" t="s">
        <v>766</v>
      </c>
      <c r="H165" s="3" t="s">
        <v>767</v>
      </c>
      <c r="I165" s="3" t="s">
        <v>768</v>
      </c>
      <c r="J165" s="496">
        <v>2669</v>
      </c>
      <c r="K165" s="19">
        <v>0.49</v>
      </c>
      <c r="L165" s="29">
        <v>3.1800000000000002E-2</v>
      </c>
      <c r="M165" s="4">
        <v>84.7</v>
      </c>
      <c r="N165" s="29">
        <v>1.5599999999999999E-2</v>
      </c>
      <c r="O165" s="20"/>
      <c r="P165" s="496">
        <v>2</v>
      </c>
      <c r="Q165" s="440">
        <v>1.4355</v>
      </c>
      <c r="R165" s="2" t="s">
        <v>144</v>
      </c>
      <c r="S165" s="2"/>
      <c r="T165" s="2"/>
      <c r="U165" s="2"/>
      <c r="V165" s="2"/>
      <c r="W165" s="274">
        <v>4.6399999999999997</v>
      </c>
      <c r="X165" s="2" t="s">
        <v>87</v>
      </c>
      <c r="Y165" s="36" t="s">
        <v>56</v>
      </c>
      <c r="Z165" s="500" t="s">
        <v>57</v>
      </c>
      <c r="AA165" s="2" t="s">
        <v>88</v>
      </c>
      <c r="AB165" s="58" t="s">
        <v>769</v>
      </c>
      <c r="AC165" s="58"/>
      <c r="AE165" s="2"/>
      <c r="AF165" s="2" t="s">
        <v>90</v>
      </c>
      <c r="AG165" s="59">
        <v>4.7899999999999998E-2</v>
      </c>
      <c r="AH165" s="59">
        <v>176</v>
      </c>
      <c r="AI165" s="59"/>
      <c r="AJ165" s="2"/>
      <c r="AK165" s="2"/>
      <c r="AL165" s="108"/>
      <c r="AW165" s="18" t="s">
        <v>61</v>
      </c>
      <c r="AX165" s="18" t="s">
        <v>62</v>
      </c>
      <c r="AY165" s="18" t="s">
        <v>63</v>
      </c>
      <c r="AZ165" s="343" t="s">
        <v>770</v>
      </c>
      <c r="BA165" s="18" t="s">
        <v>65</v>
      </c>
      <c r="BB165" s="18" t="s">
        <v>66</v>
      </c>
      <c r="BC165" s="343" t="s">
        <v>92</v>
      </c>
      <c r="BF165" s="417"/>
    </row>
    <row r="166" spans="1:58" s="18" customFormat="1" x14ac:dyDescent="0.25">
      <c r="A166" s="263" t="str">
        <f t="shared" si="16"/>
        <v>N-CO-LI-000126-E-XX-XX-XX-XX-03</v>
      </c>
      <c r="B166" s="150" t="s">
        <v>771</v>
      </c>
      <c r="C166" s="151" t="str">
        <f t="shared" si="13"/>
        <v>1.08.10.FESL6B.v03</v>
      </c>
      <c r="D166" s="150" t="s">
        <v>759</v>
      </c>
      <c r="E166" s="150" t="s">
        <v>49</v>
      </c>
      <c r="F166" s="150" t="s">
        <v>50</v>
      </c>
      <c r="G166" s="151" t="s">
        <v>772</v>
      </c>
      <c r="H166" s="151" t="s">
        <v>773</v>
      </c>
      <c r="I166" s="151" t="s">
        <v>774</v>
      </c>
      <c r="J166" s="162">
        <v>2669</v>
      </c>
      <c r="K166" s="152">
        <v>0.49</v>
      </c>
      <c r="L166" s="184">
        <v>0.02</v>
      </c>
      <c r="M166" s="176">
        <v>53.4</v>
      </c>
      <c r="N166" s="184">
        <v>9.7999999999999997E-3</v>
      </c>
      <c r="O166" s="153"/>
      <c r="P166" s="162">
        <v>2</v>
      </c>
      <c r="Q166" s="431">
        <v>1.0434999999999999</v>
      </c>
      <c r="R166" s="150" t="s">
        <v>144</v>
      </c>
      <c r="S166" s="150"/>
      <c r="T166" s="150"/>
      <c r="U166" s="150"/>
      <c r="V166" s="150"/>
      <c r="W166" s="192">
        <v>4.6399999999999997</v>
      </c>
      <c r="X166" s="192" t="s">
        <v>87</v>
      </c>
      <c r="Y166" s="156" t="s">
        <v>56</v>
      </c>
      <c r="Z166" s="157" t="s">
        <v>57</v>
      </c>
      <c r="AA166" s="157" t="s">
        <v>88</v>
      </c>
      <c r="AB166" s="158" t="s">
        <v>290</v>
      </c>
      <c r="AC166" s="158">
        <v>41485</v>
      </c>
      <c r="AD166" s="159"/>
      <c r="AE166" s="150"/>
      <c r="AF166" s="150" t="s">
        <v>90</v>
      </c>
      <c r="AG166" s="150"/>
      <c r="AH166" s="150"/>
      <c r="AI166" s="150"/>
      <c r="AJ166" s="150"/>
      <c r="AK166" s="150"/>
      <c r="AL166" s="160"/>
      <c r="AW166" s="18" t="s">
        <v>61</v>
      </c>
      <c r="AX166" s="18" t="s">
        <v>62</v>
      </c>
      <c r="AY166" s="18" t="s">
        <v>63</v>
      </c>
      <c r="AZ166" s="343" t="s">
        <v>775</v>
      </c>
      <c r="BA166" s="18" t="s">
        <v>65</v>
      </c>
      <c r="BB166" s="18" t="s">
        <v>66</v>
      </c>
      <c r="BC166" s="343" t="s">
        <v>92</v>
      </c>
      <c r="BF166" s="417"/>
    </row>
    <row r="167" spans="1:58" s="18" customFormat="1" x14ac:dyDescent="0.25">
      <c r="A167" s="263" t="str">
        <f t="shared" si="16"/>
        <v>N-CO-LI-000127-E-XX-XX-XX-XX-03</v>
      </c>
      <c r="B167" s="150" t="s">
        <v>776</v>
      </c>
      <c r="C167" s="151" t="str">
        <f t="shared" si="13"/>
        <v>1.08.11.FESL6B.v03</v>
      </c>
      <c r="D167" s="150" t="s">
        <v>759</v>
      </c>
      <c r="E167" s="150" t="s">
        <v>49</v>
      </c>
      <c r="F167" s="150" t="s">
        <v>50</v>
      </c>
      <c r="G167" s="151" t="s">
        <v>777</v>
      </c>
      <c r="H167" s="151" t="s">
        <v>778</v>
      </c>
      <c r="I167" s="151" t="s">
        <v>779</v>
      </c>
      <c r="J167" s="162">
        <v>2669</v>
      </c>
      <c r="K167" s="152">
        <v>0.49</v>
      </c>
      <c r="L167" s="184">
        <v>2.8500000000000001E-2</v>
      </c>
      <c r="M167" s="176">
        <v>76.099999999999994</v>
      </c>
      <c r="N167" s="184">
        <v>1.4E-2</v>
      </c>
      <c r="O167" s="153"/>
      <c r="P167" s="162">
        <v>2</v>
      </c>
      <c r="Q167" s="431">
        <v>1.1985000000000001</v>
      </c>
      <c r="R167" s="150" t="s">
        <v>144</v>
      </c>
      <c r="S167" s="150"/>
      <c r="T167" s="150"/>
      <c r="U167" s="150"/>
      <c r="V167" s="150"/>
      <c r="W167" s="192">
        <v>4.6399999999999997</v>
      </c>
      <c r="X167" s="192" t="s">
        <v>87</v>
      </c>
      <c r="Y167" s="156" t="s">
        <v>56</v>
      </c>
      <c r="Z167" s="157" t="s">
        <v>57</v>
      </c>
      <c r="AA167" s="157" t="s">
        <v>88</v>
      </c>
      <c r="AB167" s="158" t="s">
        <v>290</v>
      </c>
      <c r="AC167" s="158">
        <v>41485</v>
      </c>
      <c r="AD167" s="159"/>
      <c r="AE167" s="150"/>
      <c r="AF167" s="150" t="s">
        <v>90</v>
      </c>
      <c r="AG167" s="150"/>
      <c r="AH167" s="150"/>
      <c r="AI167" s="150"/>
      <c r="AJ167" s="150"/>
      <c r="AK167" s="150"/>
      <c r="AL167" s="160"/>
      <c r="AW167" s="18" t="s">
        <v>61</v>
      </c>
      <c r="AX167" s="18" t="s">
        <v>62</v>
      </c>
      <c r="AY167" s="18" t="s">
        <v>63</v>
      </c>
      <c r="AZ167" s="343" t="s">
        <v>780</v>
      </c>
      <c r="BA167" s="18" t="s">
        <v>65</v>
      </c>
      <c r="BB167" s="18" t="s">
        <v>66</v>
      </c>
      <c r="BC167" s="343" t="s">
        <v>92</v>
      </c>
      <c r="BF167" s="417"/>
    </row>
    <row r="168" spans="1:58" s="18" customFormat="1" x14ac:dyDescent="0.25">
      <c r="A168" s="263" t="str">
        <f t="shared" si="16"/>
        <v>N-CO-LI-000128-E-XX-XX-XX-XX-03</v>
      </c>
      <c r="B168" s="150" t="s">
        <v>781</v>
      </c>
      <c r="C168" s="151" t="str">
        <f t="shared" si="13"/>
        <v>1.08.12.FESL6B.v03</v>
      </c>
      <c r="D168" s="150" t="s">
        <v>759</v>
      </c>
      <c r="E168" s="150" t="s">
        <v>49</v>
      </c>
      <c r="F168" s="150" t="s">
        <v>50</v>
      </c>
      <c r="G168" s="151" t="s">
        <v>782</v>
      </c>
      <c r="H168" s="151" t="s">
        <v>783</v>
      </c>
      <c r="I168" s="151" t="s">
        <v>784</v>
      </c>
      <c r="J168" s="162">
        <v>2669</v>
      </c>
      <c r="K168" s="152">
        <v>0.49</v>
      </c>
      <c r="L168" s="184">
        <v>3.3000000000000002E-2</v>
      </c>
      <c r="M168" s="176">
        <v>88.1</v>
      </c>
      <c r="N168" s="184">
        <v>1.6199999999999999E-2</v>
      </c>
      <c r="O168" s="153"/>
      <c r="P168" s="162">
        <v>2</v>
      </c>
      <c r="Q168" s="431">
        <v>1.4655</v>
      </c>
      <c r="R168" s="150" t="s">
        <v>144</v>
      </c>
      <c r="S168" s="150"/>
      <c r="T168" s="150"/>
      <c r="U168" s="150"/>
      <c r="V168" s="150"/>
      <c r="W168" s="192">
        <v>4.6399999999999997</v>
      </c>
      <c r="X168" s="192" t="s">
        <v>87</v>
      </c>
      <c r="Y168" s="156" t="s">
        <v>56</v>
      </c>
      <c r="Z168" s="157" t="s">
        <v>57</v>
      </c>
      <c r="AA168" s="157" t="s">
        <v>88</v>
      </c>
      <c r="AB168" s="158" t="s">
        <v>290</v>
      </c>
      <c r="AC168" s="158">
        <v>41485</v>
      </c>
      <c r="AD168" s="159"/>
      <c r="AE168" s="150"/>
      <c r="AF168" s="150" t="s">
        <v>90</v>
      </c>
      <c r="AG168" s="150"/>
      <c r="AH168" s="150"/>
      <c r="AI168" s="150"/>
      <c r="AJ168" s="150"/>
      <c r="AK168" s="150"/>
      <c r="AL168" s="160"/>
      <c r="AW168" s="18" t="s">
        <v>61</v>
      </c>
      <c r="AX168" s="18" t="s">
        <v>62</v>
      </c>
      <c r="AY168" s="18" t="s">
        <v>63</v>
      </c>
      <c r="AZ168" s="343" t="s">
        <v>785</v>
      </c>
      <c r="BA168" s="18" t="s">
        <v>65</v>
      </c>
      <c r="BB168" s="18" t="s">
        <v>66</v>
      </c>
      <c r="BC168" s="343" t="s">
        <v>92</v>
      </c>
      <c r="BF168" s="417"/>
    </row>
    <row r="169" spans="1:58" s="18" customFormat="1" x14ac:dyDescent="0.25">
      <c r="A169" s="263" t="str">
        <f t="shared" si="16"/>
        <v>N-CO-LI-000129-E-XX-XX-XX-XX-03</v>
      </c>
      <c r="B169" s="150" t="s">
        <v>786</v>
      </c>
      <c r="C169" s="151" t="str">
        <f t="shared" si="13"/>
        <v>1.08.13.FESL6B.v03</v>
      </c>
      <c r="D169" s="150" t="s">
        <v>759</v>
      </c>
      <c r="E169" s="150" t="s">
        <v>49</v>
      </c>
      <c r="F169" s="150" t="s">
        <v>50</v>
      </c>
      <c r="G169" s="151" t="s">
        <v>787</v>
      </c>
      <c r="H169" s="151" t="s">
        <v>788</v>
      </c>
      <c r="I169" s="151" t="s">
        <v>789</v>
      </c>
      <c r="J169" s="162">
        <v>2669</v>
      </c>
      <c r="K169" s="152">
        <v>0.49</v>
      </c>
      <c r="L169" s="184">
        <v>4.5499999999999999E-2</v>
      </c>
      <c r="M169" s="176">
        <v>121.4</v>
      </c>
      <c r="N169" s="184">
        <v>2.23E-2</v>
      </c>
      <c r="O169" s="153"/>
      <c r="P169" s="162">
        <v>2</v>
      </c>
      <c r="Q169" s="431">
        <v>1.6425000000000001</v>
      </c>
      <c r="R169" s="150" t="s">
        <v>144</v>
      </c>
      <c r="S169" s="150"/>
      <c r="T169" s="150"/>
      <c r="U169" s="150"/>
      <c r="V169" s="150"/>
      <c r="W169" s="192">
        <v>4.6399999999999997</v>
      </c>
      <c r="X169" s="192" t="s">
        <v>87</v>
      </c>
      <c r="Y169" s="156" t="s">
        <v>56</v>
      </c>
      <c r="Z169" s="157" t="s">
        <v>57</v>
      </c>
      <c r="AA169" s="157" t="s">
        <v>88</v>
      </c>
      <c r="AB169" s="158" t="s">
        <v>290</v>
      </c>
      <c r="AC169" s="158">
        <v>41485</v>
      </c>
      <c r="AD169" s="159"/>
      <c r="AE169" s="150"/>
      <c r="AF169" s="150" t="s">
        <v>90</v>
      </c>
      <c r="AG169" s="150"/>
      <c r="AH169" s="150"/>
      <c r="AI169" s="150"/>
      <c r="AJ169" s="150"/>
      <c r="AK169" s="150"/>
      <c r="AL169" s="160"/>
      <c r="AW169" s="18" t="s">
        <v>61</v>
      </c>
      <c r="AX169" s="18" t="s">
        <v>62</v>
      </c>
      <c r="AY169" s="18" t="s">
        <v>63</v>
      </c>
      <c r="AZ169" s="343" t="s">
        <v>790</v>
      </c>
      <c r="BA169" s="18" t="s">
        <v>65</v>
      </c>
      <c r="BB169" s="18" t="s">
        <v>66</v>
      </c>
      <c r="BC169" s="343" t="s">
        <v>92</v>
      </c>
      <c r="BF169" s="417"/>
    </row>
    <row r="170" spans="1:58" s="18" customFormat="1" x14ac:dyDescent="0.25">
      <c r="A170" s="263" t="str">
        <f t="shared" si="16"/>
        <v>N-CO-LI-000130-E-XX-XX-XX-XX-03</v>
      </c>
      <c r="B170" s="2" t="s">
        <v>765</v>
      </c>
      <c r="C170" s="3" t="str">
        <f t="shared" si="13"/>
        <v>1.08.02.FESL6B.v03</v>
      </c>
      <c r="D170" s="2" t="s">
        <v>759</v>
      </c>
      <c r="E170" s="2" t="s">
        <v>49</v>
      </c>
      <c r="F170" s="2" t="s">
        <v>50</v>
      </c>
      <c r="G170" s="3" t="s">
        <v>791</v>
      </c>
      <c r="H170" s="3" t="s">
        <v>792</v>
      </c>
      <c r="I170" s="3" t="s">
        <v>793</v>
      </c>
      <c r="J170" s="496">
        <v>2669</v>
      </c>
      <c r="K170" s="19">
        <v>0.49</v>
      </c>
      <c r="L170" s="29">
        <v>0.13500000000000001</v>
      </c>
      <c r="M170" s="4">
        <v>360.3</v>
      </c>
      <c r="N170" s="29">
        <v>6.6199999999999995E-2</v>
      </c>
      <c r="O170" s="20"/>
      <c r="P170" s="496">
        <v>2</v>
      </c>
      <c r="Q170" s="440">
        <v>3.3555000000000006</v>
      </c>
      <c r="R170" s="2" t="s">
        <v>144</v>
      </c>
      <c r="S170" s="2"/>
      <c r="T170" s="2"/>
      <c r="U170" s="2"/>
      <c r="V170" s="2"/>
      <c r="W170" s="274">
        <v>4.6399999999999997</v>
      </c>
      <c r="X170" s="2" t="s">
        <v>87</v>
      </c>
      <c r="Y170" s="36" t="s">
        <v>56</v>
      </c>
      <c r="Z170" s="500" t="s">
        <v>57</v>
      </c>
      <c r="AA170" s="2" t="s">
        <v>88</v>
      </c>
      <c r="AB170" s="58" t="s">
        <v>290</v>
      </c>
      <c r="AC170" s="2"/>
      <c r="AE170" s="2"/>
      <c r="AF170" s="2" t="s">
        <v>90</v>
      </c>
      <c r="AG170" s="59"/>
      <c r="AH170" s="59"/>
      <c r="AI170" s="59"/>
      <c r="AJ170" s="2"/>
      <c r="AK170" s="2"/>
      <c r="AL170" s="108"/>
      <c r="AW170" s="18" t="s">
        <v>61</v>
      </c>
      <c r="AX170" s="18" t="s">
        <v>62</v>
      </c>
      <c r="AY170" s="18" t="s">
        <v>63</v>
      </c>
      <c r="AZ170" s="343" t="s">
        <v>794</v>
      </c>
      <c r="BA170" s="18" t="s">
        <v>65</v>
      </c>
      <c r="BB170" s="18" t="s">
        <v>66</v>
      </c>
      <c r="BC170" s="343" t="s">
        <v>92</v>
      </c>
      <c r="BF170" s="417"/>
    </row>
    <row r="171" spans="1:58" s="18" customFormat="1" x14ac:dyDescent="0.25">
      <c r="A171" s="263" t="str">
        <f t="shared" si="16"/>
        <v>N-CO-LI-000131-E-XX-XX-XX-XX-03</v>
      </c>
      <c r="B171" s="2" t="s">
        <v>765</v>
      </c>
      <c r="C171" s="3" t="str">
        <f t="shared" si="13"/>
        <v>1.08.02.FESL6B.v03</v>
      </c>
      <c r="D171" s="2" t="s">
        <v>759</v>
      </c>
      <c r="E171" s="2" t="s">
        <v>49</v>
      </c>
      <c r="F171" s="2" t="s">
        <v>50</v>
      </c>
      <c r="G171" s="3" t="s">
        <v>795</v>
      </c>
      <c r="H171" s="3" t="s">
        <v>792</v>
      </c>
      <c r="I171" s="3" t="s">
        <v>768</v>
      </c>
      <c r="J171" s="496">
        <v>2669</v>
      </c>
      <c r="K171" s="19">
        <v>0.49</v>
      </c>
      <c r="L171" s="29">
        <v>3.27E-2</v>
      </c>
      <c r="M171" s="496">
        <v>87.3</v>
      </c>
      <c r="N171" s="496">
        <v>1.6E-2</v>
      </c>
      <c r="O171" s="20"/>
      <c r="P171" s="496">
        <v>2</v>
      </c>
      <c r="Q171" s="440">
        <v>1.6680000000000001</v>
      </c>
      <c r="R171" s="2" t="s">
        <v>144</v>
      </c>
      <c r="S171" s="2"/>
      <c r="T171" s="2"/>
      <c r="U171" s="2"/>
      <c r="V171" s="2"/>
      <c r="W171" s="274">
        <v>4.6399999999999997</v>
      </c>
      <c r="X171" s="2" t="s">
        <v>87</v>
      </c>
      <c r="Y171" s="36" t="s">
        <v>56</v>
      </c>
      <c r="Z171" s="500" t="s">
        <v>57</v>
      </c>
      <c r="AA171" s="2" t="s">
        <v>88</v>
      </c>
      <c r="AB171" s="58" t="s">
        <v>796</v>
      </c>
      <c r="AC171" s="58"/>
      <c r="AE171" s="2"/>
      <c r="AF171" s="2" t="s">
        <v>90</v>
      </c>
      <c r="AG171" s="59"/>
      <c r="AH171" s="59"/>
      <c r="AI171" s="59"/>
      <c r="AJ171" s="2"/>
      <c r="AK171" s="2"/>
      <c r="AL171" s="108"/>
      <c r="AW171" s="18" t="s">
        <v>61</v>
      </c>
      <c r="AX171" s="18" t="s">
        <v>62</v>
      </c>
      <c r="AY171" s="18" t="s">
        <v>63</v>
      </c>
      <c r="AZ171" s="343" t="s">
        <v>797</v>
      </c>
      <c r="BA171" s="18" t="s">
        <v>65</v>
      </c>
      <c r="BB171" s="18" t="s">
        <v>66</v>
      </c>
      <c r="BC171" s="343" t="s">
        <v>92</v>
      </c>
      <c r="BF171" s="417"/>
    </row>
    <row r="172" spans="1:58" s="18" customFormat="1" x14ac:dyDescent="0.25">
      <c r="A172" s="263" t="str">
        <f t="shared" si="16"/>
        <v>N-CO-LI-000132-E-XX-XX-XX-XX-03</v>
      </c>
      <c r="B172" s="150" t="s">
        <v>798</v>
      </c>
      <c r="C172" s="151" t="str">
        <f t="shared" si="13"/>
        <v>1.08.14.FESL6B.v03</v>
      </c>
      <c r="D172" s="150" t="s">
        <v>759</v>
      </c>
      <c r="E172" s="150" t="s">
        <v>49</v>
      </c>
      <c r="F172" s="150" t="s">
        <v>50</v>
      </c>
      <c r="G172" s="151" t="s">
        <v>799</v>
      </c>
      <c r="H172" s="151" t="s">
        <v>800</v>
      </c>
      <c r="I172" s="151" t="s">
        <v>801</v>
      </c>
      <c r="J172" s="162">
        <v>2669</v>
      </c>
      <c r="K172" s="152">
        <v>0.49</v>
      </c>
      <c r="L172" s="184">
        <v>3.2399999999999998E-2</v>
      </c>
      <c r="M172" s="153">
        <v>86.5</v>
      </c>
      <c r="N172" s="153">
        <v>1.5900000000000001E-2</v>
      </c>
      <c r="O172" s="153"/>
      <c r="P172" s="162">
        <v>2</v>
      </c>
      <c r="Q172" s="431">
        <v>3.75</v>
      </c>
      <c r="R172" s="150" t="s">
        <v>144</v>
      </c>
      <c r="S172" s="150"/>
      <c r="T172" s="150"/>
      <c r="U172" s="150"/>
      <c r="V172" s="150"/>
      <c r="W172" s="192">
        <v>4.6399999999999997</v>
      </c>
      <c r="X172" s="192" t="s">
        <v>802</v>
      </c>
      <c r="Y172" s="156" t="s">
        <v>56</v>
      </c>
      <c r="Z172" s="157" t="s">
        <v>57</v>
      </c>
      <c r="AA172" s="157" t="s">
        <v>88</v>
      </c>
      <c r="AB172" s="158" t="s">
        <v>290</v>
      </c>
      <c r="AC172" s="158">
        <v>41485</v>
      </c>
      <c r="AD172" s="159"/>
      <c r="AE172" s="150"/>
      <c r="AF172" s="150" t="s">
        <v>90</v>
      </c>
      <c r="AG172" s="150"/>
      <c r="AH172" s="150"/>
      <c r="AI172" s="150"/>
      <c r="AJ172" s="150"/>
      <c r="AK172" s="150"/>
      <c r="AL172" s="160"/>
      <c r="AW172" s="18" t="s">
        <v>61</v>
      </c>
      <c r="AX172" s="18" t="s">
        <v>62</v>
      </c>
      <c r="AY172" s="18" t="s">
        <v>63</v>
      </c>
      <c r="AZ172" s="343" t="s">
        <v>803</v>
      </c>
      <c r="BA172" s="18" t="s">
        <v>65</v>
      </c>
      <c r="BB172" s="18" t="s">
        <v>66</v>
      </c>
      <c r="BC172" s="343" t="s">
        <v>92</v>
      </c>
      <c r="BF172" s="417"/>
    </row>
    <row r="173" spans="1:58" s="18" customFormat="1" x14ac:dyDescent="0.25">
      <c r="A173" s="263" t="str">
        <f t="shared" si="16"/>
        <v>N-CO-LI-000133-E-XX-XX-XX-XX-03</v>
      </c>
      <c r="B173" s="150" t="s">
        <v>804</v>
      </c>
      <c r="C173" s="151" t="str">
        <f t="shared" si="13"/>
        <v>1.08.15.FESL6B.v03</v>
      </c>
      <c r="D173" s="150" t="s">
        <v>759</v>
      </c>
      <c r="E173" s="150" t="s">
        <v>49</v>
      </c>
      <c r="F173" s="150" t="s">
        <v>50</v>
      </c>
      <c r="G173" s="151" t="s">
        <v>805</v>
      </c>
      <c r="H173" s="151" t="s">
        <v>800</v>
      </c>
      <c r="I173" s="151" t="s">
        <v>806</v>
      </c>
      <c r="J173" s="162">
        <v>2669</v>
      </c>
      <c r="K173" s="152">
        <v>0.49</v>
      </c>
      <c r="L173" s="184">
        <v>3.0300000000000001E-2</v>
      </c>
      <c r="M173" s="153">
        <v>80.7</v>
      </c>
      <c r="N173" s="153">
        <v>1.4800000000000001E-2</v>
      </c>
      <c r="O173" s="153"/>
      <c r="P173" s="162">
        <v>2</v>
      </c>
      <c r="Q173" s="431">
        <v>7.02</v>
      </c>
      <c r="R173" s="150" t="s">
        <v>144</v>
      </c>
      <c r="S173" s="150"/>
      <c r="T173" s="150"/>
      <c r="U173" s="150"/>
      <c r="V173" s="150"/>
      <c r="W173" s="192">
        <v>4.6399999999999997</v>
      </c>
      <c r="X173" s="192" t="s">
        <v>802</v>
      </c>
      <c r="Y173" s="156" t="s">
        <v>56</v>
      </c>
      <c r="Z173" s="157" t="s">
        <v>57</v>
      </c>
      <c r="AA173" s="157" t="s">
        <v>88</v>
      </c>
      <c r="AB173" s="275" t="s">
        <v>807</v>
      </c>
      <c r="AC173" s="158">
        <v>41485</v>
      </c>
      <c r="AD173" s="159"/>
      <c r="AE173" s="150"/>
      <c r="AF173" s="150" t="s">
        <v>90</v>
      </c>
      <c r="AG173" s="150"/>
      <c r="AH173" s="150"/>
      <c r="AI173" s="150"/>
      <c r="AJ173" s="150"/>
      <c r="AK173" s="150"/>
      <c r="AL173" s="160"/>
      <c r="AW173" s="18" t="s">
        <v>61</v>
      </c>
      <c r="AX173" s="18" t="s">
        <v>62</v>
      </c>
      <c r="AY173" s="18" t="s">
        <v>63</v>
      </c>
      <c r="AZ173" s="343" t="s">
        <v>808</v>
      </c>
      <c r="BA173" s="18" t="s">
        <v>65</v>
      </c>
      <c r="BB173" s="18" t="s">
        <v>66</v>
      </c>
      <c r="BC173" s="343" t="s">
        <v>92</v>
      </c>
      <c r="BF173" s="417"/>
    </row>
    <row r="174" spans="1:58" s="18" customFormat="1" x14ac:dyDescent="0.25">
      <c r="A174" s="263" t="str">
        <f t="shared" si="16"/>
        <v>N-CO-LI-000134-E-XX-XX-XX-XX-03</v>
      </c>
      <c r="B174" s="150" t="s">
        <v>809</v>
      </c>
      <c r="C174" s="151" t="str">
        <f t="shared" si="13"/>
        <v>1.08.16.FESL6B.v03</v>
      </c>
      <c r="D174" s="150" t="s">
        <v>759</v>
      </c>
      <c r="E174" s="150" t="s">
        <v>49</v>
      </c>
      <c r="F174" s="150" t="s">
        <v>50</v>
      </c>
      <c r="G174" s="151" t="s">
        <v>810</v>
      </c>
      <c r="H174" s="151" t="s">
        <v>800</v>
      </c>
      <c r="I174" s="151" t="s">
        <v>811</v>
      </c>
      <c r="J174" s="162">
        <v>2669</v>
      </c>
      <c r="K174" s="152">
        <v>0.49</v>
      </c>
      <c r="L174" s="184">
        <v>3.8600000000000002E-2</v>
      </c>
      <c r="M174" s="153">
        <v>103</v>
      </c>
      <c r="N174" s="153">
        <v>1.89E-2</v>
      </c>
      <c r="O174" s="153"/>
      <c r="P174" s="162">
        <v>2</v>
      </c>
      <c r="Q174" s="431">
        <v>4.7699999999999996</v>
      </c>
      <c r="R174" s="150" t="s">
        <v>144</v>
      </c>
      <c r="S174" s="150"/>
      <c r="T174" s="150"/>
      <c r="U174" s="150"/>
      <c r="V174" s="150"/>
      <c r="W174" s="192">
        <v>2.91</v>
      </c>
      <c r="X174" s="192" t="s">
        <v>802</v>
      </c>
      <c r="Y174" s="156" t="s">
        <v>56</v>
      </c>
      <c r="Z174" s="157" t="s">
        <v>57</v>
      </c>
      <c r="AA174" s="157" t="s">
        <v>88</v>
      </c>
      <c r="AB174" s="158" t="s">
        <v>290</v>
      </c>
      <c r="AC174" s="158">
        <v>41485</v>
      </c>
      <c r="AD174" s="159"/>
      <c r="AE174" s="150"/>
      <c r="AF174" s="150" t="s">
        <v>90</v>
      </c>
      <c r="AG174" s="150"/>
      <c r="AH174" s="150"/>
      <c r="AI174" s="150"/>
      <c r="AJ174" s="150"/>
      <c r="AK174" s="150"/>
      <c r="AL174" s="160"/>
      <c r="AW174" s="18" t="s">
        <v>61</v>
      </c>
      <c r="AX174" s="18" t="s">
        <v>62</v>
      </c>
      <c r="AY174" s="18" t="s">
        <v>63</v>
      </c>
      <c r="AZ174" s="343" t="s">
        <v>812</v>
      </c>
      <c r="BA174" s="18" t="s">
        <v>65</v>
      </c>
      <c r="BB174" s="18" t="s">
        <v>66</v>
      </c>
      <c r="BC174" s="343" t="s">
        <v>92</v>
      </c>
      <c r="BF174" s="417"/>
    </row>
    <row r="175" spans="1:58" s="18" customFormat="1" x14ac:dyDescent="0.25">
      <c r="A175" s="263" t="str">
        <f t="shared" si="16"/>
        <v>N-CO-LI-000135-E-XX-XX-XX-XX-03</v>
      </c>
      <c r="B175" s="150" t="s">
        <v>813</v>
      </c>
      <c r="C175" s="151" t="str">
        <f t="shared" si="13"/>
        <v>1.08.17.FESL6B.v03</v>
      </c>
      <c r="D175" s="150" t="s">
        <v>759</v>
      </c>
      <c r="E175" s="150" t="s">
        <v>49</v>
      </c>
      <c r="F175" s="150" t="s">
        <v>50</v>
      </c>
      <c r="G175" s="151" t="s">
        <v>814</v>
      </c>
      <c r="H175" s="151" t="s">
        <v>800</v>
      </c>
      <c r="I175" s="151" t="s">
        <v>815</v>
      </c>
      <c r="J175" s="162">
        <v>2669</v>
      </c>
      <c r="K175" s="152">
        <v>0.49</v>
      </c>
      <c r="L175" s="184">
        <v>2.9600000000000001E-2</v>
      </c>
      <c r="M175" s="153">
        <v>79</v>
      </c>
      <c r="N175" s="153">
        <v>1.4500000000000001E-2</v>
      </c>
      <c r="O175" s="153"/>
      <c r="P175" s="162">
        <v>2</v>
      </c>
      <c r="Q175" s="431">
        <v>6.91</v>
      </c>
      <c r="R175" s="150" t="s">
        <v>144</v>
      </c>
      <c r="S175" s="150"/>
      <c r="T175" s="150"/>
      <c r="U175" s="150"/>
      <c r="V175" s="150"/>
      <c r="W175" s="192">
        <v>4.6399999999999997</v>
      </c>
      <c r="X175" s="192" t="s">
        <v>802</v>
      </c>
      <c r="Y175" s="156" t="s">
        <v>56</v>
      </c>
      <c r="Z175" s="157" t="s">
        <v>57</v>
      </c>
      <c r="AA175" s="157" t="s">
        <v>88</v>
      </c>
      <c r="AB175" s="158" t="s">
        <v>290</v>
      </c>
      <c r="AC175" s="158">
        <v>41485</v>
      </c>
      <c r="AD175" s="159"/>
      <c r="AE175" s="150"/>
      <c r="AF175" s="150" t="s">
        <v>90</v>
      </c>
      <c r="AG175" s="150"/>
      <c r="AH175" s="150"/>
      <c r="AI175" s="150"/>
      <c r="AJ175" s="150"/>
      <c r="AK175" s="150"/>
      <c r="AL175" s="160"/>
      <c r="AW175" s="18" t="s">
        <v>61</v>
      </c>
      <c r="AX175" s="18" t="s">
        <v>62</v>
      </c>
      <c r="AY175" s="18" t="s">
        <v>63</v>
      </c>
      <c r="AZ175" s="343" t="s">
        <v>816</v>
      </c>
      <c r="BA175" s="18" t="s">
        <v>65</v>
      </c>
      <c r="BB175" s="18" t="s">
        <v>66</v>
      </c>
      <c r="BC175" s="343" t="s">
        <v>92</v>
      </c>
      <c r="BF175" s="417"/>
    </row>
    <row r="176" spans="1:58" s="18" customFormat="1" x14ac:dyDescent="0.25">
      <c r="A176" s="263" t="str">
        <f t="shared" si="16"/>
        <v>N-CO-LI-000136-E-XX-XX-XX-XX-03</v>
      </c>
      <c r="B176" s="2" t="s">
        <v>817</v>
      </c>
      <c r="C176" s="3" t="str">
        <f t="shared" si="13"/>
        <v>1.08.03.FESL6B.v03</v>
      </c>
      <c r="D176" s="2" t="s">
        <v>759</v>
      </c>
      <c r="E176" s="2" t="s">
        <v>49</v>
      </c>
      <c r="F176" s="2" t="s">
        <v>50</v>
      </c>
      <c r="G176" s="3" t="s">
        <v>818</v>
      </c>
      <c r="H176" s="3" t="s">
        <v>819</v>
      </c>
      <c r="I176" s="3" t="s">
        <v>820</v>
      </c>
      <c r="J176" s="496">
        <v>2669</v>
      </c>
      <c r="K176" s="19">
        <v>0.49</v>
      </c>
      <c r="L176" s="29">
        <v>0.05</v>
      </c>
      <c r="M176" s="496">
        <v>133.5</v>
      </c>
      <c r="N176" s="87">
        <v>2.4500000000000001E-2</v>
      </c>
      <c r="O176" s="29"/>
      <c r="P176" s="496">
        <v>2</v>
      </c>
      <c r="Q176" s="440">
        <v>6</v>
      </c>
      <c r="R176" s="2" t="s">
        <v>144</v>
      </c>
      <c r="S176" s="2"/>
      <c r="T176" s="2"/>
      <c r="U176" s="2"/>
      <c r="V176" s="2"/>
      <c r="W176" s="21">
        <v>6</v>
      </c>
      <c r="X176" s="2" t="s">
        <v>495</v>
      </c>
      <c r="Y176" s="36" t="s">
        <v>56</v>
      </c>
      <c r="Z176" s="500" t="s">
        <v>57</v>
      </c>
      <c r="AA176" s="2" t="s">
        <v>88</v>
      </c>
      <c r="AB176" s="58" t="s">
        <v>821</v>
      </c>
      <c r="AC176" s="58"/>
      <c r="AE176" s="2"/>
      <c r="AF176" s="2" t="s">
        <v>90</v>
      </c>
      <c r="AG176" s="59"/>
      <c r="AH176" s="59"/>
      <c r="AI176" s="59"/>
      <c r="AJ176" s="2"/>
      <c r="AK176" s="2"/>
      <c r="AL176" s="108"/>
      <c r="AW176" s="18" t="s">
        <v>61</v>
      </c>
      <c r="AX176" s="18" t="s">
        <v>62</v>
      </c>
      <c r="AY176" s="18" t="s">
        <v>63</v>
      </c>
      <c r="AZ176" s="343" t="s">
        <v>822</v>
      </c>
      <c r="BA176" s="18" t="s">
        <v>65</v>
      </c>
      <c r="BB176" s="18" t="s">
        <v>66</v>
      </c>
      <c r="BC176" s="343" t="s">
        <v>92</v>
      </c>
      <c r="BF176" s="417"/>
    </row>
    <row r="177" spans="1:214" s="18" customFormat="1" x14ac:dyDescent="0.25">
      <c r="A177" s="263" t="str">
        <f t="shared" si="16"/>
        <v>N-CO-LI-000137-E-XX-XX-XX-XX-03</v>
      </c>
      <c r="B177" s="2" t="s">
        <v>823</v>
      </c>
      <c r="C177" s="3" t="str">
        <f t="shared" si="13"/>
        <v>1.08.04.FESL6.v03</v>
      </c>
      <c r="D177" s="2" t="s">
        <v>824</v>
      </c>
      <c r="E177" s="2" t="s">
        <v>49</v>
      </c>
      <c r="F177" s="2" t="s">
        <v>50</v>
      </c>
      <c r="G177" s="3" t="s">
        <v>825</v>
      </c>
      <c r="H177" s="3" t="s">
        <v>826</v>
      </c>
      <c r="I177" s="3" t="s">
        <v>827</v>
      </c>
      <c r="J177" s="496">
        <v>2669</v>
      </c>
      <c r="K177" s="19">
        <v>0.49</v>
      </c>
      <c r="L177" s="29">
        <v>5.2999999999999999E-2</v>
      </c>
      <c r="M177" s="496">
        <v>141.5</v>
      </c>
      <c r="N177" s="87">
        <v>2.5999999999999999E-2</v>
      </c>
      <c r="O177" s="29"/>
      <c r="P177" s="496">
        <v>15</v>
      </c>
      <c r="Q177" s="440">
        <v>12.74</v>
      </c>
      <c r="R177" s="2" t="s">
        <v>54</v>
      </c>
      <c r="S177" s="2"/>
      <c r="T177" s="2"/>
      <c r="U177" s="2"/>
      <c r="V177" s="2"/>
      <c r="W177" s="21">
        <v>34</v>
      </c>
      <c r="X177" s="2" t="s">
        <v>495</v>
      </c>
      <c r="Y177" s="36" t="s">
        <v>56</v>
      </c>
      <c r="Z177" s="500" t="s">
        <v>828</v>
      </c>
      <c r="AA177" s="2" t="s">
        <v>829</v>
      </c>
      <c r="AB177" s="58" t="s">
        <v>821</v>
      </c>
      <c r="AC177" s="58"/>
      <c r="AE177" s="2"/>
      <c r="AF177" s="2" t="s">
        <v>370</v>
      </c>
      <c r="AG177" s="59"/>
      <c r="AH177" s="59"/>
      <c r="AI177" s="59"/>
      <c r="AJ177" s="2"/>
      <c r="AK177" s="2"/>
      <c r="AL177" s="108"/>
      <c r="AW177" s="18" t="s">
        <v>61</v>
      </c>
      <c r="AX177" s="18" t="s">
        <v>62</v>
      </c>
      <c r="AY177" s="18" t="s">
        <v>63</v>
      </c>
      <c r="AZ177" s="343" t="s">
        <v>830</v>
      </c>
      <c r="BA177" s="18" t="s">
        <v>65</v>
      </c>
      <c r="BB177" s="18" t="s">
        <v>66</v>
      </c>
      <c r="BC177" s="343" t="s">
        <v>92</v>
      </c>
      <c r="BF177" s="417"/>
    </row>
    <row r="178" spans="1:214" s="18" customFormat="1" x14ac:dyDescent="0.25">
      <c r="A178" s="263" t="str">
        <f t="shared" si="16"/>
        <v>N-CO-LI-000138-E-XX-XX-XX-XX-03</v>
      </c>
      <c r="B178" s="3" t="s">
        <v>831</v>
      </c>
      <c r="C178" s="3" t="str">
        <f t="shared" si="13"/>
        <v>1.08.05.FESL6d.v03</v>
      </c>
      <c r="D178" s="2" t="s">
        <v>832</v>
      </c>
      <c r="E178" s="2" t="s">
        <v>49</v>
      </c>
      <c r="F178" s="2" t="s">
        <v>50</v>
      </c>
      <c r="G178" s="3" t="s">
        <v>833</v>
      </c>
      <c r="H178" s="3" t="s">
        <v>792</v>
      </c>
      <c r="I178" s="3" t="s">
        <v>833</v>
      </c>
      <c r="J178" s="496">
        <v>2669</v>
      </c>
      <c r="K178" s="19">
        <v>0.49</v>
      </c>
      <c r="L178" s="29">
        <v>1.43E-2</v>
      </c>
      <c r="M178" s="4">
        <v>38.1</v>
      </c>
      <c r="N178" s="29">
        <f>K178*L178</f>
        <v>7.0070000000000002E-3</v>
      </c>
      <c r="O178" s="29"/>
      <c r="P178" s="23">
        <v>9</v>
      </c>
      <c r="Q178" s="440">
        <v>3.21</v>
      </c>
      <c r="R178" s="2" t="s">
        <v>144</v>
      </c>
      <c r="S178" s="2"/>
      <c r="T178" s="2"/>
      <c r="U178" s="2"/>
      <c r="V178" s="2"/>
      <c r="W178" s="21">
        <v>27.137492307692309</v>
      </c>
      <c r="X178" s="2" t="s">
        <v>495</v>
      </c>
      <c r="Y178" s="36" t="s">
        <v>56</v>
      </c>
      <c r="Z178" s="500" t="s">
        <v>223</v>
      </c>
      <c r="AA178" s="2" t="s">
        <v>829</v>
      </c>
      <c r="AB178" s="58" t="s">
        <v>290</v>
      </c>
      <c r="AC178" s="58">
        <v>40809</v>
      </c>
      <c r="AE178" s="2"/>
      <c r="AF178" s="2" t="s">
        <v>370</v>
      </c>
      <c r="AG178" s="2"/>
      <c r="AH178" s="2"/>
      <c r="AI178" s="2"/>
      <c r="AJ178" s="2"/>
      <c r="AK178" s="2"/>
      <c r="AL178" s="108"/>
      <c r="AW178" s="18" t="s">
        <v>61</v>
      </c>
      <c r="AX178" s="18" t="s">
        <v>62</v>
      </c>
      <c r="AY178" s="18" t="s">
        <v>63</v>
      </c>
      <c r="AZ178" s="343" t="s">
        <v>834</v>
      </c>
      <c r="BA178" s="18" t="s">
        <v>65</v>
      </c>
      <c r="BB178" s="18" t="s">
        <v>66</v>
      </c>
      <c r="BC178" s="343" t="s">
        <v>92</v>
      </c>
      <c r="BF178" s="417"/>
    </row>
    <row r="179" spans="1:214" s="18" customFormat="1" x14ac:dyDescent="0.25">
      <c r="A179" s="263" t="str">
        <f t="shared" si="16"/>
        <v>N-CO-LI-000139-E-XX-XX-XX-XX-03</v>
      </c>
      <c r="B179" s="3" t="s">
        <v>835</v>
      </c>
      <c r="C179" s="3" t="str">
        <f t="shared" si="13"/>
        <v>1.08.06.FESL6d.v03</v>
      </c>
      <c r="D179" s="2" t="s">
        <v>832</v>
      </c>
      <c r="E179" s="2" t="s">
        <v>49</v>
      </c>
      <c r="F179" s="2" t="s">
        <v>50</v>
      </c>
      <c r="G179" s="3" t="s">
        <v>836</v>
      </c>
      <c r="H179" s="3" t="s">
        <v>792</v>
      </c>
      <c r="I179" s="3" t="s">
        <v>837</v>
      </c>
      <c r="J179" s="496">
        <v>2669</v>
      </c>
      <c r="K179" s="19">
        <v>0.49</v>
      </c>
      <c r="L179" s="29">
        <v>5.45E-2</v>
      </c>
      <c r="M179" s="4">
        <v>145.5</v>
      </c>
      <c r="N179" s="29">
        <v>2.6700000000000002E-2</v>
      </c>
      <c r="O179" s="29"/>
      <c r="P179" s="23">
        <v>9</v>
      </c>
      <c r="Q179" s="440">
        <v>17.989999999999998</v>
      </c>
      <c r="R179" s="2" t="s">
        <v>144</v>
      </c>
      <c r="S179" s="2"/>
      <c r="T179" s="2"/>
      <c r="U179" s="2"/>
      <c r="V179" s="2"/>
      <c r="W179" s="274">
        <v>3.61</v>
      </c>
      <c r="X179" s="2" t="s">
        <v>87</v>
      </c>
      <c r="Y179" s="36" t="s">
        <v>56</v>
      </c>
      <c r="Z179" s="500" t="s">
        <v>223</v>
      </c>
      <c r="AA179" s="2" t="s">
        <v>829</v>
      </c>
      <c r="AB179" s="58" t="s">
        <v>290</v>
      </c>
      <c r="AC179" s="58">
        <v>40809</v>
      </c>
      <c r="AE179" s="2"/>
      <c r="AF179" s="2" t="s">
        <v>370</v>
      </c>
      <c r="AG179" s="2"/>
      <c r="AH179" s="2"/>
      <c r="AI179" s="2"/>
      <c r="AJ179" s="2"/>
      <c r="AK179" s="2"/>
      <c r="AL179" s="108"/>
      <c r="AW179" s="18" t="s">
        <v>61</v>
      </c>
      <c r="AX179" s="18" t="s">
        <v>62</v>
      </c>
      <c r="AY179" s="18" t="s">
        <v>63</v>
      </c>
      <c r="AZ179" s="343" t="s">
        <v>838</v>
      </c>
      <c r="BA179" s="18" t="s">
        <v>65</v>
      </c>
      <c r="BB179" s="18" t="s">
        <v>66</v>
      </c>
      <c r="BC179" s="343" t="s">
        <v>92</v>
      </c>
      <c r="BF179" s="417"/>
    </row>
    <row r="180" spans="1:214" s="18" customFormat="1" x14ac:dyDescent="0.25">
      <c r="A180" s="263" t="str">
        <f t="shared" si="16"/>
        <v>N-CO-LI-000140-E-XX-XX-XX-XX-03</v>
      </c>
      <c r="B180" s="151" t="s">
        <v>839</v>
      </c>
      <c r="C180" s="151" t="str">
        <f t="shared" si="13"/>
        <v>1.08.18.FESL6d.v03</v>
      </c>
      <c r="D180" s="150" t="s">
        <v>832</v>
      </c>
      <c r="E180" s="150" t="s">
        <v>49</v>
      </c>
      <c r="F180" s="150" t="s">
        <v>50</v>
      </c>
      <c r="G180" s="151" t="s">
        <v>840</v>
      </c>
      <c r="H180" s="151" t="s">
        <v>792</v>
      </c>
      <c r="I180" s="151" t="s">
        <v>841</v>
      </c>
      <c r="J180" s="162">
        <v>2669</v>
      </c>
      <c r="K180" s="152">
        <v>0.49</v>
      </c>
      <c r="L180" s="184">
        <v>2.8299999999999999E-2</v>
      </c>
      <c r="M180" s="176">
        <v>75.400000000000006</v>
      </c>
      <c r="N180" s="184">
        <v>1.3899999999999999E-2</v>
      </c>
      <c r="O180" s="184"/>
      <c r="P180" s="193">
        <v>9</v>
      </c>
      <c r="Q180" s="431">
        <v>12.81</v>
      </c>
      <c r="R180" s="150" t="s">
        <v>144</v>
      </c>
      <c r="S180" s="150"/>
      <c r="T180" s="150"/>
      <c r="U180" s="150"/>
      <c r="V180" s="150"/>
      <c r="W180" s="192">
        <v>4.6399999999999997</v>
      </c>
      <c r="X180" s="192" t="s">
        <v>87</v>
      </c>
      <c r="Y180" s="156" t="s">
        <v>56</v>
      </c>
      <c r="Z180" s="157" t="s">
        <v>223</v>
      </c>
      <c r="AA180" s="157" t="s">
        <v>829</v>
      </c>
      <c r="AB180" s="158" t="s">
        <v>290</v>
      </c>
      <c r="AC180" s="158">
        <v>41485</v>
      </c>
      <c r="AD180" s="159"/>
      <c r="AE180" s="150"/>
      <c r="AF180" s="150" t="s">
        <v>370</v>
      </c>
      <c r="AG180" s="150"/>
      <c r="AH180" s="150"/>
      <c r="AI180" s="150"/>
      <c r="AJ180" s="150"/>
      <c r="AK180" s="150"/>
      <c r="AL180" s="160"/>
      <c r="AW180" s="18" t="s">
        <v>61</v>
      </c>
      <c r="AX180" s="18" t="s">
        <v>62</v>
      </c>
      <c r="AY180" s="18" t="s">
        <v>63</v>
      </c>
      <c r="AZ180" s="343" t="s">
        <v>842</v>
      </c>
      <c r="BA180" s="18" t="s">
        <v>65</v>
      </c>
      <c r="BB180" s="18" t="s">
        <v>66</v>
      </c>
      <c r="BC180" s="343" t="s">
        <v>92</v>
      </c>
      <c r="BF180" s="417"/>
    </row>
    <row r="181" spans="1:214" s="18" customFormat="1" x14ac:dyDescent="0.25">
      <c r="A181" s="263" t="str">
        <f t="shared" si="16"/>
        <v>N-CO-LI-000141-E-XX-XX-XX-XX-03</v>
      </c>
      <c r="B181" s="151" t="s">
        <v>843</v>
      </c>
      <c r="C181" s="151" t="str">
        <f t="shared" si="13"/>
        <v>1.08.19.FESL6d.v03</v>
      </c>
      <c r="D181" s="150" t="s">
        <v>832</v>
      </c>
      <c r="E181" s="150" t="s">
        <v>49</v>
      </c>
      <c r="F181" s="150" t="s">
        <v>50</v>
      </c>
      <c r="G181" s="151" t="s">
        <v>844</v>
      </c>
      <c r="H181" s="151" t="s">
        <v>792</v>
      </c>
      <c r="I181" s="151" t="s">
        <v>844</v>
      </c>
      <c r="J181" s="162">
        <v>2669</v>
      </c>
      <c r="K181" s="152">
        <v>0.49</v>
      </c>
      <c r="L181" s="184">
        <v>3.2099999999999997E-2</v>
      </c>
      <c r="M181" s="176">
        <v>85.7</v>
      </c>
      <c r="N181" s="184">
        <v>1.5800000000000002E-2</v>
      </c>
      <c r="O181" s="184"/>
      <c r="P181" s="193">
        <v>9</v>
      </c>
      <c r="Q181" s="431">
        <v>12.76</v>
      </c>
      <c r="R181" s="150" t="s">
        <v>144</v>
      </c>
      <c r="S181" s="150"/>
      <c r="T181" s="150"/>
      <c r="U181" s="150"/>
      <c r="V181" s="150"/>
      <c r="W181" s="192">
        <v>2.91</v>
      </c>
      <c r="X181" s="192" t="s">
        <v>87</v>
      </c>
      <c r="Y181" s="156" t="s">
        <v>56</v>
      </c>
      <c r="Z181" s="157" t="s">
        <v>223</v>
      </c>
      <c r="AA181" s="157" t="s">
        <v>829</v>
      </c>
      <c r="AB181" s="158" t="s">
        <v>290</v>
      </c>
      <c r="AC181" s="158">
        <v>41485</v>
      </c>
      <c r="AD181" s="159"/>
      <c r="AE181" s="150"/>
      <c r="AF181" s="150" t="s">
        <v>370</v>
      </c>
      <c r="AG181" s="150"/>
      <c r="AH181" s="150"/>
      <c r="AI181" s="150"/>
      <c r="AJ181" s="150"/>
      <c r="AK181" s="150"/>
      <c r="AL181" s="160"/>
      <c r="AW181" s="18" t="s">
        <v>61</v>
      </c>
      <c r="AX181" s="18" t="s">
        <v>62</v>
      </c>
      <c r="AY181" s="18" t="s">
        <v>63</v>
      </c>
      <c r="AZ181" s="343" t="s">
        <v>845</v>
      </c>
      <c r="BA181" s="18" t="s">
        <v>65</v>
      </c>
      <c r="BB181" s="18" t="s">
        <v>66</v>
      </c>
      <c r="BC181" s="343" t="s">
        <v>92</v>
      </c>
      <c r="BF181" s="417"/>
    </row>
    <row r="182" spans="1:214" s="18" customFormat="1" x14ac:dyDescent="0.25">
      <c r="A182" s="263" t="str">
        <f t="shared" si="16"/>
        <v>N-CO-LI-000142-E-XX-XX-XX-XX-03</v>
      </c>
      <c r="B182" s="3" t="s">
        <v>846</v>
      </c>
      <c r="C182" s="3" t="str">
        <f t="shared" si="13"/>
        <v>1.08.07.FESL6d.v03</v>
      </c>
      <c r="D182" s="2" t="s">
        <v>832</v>
      </c>
      <c r="E182" s="2" t="s">
        <v>49</v>
      </c>
      <c r="F182" s="2" t="s">
        <v>50</v>
      </c>
      <c r="G182" s="2" t="s">
        <v>847</v>
      </c>
      <c r="H182" s="3" t="s">
        <v>848</v>
      </c>
      <c r="I182" s="3" t="s">
        <v>849</v>
      </c>
      <c r="J182" s="496">
        <v>2669</v>
      </c>
      <c r="K182" s="19">
        <v>0.49</v>
      </c>
      <c r="L182" s="29">
        <v>3.6999999999999998E-2</v>
      </c>
      <c r="M182" s="4">
        <v>98.8</v>
      </c>
      <c r="N182" s="29">
        <v>1.8100000000000002E-2</v>
      </c>
      <c r="O182" s="29"/>
      <c r="P182" s="23">
        <v>9</v>
      </c>
      <c r="Q182" s="440">
        <v>12.684999999999999</v>
      </c>
      <c r="R182" s="2" t="s">
        <v>144</v>
      </c>
      <c r="S182" s="2"/>
      <c r="T182" s="2"/>
      <c r="U182" s="2"/>
      <c r="V182" s="2"/>
      <c r="W182" s="274">
        <v>4.6399999999999997</v>
      </c>
      <c r="X182" s="274" t="s">
        <v>87</v>
      </c>
      <c r="Y182" s="36" t="s">
        <v>56</v>
      </c>
      <c r="Z182" s="500" t="s">
        <v>223</v>
      </c>
      <c r="AA182" s="500" t="s">
        <v>850</v>
      </c>
      <c r="AB182" s="58" t="s">
        <v>475</v>
      </c>
      <c r="AC182" s="58">
        <v>41180</v>
      </c>
      <c r="AE182" s="2"/>
      <c r="AF182" s="2" t="s">
        <v>370</v>
      </c>
      <c r="AG182" s="147"/>
      <c r="AH182" s="147"/>
      <c r="AI182" s="147"/>
      <c r="AJ182" s="2"/>
      <c r="AK182" s="2"/>
      <c r="AL182" s="108"/>
      <c r="AW182" s="18" t="s">
        <v>61</v>
      </c>
      <c r="AX182" s="18" t="s">
        <v>62</v>
      </c>
      <c r="AY182" s="18" t="s">
        <v>63</v>
      </c>
      <c r="AZ182" s="343" t="s">
        <v>851</v>
      </c>
      <c r="BA182" s="18" t="s">
        <v>65</v>
      </c>
      <c r="BB182" s="18" t="s">
        <v>66</v>
      </c>
      <c r="BC182" s="343" t="s">
        <v>92</v>
      </c>
      <c r="BF182" s="417"/>
    </row>
    <row r="183" spans="1:214" s="18" customFormat="1" x14ac:dyDescent="0.25">
      <c r="A183" s="263" t="str">
        <f t="shared" si="16"/>
        <v>N-CO-LI-000143-E-XX-XX-XX-XX-03</v>
      </c>
      <c r="B183" s="3" t="s">
        <v>852</v>
      </c>
      <c r="C183" s="3" t="str">
        <f t="shared" si="13"/>
        <v>1.08.08.FESL6d.v03</v>
      </c>
      <c r="D183" s="2" t="s">
        <v>832</v>
      </c>
      <c r="E183" s="2" t="s">
        <v>49</v>
      </c>
      <c r="F183" s="2" t="s">
        <v>50</v>
      </c>
      <c r="G183" s="2" t="s">
        <v>853</v>
      </c>
      <c r="H183" s="3" t="s">
        <v>854</v>
      </c>
      <c r="I183" s="3" t="s">
        <v>849</v>
      </c>
      <c r="J183" s="496">
        <v>2669</v>
      </c>
      <c r="K183" s="19">
        <v>0.49</v>
      </c>
      <c r="L183" s="29">
        <v>0.06</v>
      </c>
      <c r="M183" s="4">
        <v>160.1</v>
      </c>
      <c r="N183" s="29">
        <v>2.9399999999999999E-2</v>
      </c>
      <c r="O183" s="29"/>
      <c r="P183" s="23">
        <v>9</v>
      </c>
      <c r="Q183" s="440">
        <v>18.66</v>
      </c>
      <c r="R183" s="2" t="s">
        <v>144</v>
      </c>
      <c r="S183" s="2"/>
      <c r="T183" s="2"/>
      <c r="U183" s="2"/>
      <c r="V183" s="2"/>
      <c r="W183" s="274">
        <v>4.6399999999999997</v>
      </c>
      <c r="X183" s="274" t="s">
        <v>87</v>
      </c>
      <c r="Y183" s="36" t="s">
        <v>56</v>
      </c>
      <c r="Z183" s="500" t="s">
        <v>223</v>
      </c>
      <c r="AA183" s="500" t="s">
        <v>850</v>
      </c>
      <c r="AB183" s="58" t="s">
        <v>475</v>
      </c>
      <c r="AC183" s="58">
        <v>41180</v>
      </c>
      <c r="AE183" s="2"/>
      <c r="AF183" s="2" t="s">
        <v>370</v>
      </c>
      <c r="AG183" s="147"/>
      <c r="AH183" s="147"/>
      <c r="AI183" s="147"/>
      <c r="AJ183" s="2"/>
      <c r="AK183" s="2"/>
      <c r="AL183" s="108"/>
      <c r="AW183" s="18" t="s">
        <v>61</v>
      </c>
      <c r="AX183" s="18" t="s">
        <v>62</v>
      </c>
      <c r="AY183" s="18" t="s">
        <v>63</v>
      </c>
      <c r="AZ183" s="343" t="s">
        <v>855</v>
      </c>
      <c r="BA183" s="18" t="s">
        <v>65</v>
      </c>
      <c r="BB183" s="18" t="s">
        <v>66</v>
      </c>
      <c r="BC183" s="343" t="s">
        <v>92</v>
      </c>
      <c r="BF183" s="417"/>
    </row>
    <row r="184" spans="1:214" s="18" customFormat="1" x14ac:dyDescent="0.25">
      <c r="A184" s="263" t="str">
        <f t="shared" ref="A184:A185" si="17">CONCATENATE(AW184,"-",AX184,"-",AY184,"-",BE184,"-",BA184,BB184,BC184)</f>
        <v>N-CO-LI-000655-E-XX-XX-XX-XX-01</v>
      </c>
      <c r="B184" s="140" t="s">
        <v>839</v>
      </c>
      <c r="C184" s="140" t="str">
        <f t="shared" si="13"/>
        <v>1.08.18.FESL6d.v01</v>
      </c>
      <c r="D184" s="147" t="s">
        <v>832</v>
      </c>
      <c r="E184" s="147" t="s">
        <v>142</v>
      </c>
      <c r="F184" s="147" t="s">
        <v>50</v>
      </c>
      <c r="G184" s="147" t="s">
        <v>856</v>
      </c>
      <c r="H184" s="140" t="s">
        <v>848</v>
      </c>
      <c r="I184" s="140" t="s">
        <v>857</v>
      </c>
      <c r="J184" s="354">
        <v>2669</v>
      </c>
      <c r="K184" s="364">
        <v>0.49</v>
      </c>
      <c r="L184" s="369">
        <v>3.6999999999999998E-2</v>
      </c>
      <c r="M184" s="399">
        <v>98.8</v>
      </c>
      <c r="N184" s="369">
        <v>1.8100000000000002E-2</v>
      </c>
      <c r="O184" s="369"/>
      <c r="P184" s="400">
        <v>9</v>
      </c>
      <c r="Q184" s="443">
        <v>35</v>
      </c>
      <c r="R184" s="147" t="s">
        <v>144</v>
      </c>
      <c r="S184" s="147"/>
      <c r="T184" s="147"/>
      <c r="U184" s="147"/>
      <c r="V184" s="147"/>
      <c r="W184" s="370">
        <v>4.6399999999999997</v>
      </c>
      <c r="X184" s="370" t="s">
        <v>87</v>
      </c>
      <c r="Y184" s="363" t="s">
        <v>56</v>
      </c>
      <c r="Z184" s="367" t="s">
        <v>223</v>
      </c>
      <c r="AA184" s="367"/>
      <c r="AB184" s="356"/>
      <c r="AC184" s="356">
        <v>42580</v>
      </c>
      <c r="AD184" s="122"/>
      <c r="AE184" s="147"/>
      <c r="AF184" s="147" t="s">
        <v>370</v>
      </c>
      <c r="AG184" s="147"/>
      <c r="AH184" s="147"/>
      <c r="AI184" s="147"/>
      <c r="AJ184" s="147"/>
      <c r="AK184" s="147"/>
      <c r="AL184" s="123"/>
      <c r="AW184" s="18" t="s">
        <v>61</v>
      </c>
      <c r="AX184" s="18" t="s">
        <v>62</v>
      </c>
      <c r="AY184" s="18" t="s">
        <v>63</v>
      </c>
      <c r="AZ184" s="343"/>
      <c r="BA184" s="18" t="s">
        <v>65</v>
      </c>
      <c r="BB184" s="18" t="s">
        <v>66</v>
      </c>
      <c r="BC184" s="343" t="s">
        <v>382</v>
      </c>
      <c r="BE184" s="343" t="s">
        <v>858</v>
      </c>
      <c r="BF184" s="417"/>
    </row>
    <row r="185" spans="1:214" s="18" customFormat="1" x14ac:dyDescent="0.25">
      <c r="A185" s="263" t="str">
        <f t="shared" si="17"/>
        <v>N-CO-LI-000656-E-XX-XX-XX-XX-01</v>
      </c>
      <c r="B185" s="140" t="s">
        <v>843</v>
      </c>
      <c r="C185" s="140" t="str">
        <f t="shared" ref="C185:C240" si="18">CONCATENATE(B185,D185,E185)</f>
        <v>1.08.19.FESL6d.v01</v>
      </c>
      <c r="D185" s="147" t="s">
        <v>832</v>
      </c>
      <c r="E185" s="147" t="s">
        <v>142</v>
      </c>
      <c r="F185" s="147" t="s">
        <v>50</v>
      </c>
      <c r="G185" s="147" t="s">
        <v>859</v>
      </c>
      <c r="H185" s="140" t="s">
        <v>854</v>
      </c>
      <c r="I185" s="140" t="s">
        <v>857</v>
      </c>
      <c r="J185" s="354">
        <v>2669</v>
      </c>
      <c r="K185" s="364">
        <v>0.49</v>
      </c>
      <c r="L185" s="369">
        <v>0.06</v>
      </c>
      <c r="M185" s="399">
        <v>160.1</v>
      </c>
      <c r="N185" s="369">
        <v>2.9399999999999999E-2</v>
      </c>
      <c r="O185" s="369"/>
      <c r="P185" s="400">
        <v>9</v>
      </c>
      <c r="Q185" s="443">
        <v>55</v>
      </c>
      <c r="R185" s="147" t="s">
        <v>144</v>
      </c>
      <c r="S185" s="147"/>
      <c r="T185" s="147"/>
      <c r="U185" s="147"/>
      <c r="V185" s="147"/>
      <c r="W185" s="370">
        <v>4.6399999999999997</v>
      </c>
      <c r="X185" s="370" t="s">
        <v>87</v>
      </c>
      <c r="Y185" s="363" t="s">
        <v>56</v>
      </c>
      <c r="Z185" s="367" t="s">
        <v>223</v>
      </c>
      <c r="AA185" s="367"/>
      <c r="AB185" s="356"/>
      <c r="AC185" s="356">
        <v>42580</v>
      </c>
      <c r="AD185" s="122"/>
      <c r="AE185" s="147"/>
      <c r="AF185" s="147" t="s">
        <v>370</v>
      </c>
      <c r="AG185" s="147"/>
      <c r="AH185" s="147"/>
      <c r="AI185" s="147"/>
      <c r="AJ185" s="147"/>
      <c r="AK185" s="147"/>
      <c r="AL185" s="123"/>
      <c r="AW185" s="18" t="s">
        <v>61</v>
      </c>
      <c r="AX185" s="18" t="s">
        <v>62</v>
      </c>
      <c r="AY185" s="18" t="s">
        <v>63</v>
      </c>
      <c r="AZ185" s="343"/>
      <c r="BA185" s="18" t="s">
        <v>65</v>
      </c>
      <c r="BB185" s="18" t="s">
        <v>66</v>
      </c>
      <c r="BC185" s="343" t="s">
        <v>382</v>
      </c>
      <c r="BE185" s="343" t="s">
        <v>860</v>
      </c>
      <c r="BF185" s="417"/>
    </row>
    <row r="186" spans="1:214" s="18" customFormat="1" x14ac:dyDescent="0.25">
      <c r="A186" s="263" t="str">
        <f t="shared" si="16"/>
        <v>N-CO-LI-000144-E-XX-XX-XX-XX-03</v>
      </c>
      <c r="B186" s="3" t="s">
        <v>861</v>
      </c>
      <c r="C186" s="3" t="str">
        <f t="shared" si="18"/>
        <v>1.08.09.FESL6d.v03</v>
      </c>
      <c r="D186" s="2" t="s">
        <v>832</v>
      </c>
      <c r="E186" s="2" t="s">
        <v>49</v>
      </c>
      <c r="F186" s="2" t="s">
        <v>50</v>
      </c>
      <c r="G186" s="2" t="s">
        <v>862</v>
      </c>
      <c r="H186" s="3" t="s">
        <v>863</v>
      </c>
      <c r="I186" s="3" t="s">
        <v>849</v>
      </c>
      <c r="J186" s="496">
        <v>2669</v>
      </c>
      <c r="K186" s="19">
        <v>0.49</v>
      </c>
      <c r="L186" s="29">
        <v>5.45E-2</v>
      </c>
      <c r="M186" s="4">
        <v>145.5</v>
      </c>
      <c r="N186" s="29">
        <v>2.6700000000000002E-2</v>
      </c>
      <c r="O186" s="29"/>
      <c r="P186" s="23">
        <v>9</v>
      </c>
      <c r="Q186" s="440">
        <v>17.989999999999998</v>
      </c>
      <c r="R186" s="2" t="s">
        <v>144</v>
      </c>
      <c r="S186" s="2"/>
      <c r="T186" s="2"/>
      <c r="U186" s="2"/>
      <c r="V186" s="2"/>
      <c r="W186" s="21">
        <v>27</v>
      </c>
      <c r="X186" s="2" t="s">
        <v>495</v>
      </c>
      <c r="Y186" s="36" t="s">
        <v>56</v>
      </c>
      <c r="Z186" s="500" t="s">
        <v>223</v>
      </c>
      <c r="AA186" s="500" t="s">
        <v>829</v>
      </c>
      <c r="AB186" s="58" t="s">
        <v>290</v>
      </c>
      <c r="AC186" s="58">
        <v>41180</v>
      </c>
      <c r="AE186" s="2"/>
      <c r="AF186" s="2" t="s">
        <v>370</v>
      </c>
      <c r="AG186" s="147"/>
      <c r="AH186" s="147"/>
      <c r="AI186" s="147"/>
      <c r="AJ186" s="2"/>
      <c r="AK186" s="2"/>
      <c r="AL186" s="108"/>
      <c r="AW186" s="18" t="s">
        <v>61</v>
      </c>
      <c r="AX186" s="18" t="s">
        <v>62</v>
      </c>
      <c r="AY186" s="18" t="s">
        <v>63</v>
      </c>
      <c r="AZ186" s="343" t="s">
        <v>864</v>
      </c>
      <c r="BA186" s="18" t="s">
        <v>65</v>
      </c>
      <c r="BB186" s="18" t="s">
        <v>66</v>
      </c>
      <c r="BC186" s="343" t="s">
        <v>92</v>
      </c>
      <c r="BE186" s="343"/>
      <c r="BF186" s="417"/>
    </row>
    <row r="187" spans="1:214" s="122" customFormat="1" x14ac:dyDescent="0.25">
      <c r="A187" s="263" t="str">
        <f t="shared" si="16"/>
        <v>N-CO-LI-000496-E-XX-XX-XX-XX-02</v>
      </c>
      <c r="B187" s="216" t="s">
        <v>771</v>
      </c>
      <c r="C187" s="216" t="str">
        <f t="shared" si="18"/>
        <v>1.08.10.FESL6d.v03</v>
      </c>
      <c r="D187" s="211" t="s">
        <v>832</v>
      </c>
      <c r="E187" s="211" t="s">
        <v>49</v>
      </c>
      <c r="F187" s="211" t="s">
        <v>50</v>
      </c>
      <c r="G187" s="211" t="s">
        <v>865</v>
      </c>
      <c r="H187" s="216" t="s">
        <v>866</v>
      </c>
      <c r="I187" s="216" t="s">
        <v>867</v>
      </c>
      <c r="J187" s="212">
        <v>2669</v>
      </c>
      <c r="K187" s="213">
        <v>0.49</v>
      </c>
      <c r="L187" s="230">
        <v>4.4999999999999997E-3</v>
      </c>
      <c r="M187" s="233">
        <v>12</v>
      </c>
      <c r="N187" s="230">
        <v>2.2000000000000001E-3</v>
      </c>
      <c r="O187" s="230"/>
      <c r="P187" s="276">
        <v>9</v>
      </c>
      <c r="Q187" s="441">
        <v>16.409999999999997</v>
      </c>
      <c r="R187" s="211" t="s">
        <v>144</v>
      </c>
      <c r="S187" s="211"/>
      <c r="T187" s="211"/>
      <c r="U187" s="211"/>
      <c r="V187" s="211"/>
      <c r="W187" s="229">
        <v>3.61</v>
      </c>
      <c r="X187" s="211" t="s">
        <v>87</v>
      </c>
      <c r="Y187" s="226" t="s">
        <v>56</v>
      </c>
      <c r="Z187" s="227" t="s">
        <v>223</v>
      </c>
      <c r="AA187" s="227" t="s">
        <v>829</v>
      </c>
      <c r="AB187" s="217">
        <v>42216</v>
      </c>
      <c r="AC187" s="217">
        <v>41851</v>
      </c>
      <c r="AD187" s="218"/>
      <c r="AE187" s="211"/>
      <c r="AF187" s="211" t="s">
        <v>370</v>
      </c>
      <c r="AG187" s="211"/>
      <c r="AH187" s="211"/>
      <c r="AI187" s="211"/>
      <c r="AJ187" s="211"/>
      <c r="AK187" s="211"/>
      <c r="AL187" s="210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 t="s">
        <v>61</v>
      </c>
      <c r="AX187" s="18" t="s">
        <v>62</v>
      </c>
      <c r="AY187" s="18" t="s">
        <v>63</v>
      </c>
      <c r="AZ187" s="343" t="s">
        <v>868</v>
      </c>
      <c r="BA187" s="18" t="s">
        <v>65</v>
      </c>
      <c r="BB187" s="18" t="s">
        <v>66</v>
      </c>
      <c r="BC187" s="343" t="s">
        <v>67</v>
      </c>
      <c r="BD187" s="18"/>
      <c r="BE187" s="343"/>
      <c r="BF187" s="417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  <c r="DB187" s="18"/>
      <c r="DC187" s="18"/>
      <c r="DD187" s="18"/>
      <c r="DE187" s="18"/>
      <c r="DF187" s="18"/>
      <c r="DG187" s="18"/>
      <c r="DH187" s="18"/>
      <c r="DI187" s="18"/>
      <c r="DJ187" s="18"/>
      <c r="DK187" s="18"/>
      <c r="DL187" s="18"/>
      <c r="DM187" s="18"/>
      <c r="DN187" s="18"/>
      <c r="DO187" s="18"/>
      <c r="DP187" s="18"/>
      <c r="DQ187" s="18"/>
      <c r="DR187" s="18"/>
      <c r="DS187" s="18"/>
      <c r="DT187" s="18"/>
      <c r="DU187" s="18"/>
      <c r="DV187" s="18"/>
      <c r="DW187" s="18"/>
      <c r="DX187" s="18"/>
      <c r="DY187" s="18"/>
      <c r="DZ187" s="18"/>
      <c r="EA187" s="18"/>
      <c r="EB187" s="18"/>
      <c r="EC187" s="18"/>
      <c r="ED187" s="18"/>
      <c r="EE187" s="18"/>
      <c r="EF187" s="18"/>
      <c r="EG187" s="18"/>
      <c r="EH187" s="18"/>
      <c r="EI187" s="18"/>
      <c r="EJ187" s="18"/>
      <c r="EK187" s="18"/>
      <c r="EL187" s="18"/>
      <c r="EM187" s="18"/>
      <c r="EN187" s="18"/>
      <c r="EO187" s="18"/>
      <c r="EP187" s="18"/>
      <c r="EQ187" s="18"/>
      <c r="ER187" s="18"/>
      <c r="ES187" s="18"/>
      <c r="ET187" s="18"/>
      <c r="EU187" s="18"/>
      <c r="EV187" s="18"/>
      <c r="EW187" s="18"/>
      <c r="EX187" s="18"/>
      <c r="EY187" s="18"/>
      <c r="EZ187" s="18"/>
      <c r="FA187" s="18"/>
      <c r="FB187" s="18"/>
      <c r="FC187" s="18"/>
      <c r="FD187" s="18"/>
      <c r="FE187" s="18"/>
      <c r="FF187" s="18"/>
      <c r="FG187" s="18"/>
      <c r="FH187" s="18"/>
      <c r="FI187" s="18"/>
      <c r="FJ187" s="18"/>
      <c r="FK187" s="18"/>
      <c r="FL187" s="18"/>
      <c r="FM187" s="18"/>
      <c r="FN187" s="18"/>
      <c r="FO187" s="18"/>
      <c r="FP187" s="18"/>
      <c r="FQ187" s="18"/>
      <c r="FR187" s="18"/>
      <c r="FS187" s="18"/>
      <c r="FT187" s="18"/>
      <c r="FU187" s="18"/>
      <c r="FV187" s="18"/>
      <c r="FW187" s="18"/>
      <c r="FX187" s="18"/>
      <c r="FY187" s="18"/>
      <c r="FZ187" s="18"/>
      <c r="GA187" s="18"/>
      <c r="GB187" s="18"/>
      <c r="GC187" s="18"/>
      <c r="GD187" s="18"/>
      <c r="GE187" s="18"/>
      <c r="GF187" s="18"/>
      <c r="GG187" s="18"/>
      <c r="GH187" s="18"/>
      <c r="GI187" s="18"/>
      <c r="GJ187" s="18"/>
      <c r="GK187" s="18"/>
      <c r="GL187" s="18"/>
      <c r="GM187" s="18"/>
      <c r="GN187" s="18"/>
      <c r="GO187" s="18"/>
      <c r="GP187" s="18"/>
      <c r="GQ187" s="18"/>
      <c r="GR187" s="18"/>
      <c r="GS187" s="18"/>
      <c r="GT187" s="18"/>
      <c r="GU187" s="18"/>
      <c r="GV187" s="18"/>
      <c r="GW187" s="18"/>
      <c r="GX187" s="18"/>
      <c r="GY187" s="18"/>
      <c r="GZ187" s="18"/>
      <c r="HA187" s="18"/>
      <c r="HB187" s="18"/>
      <c r="HC187" s="18"/>
      <c r="HD187" s="18"/>
      <c r="HE187" s="18"/>
      <c r="HF187" s="18"/>
    </row>
    <row r="188" spans="1:214" s="122" customFormat="1" x14ac:dyDescent="0.25">
      <c r="A188" s="263" t="str">
        <f t="shared" si="16"/>
        <v>N-CO-LI-000497-E-XX-XX-XX-XX-02</v>
      </c>
      <c r="B188" s="216" t="s">
        <v>776</v>
      </c>
      <c r="C188" s="216" t="str">
        <f t="shared" si="18"/>
        <v>1.08.11.FESL6d.v03</v>
      </c>
      <c r="D188" s="211" t="s">
        <v>832</v>
      </c>
      <c r="E188" s="211" t="s">
        <v>49</v>
      </c>
      <c r="F188" s="211" t="s">
        <v>50</v>
      </c>
      <c r="G188" s="211" t="s">
        <v>869</v>
      </c>
      <c r="H188" s="216" t="s">
        <v>870</v>
      </c>
      <c r="I188" s="216" t="s">
        <v>849</v>
      </c>
      <c r="J188" s="212">
        <v>2669</v>
      </c>
      <c r="K188" s="213">
        <v>0.49</v>
      </c>
      <c r="L188" s="230">
        <v>3.0000000000000001E-3</v>
      </c>
      <c r="M188" s="233">
        <v>8</v>
      </c>
      <c r="N188" s="230">
        <v>1.5E-3</v>
      </c>
      <c r="O188" s="230"/>
      <c r="P188" s="276">
        <v>9</v>
      </c>
      <c r="Q188" s="441">
        <v>6.5900000000000007</v>
      </c>
      <c r="R188" s="211" t="s">
        <v>144</v>
      </c>
      <c r="S188" s="211"/>
      <c r="T188" s="211"/>
      <c r="U188" s="211"/>
      <c r="V188" s="211"/>
      <c r="W188" s="229">
        <v>4.6399999999999997</v>
      </c>
      <c r="X188" s="211" t="s">
        <v>87</v>
      </c>
      <c r="Y188" s="226" t="s">
        <v>56</v>
      </c>
      <c r="Z188" s="227" t="s">
        <v>223</v>
      </c>
      <c r="AA188" s="227" t="s">
        <v>829</v>
      </c>
      <c r="AB188" s="217">
        <v>42216</v>
      </c>
      <c r="AC188" s="217">
        <v>41851</v>
      </c>
      <c r="AD188" s="218"/>
      <c r="AE188" s="211"/>
      <c r="AF188" s="211" t="s">
        <v>370</v>
      </c>
      <c r="AG188" s="211"/>
      <c r="AH188" s="211"/>
      <c r="AI188" s="211"/>
      <c r="AJ188" s="211"/>
      <c r="AK188" s="211"/>
      <c r="AL188" s="210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 t="s">
        <v>61</v>
      </c>
      <c r="AX188" s="18" t="s">
        <v>62</v>
      </c>
      <c r="AY188" s="18" t="s">
        <v>63</v>
      </c>
      <c r="AZ188" s="343" t="s">
        <v>871</v>
      </c>
      <c r="BA188" s="18" t="s">
        <v>65</v>
      </c>
      <c r="BB188" s="18" t="s">
        <v>66</v>
      </c>
      <c r="BC188" s="343" t="s">
        <v>67</v>
      </c>
      <c r="BD188" s="18"/>
      <c r="BE188" s="343"/>
      <c r="BF188" s="417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  <c r="DF188" s="18"/>
      <c r="DG188" s="18"/>
      <c r="DH188" s="18"/>
      <c r="DI188" s="18"/>
      <c r="DJ188" s="18"/>
      <c r="DK188" s="18"/>
      <c r="DL188" s="18"/>
      <c r="DM188" s="18"/>
      <c r="DN188" s="18"/>
      <c r="DO188" s="18"/>
      <c r="DP188" s="18"/>
      <c r="DQ188" s="18"/>
      <c r="DR188" s="18"/>
      <c r="DS188" s="18"/>
      <c r="DT188" s="18"/>
      <c r="DU188" s="18"/>
      <c r="DV188" s="18"/>
      <c r="DW188" s="18"/>
      <c r="DX188" s="18"/>
      <c r="DY188" s="18"/>
      <c r="DZ188" s="18"/>
      <c r="EA188" s="18"/>
      <c r="EB188" s="18"/>
      <c r="EC188" s="18"/>
      <c r="ED188" s="18"/>
      <c r="EE188" s="18"/>
      <c r="EF188" s="18"/>
      <c r="EG188" s="18"/>
      <c r="EH188" s="18"/>
      <c r="EI188" s="18"/>
      <c r="EJ188" s="18"/>
      <c r="EK188" s="18"/>
      <c r="EL188" s="18"/>
      <c r="EM188" s="18"/>
      <c r="EN188" s="18"/>
      <c r="EO188" s="18"/>
      <c r="EP188" s="18"/>
      <c r="EQ188" s="18"/>
      <c r="ER188" s="18"/>
      <c r="ES188" s="18"/>
      <c r="ET188" s="18"/>
      <c r="EU188" s="18"/>
      <c r="EV188" s="18"/>
      <c r="EW188" s="18"/>
      <c r="EX188" s="18"/>
      <c r="EY188" s="18"/>
      <c r="EZ188" s="18"/>
      <c r="FA188" s="18"/>
      <c r="FB188" s="18"/>
      <c r="FC188" s="18"/>
      <c r="FD188" s="18"/>
      <c r="FE188" s="18"/>
      <c r="FF188" s="18"/>
      <c r="FG188" s="18"/>
      <c r="FH188" s="18"/>
      <c r="FI188" s="18"/>
      <c r="FJ188" s="18"/>
      <c r="FK188" s="18"/>
      <c r="FL188" s="18"/>
      <c r="FM188" s="18"/>
      <c r="FN188" s="18"/>
      <c r="FO188" s="18"/>
      <c r="FP188" s="18"/>
      <c r="FQ188" s="18"/>
      <c r="FR188" s="18"/>
      <c r="FS188" s="18"/>
      <c r="FT188" s="18"/>
      <c r="FU188" s="18"/>
      <c r="FV188" s="18"/>
      <c r="FW188" s="18"/>
      <c r="FX188" s="18"/>
      <c r="FY188" s="18"/>
      <c r="FZ188" s="18"/>
      <c r="GA188" s="18"/>
      <c r="GB188" s="18"/>
      <c r="GC188" s="18"/>
      <c r="GD188" s="18"/>
      <c r="GE188" s="18"/>
      <c r="GF188" s="18"/>
      <c r="GG188" s="18"/>
      <c r="GH188" s="18"/>
      <c r="GI188" s="18"/>
      <c r="GJ188" s="18"/>
      <c r="GK188" s="18"/>
      <c r="GL188" s="18"/>
      <c r="GM188" s="18"/>
      <c r="GN188" s="18"/>
      <c r="GO188" s="18"/>
      <c r="GP188" s="18"/>
      <c r="GQ188" s="18"/>
      <c r="GR188" s="18"/>
      <c r="GS188" s="18"/>
      <c r="GT188" s="18"/>
      <c r="GU188" s="18"/>
      <c r="GV188" s="18"/>
      <c r="GW188" s="18"/>
      <c r="GX188" s="18"/>
      <c r="GY188" s="18"/>
      <c r="GZ188" s="18"/>
      <c r="HA188" s="18"/>
      <c r="HB188" s="18"/>
      <c r="HC188" s="18"/>
      <c r="HD188" s="18"/>
      <c r="HE188" s="18"/>
      <c r="HF188" s="18"/>
    </row>
    <row r="189" spans="1:214" s="122" customFormat="1" x14ac:dyDescent="0.25">
      <c r="A189" s="263" t="str">
        <f t="shared" si="16"/>
        <v>N-CO-LI-000498-E-XX-XX-XX-XX-02</v>
      </c>
      <c r="B189" s="216" t="s">
        <v>781</v>
      </c>
      <c r="C189" s="216" t="str">
        <f t="shared" si="18"/>
        <v>1.08.12.FESL6d.v03</v>
      </c>
      <c r="D189" s="211" t="s">
        <v>832</v>
      </c>
      <c r="E189" s="211" t="s">
        <v>49</v>
      </c>
      <c r="F189" s="211" t="s">
        <v>50</v>
      </c>
      <c r="G189" s="211" t="s">
        <v>872</v>
      </c>
      <c r="H189" s="216" t="s">
        <v>873</v>
      </c>
      <c r="I189" s="216" t="s">
        <v>849</v>
      </c>
      <c r="J189" s="212">
        <v>2669</v>
      </c>
      <c r="K189" s="213">
        <v>0.49</v>
      </c>
      <c r="L189" s="230">
        <v>4.4999999999999997E-3</v>
      </c>
      <c r="M189" s="233">
        <v>12</v>
      </c>
      <c r="N189" s="230">
        <v>2.2000000000000001E-3</v>
      </c>
      <c r="O189" s="230"/>
      <c r="P189" s="276">
        <v>9</v>
      </c>
      <c r="Q189" s="441">
        <v>12.860000000000001</v>
      </c>
      <c r="R189" s="211" t="s">
        <v>144</v>
      </c>
      <c r="S189" s="211"/>
      <c r="T189" s="211"/>
      <c r="U189" s="211"/>
      <c r="V189" s="211"/>
      <c r="W189" s="229">
        <v>4.6399999999999997</v>
      </c>
      <c r="X189" s="211" t="s">
        <v>87</v>
      </c>
      <c r="Y189" s="226" t="s">
        <v>56</v>
      </c>
      <c r="Z189" s="227" t="s">
        <v>223</v>
      </c>
      <c r="AA189" s="227" t="s">
        <v>829</v>
      </c>
      <c r="AB189" s="217">
        <v>42216</v>
      </c>
      <c r="AC189" s="217">
        <v>41851</v>
      </c>
      <c r="AD189" s="218"/>
      <c r="AE189" s="211"/>
      <c r="AF189" s="211" t="s">
        <v>370</v>
      </c>
      <c r="AG189" s="211"/>
      <c r="AH189" s="211"/>
      <c r="AI189" s="211"/>
      <c r="AJ189" s="211"/>
      <c r="AK189" s="211"/>
      <c r="AL189" s="210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 t="s">
        <v>61</v>
      </c>
      <c r="AX189" s="18" t="s">
        <v>62</v>
      </c>
      <c r="AY189" s="18" t="s">
        <v>63</v>
      </c>
      <c r="AZ189" s="343" t="s">
        <v>874</v>
      </c>
      <c r="BA189" s="18" t="s">
        <v>65</v>
      </c>
      <c r="BB189" s="18" t="s">
        <v>66</v>
      </c>
      <c r="BC189" s="343" t="s">
        <v>67</v>
      </c>
      <c r="BD189" s="18"/>
      <c r="BE189" s="343"/>
      <c r="BF189" s="417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  <c r="DK189" s="18"/>
      <c r="DL189" s="18"/>
      <c r="DM189" s="18"/>
      <c r="DN189" s="18"/>
      <c r="DO189" s="18"/>
      <c r="DP189" s="18"/>
      <c r="DQ189" s="18"/>
      <c r="DR189" s="18"/>
      <c r="DS189" s="18"/>
      <c r="DT189" s="18"/>
      <c r="DU189" s="18"/>
      <c r="DV189" s="18"/>
      <c r="DW189" s="18"/>
      <c r="DX189" s="18"/>
      <c r="DY189" s="18"/>
      <c r="DZ189" s="18"/>
      <c r="EA189" s="18"/>
      <c r="EB189" s="18"/>
      <c r="EC189" s="18"/>
      <c r="ED189" s="18"/>
      <c r="EE189" s="18"/>
      <c r="EF189" s="18"/>
      <c r="EG189" s="18"/>
      <c r="EH189" s="18"/>
      <c r="EI189" s="18"/>
      <c r="EJ189" s="18"/>
      <c r="EK189" s="18"/>
      <c r="EL189" s="18"/>
      <c r="EM189" s="18"/>
      <c r="EN189" s="18"/>
      <c r="EO189" s="18"/>
      <c r="EP189" s="18"/>
      <c r="EQ189" s="18"/>
      <c r="ER189" s="18"/>
      <c r="ES189" s="18"/>
      <c r="ET189" s="18"/>
      <c r="EU189" s="18"/>
      <c r="EV189" s="18"/>
      <c r="EW189" s="18"/>
      <c r="EX189" s="18"/>
      <c r="EY189" s="18"/>
      <c r="EZ189" s="18"/>
      <c r="FA189" s="18"/>
      <c r="FB189" s="18"/>
      <c r="FC189" s="18"/>
      <c r="FD189" s="18"/>
      <c r="FE189" s="18"/>
      <c r="FF189" s="18"/>
      <c r="FG189" s="18"/>
      <c r="FH189" s="18"/>
      <c r="FI189" s="18"/>
      <c r="FJ189" s="18"/>
      <c r="FK189" s="18"/>
      <c r="FL189" s="18"/>
      <c r="FM189" s="18"/>
      <c r="FN189" s="18"/>
      <c r="FO189" s="18"/>
      <c r="FP189" s="18"/>
      <c r="FQ189" s="18"/>
      <c r="FR189" s="18"/>
      <c r="FS189" s="18"/>
      <c r="FT189" s="18"/>
      <c r="FU189" s="18"/>
      <c r="FV189" s="18"/>
      <c r="FW189" s="18"/>
      <c r="FX189" s="18"/>
      <c r="FY189" s="18"/>
      <c r="FZ189" s="18"/>
      <c r="GA189" s="18"/>
      <c r="GB189" s="18"/>
      <c r="GC189" s="18"/>
      <c r="GD189" s="18"/>
      <c r="GE189" s="18"/>
      <c r="GF189" s="18"/>
      <c r="GG189" s="18"/>
      <c r="GH189" s="18"/>
      <c r="GI189" s="18"/>
      <c r="GJ189" s="18"/>
      <c r="GK189" s="18"/>
      <c r="GL189" s="18"/>
      <c r="GM189" s="18"/>
      <c r="GN189" s="18"/>
      <c r="GO189" s="18"/>
      <c r="GP189" s="18"/>
      <c r="GQ189" s="18"/>
      <c r="GR189" s="18"/>
      <c r="GS189" s="18"/>
      <c r="GT189" s="18"/>
      <c r="GU189" s="18"/>
      <c r="GV189" s="18"/>
      <c r="GW189" s="18"/>
      <c r="GX189" s="18"/>
      <c r="GY189" s="18"/>
      <c r="GZ189" s="18"/>
      <c r="HA189" s="18"/>
      <c r="HB189" s="18"/>
      <c r="HC189" s="18"/>
      <c r="HD189" s="18"/>
      <c r="HE189" s="18"/>
      <c r="HF189" s="18"/>
    </row>
    <row r="190" spans="1:214" s="122" customFormat="1" x14ac:dyDescent="0.25">
      <c r="A190" s="263" t="str">
        <f t="shared" si="16"/>
        <v>N-CO-LI-000499-E-XX-XX-XX-XX-02</v>
      </c>
      <c r="B190" s="216" t="s">
        <v>786</v>
      </c>
      <c r="C190" s="216" t="str">
        <f t="shared" si="18"/>
        <v>1.08.13.FESL6d.v03</v>
      </c>
      <c r="D190" s="211" t="s">
        <v>832</v>
      </c>
      <c r="E190" s="211" t="s">
        <v>49</v>
      </c>
      <c r="F190" s="211" t="s">
        <v>50</v>
      </c>
      <c r="G190" s="211" t="s">
        <v>875</v>
      </c>
      <c r="H190" s="216" t="s">
        <v>876</v>
      </c>
      <c r="I190" s="216" t="s">
        <v>849</v>
      </c>
      <c r="J190" s="212">
        <v>2669</v>
      </c>
      <c r="K190" s="213">
        <v>0.49</v>
      </c>
      <c r="L190" s="230">
        <v>6.4999999999999997E-3</v>
      </c>
      <c r="M190" s="233">
        <v>17.3</v>
      </c>
      <c r="N190" s="230">
        <v>3.2000000000000002E-3</v>
      </c>
      <c r="O190" s="230"/>
      <c r="P190" s="276">
        <v>9</v>
      </c>
      <c r="Q190" s="441">
        <v>12.51</v>
      </c>
      <c r="R190" s="211" t="s">
        <v>144</v>
      </c>
      <c r="S190" s="211"/>
      <c r="T190" s="211"/>
      <c r="U190" s="211"/>
      <c r="V190" s="211"/>
      <c r="W190" s="229">
        <v>4.6399999999999997</v>
      </c>
      <c r="X190" s="211" t="s">
        <v>87</v>
      </c>
      <c r="Y190" s="226" t="s">
        <v>56</v>
      </c>
      <c r="Z190" s="227" t="s">
        <v>223</v>
      </c>
      <c r="AA190" s="227" t="s">
        <v>829</v>
      </c>
      <c r="AB190" s="217">
        <v>42216</v>
      </c>
      <c r="AC190" s="217">
        <v>41851</v>
      </c>
      <c r="AD190" s="218"/>
      <c r="AE190" s="211"/>
      <c r="AF190" s="211" t="s">
        <v>370</v>
      </c>
      <c r="AG190" s="211"/>
      <c r="AH190" s="211"/>
      <c r="AI190" s="211"/>
      <c r="AJ190" s="211"/>
      <c r="AK190" s="211"/>
      <c r="AL190" s="210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 t="s">
        <v>61</v>
      </c>
      <c r="AX190" s="18" t="s">
        <v>62</v>
      </c>
      <c r="AY190" s="18" t="s">
        <v>63</v>
      </c>
      <c r="AZ190" s="343" t="s">
        <v>877</v>
      </c>
      <c r="BA190" s="18" t="s">
        <v>65</v>
      </c>
      <c r="BB190" s="18" t="s">
        <v>66</v>
      </c>
      <c r="BC190" s="343" t="s">
        <v>67</v>
      </c>
      <c r="BD190" s="18"/>
      <c r="BE190" s="343"/>
      <c r="BF190" s="417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  <c r="CZ190" s="18"/>
      <c r="DA190" s="18"/>
      <c r="DB190" s="18"/>
      <c r="DC190" s="18"/>
      <c r="DD190" s="18"/>
      <c r="DE190" s="18"/>
      <c r="DF190" s="18"/>
      <c r="DG190" s="18"/>
      <c r="DH190" s="18"/>
      <c r="DI190" s="18"/>
      <c r="DJ190" s="18"/>
      <c r="DK190" s="18"/>
      <c r="DL190" s="18"/>
      <c r="DM190" s="18"/>
      <c r="DN190" s="18"/>
      <c r="DO190" s="18"/>
      <c r="DP190" s="18"/>
      <c r="DQ190" s="18"/>
      <c r="DR190" s="18"/>
      <c r="DS190" s="18"/>
      <c r="DT190" s="18"/>
      <c r="DU190" s="18"/>
      <c r="DV190" s="18"/>
      <c r="DW190" s="18"/>
      <c r="DX190" s="18"/>
      <c r="DY190" s="18"/>
      <c r="DZ190" s="18"/>
      <c r="EA190" s="18"/>
      <c r="EB190" s="18"/>
      <c r="EC190" s="18"/>
      <c r="ED190" s="18"/>
      <c r="EE190" s="18"/>
      <c r="EF190" s="18"/>
      <c r="EG190" s="18"/>
      <c r="EH190" s="18"/>
      <c r="EI190" s="18"/>
      <c r="EJ190" s="18"/>
      <c r="EK190" s="18"/>
      <c r="EL190" s="18"/>
      <c r="EM190" s="18"/>
      <c r="EN190" s="18"/>
      <c r="EO190" s="18"/>
      <c r="EP190" s="18"/>
      <c r="EQ190" s="18"/>
      <c r="ER190" s="18"/>
      <c r="ES190" s="18"/>
      <c r="ET190" s="18"/>
      <c r="EU190" s="18"/>
      <c r="EV190" s="18"/>
      <c r="EW190" s="18"/>
      <c r="EX190" s="18"/>
      <c r="EY190" s="18"/>
      <c r="EZ190" s="18"/>
      <c r="FA190" s="18"/>
      <c r="FB190" s="18"/>
      <c r="FC190" s="18"/>
      <c r="FD190" s="18"/>
      <c r="FE190" s="18"/>
      <c r="FF190" s="18"/>
      <c r="FG190" s="18"/>
      <c r="FH190" s="18"/>
      <c r="FI190" s="18"/>
      <c r="FJ190" s="18"/>
      <c r="FK190" s="18"/>
      <c r="FL190" s="18"/>
      <c r="FM190" s="18"/>
      <c r="FN190" s="18"/>
      <c r="FO190" s="18"/>
      <c r="FP190" s="18"/>
      <c r="FQ190" s="18"/>
      <c r="FR190" s="18"/>
      <c r="FS190" s="18"/>
      <c r="FT190" s="18"/>
      <c r="FU190" s="18"/>
      <c r="FV190" s="18"/>
      <c r="FW190" s="18"/>
      <c r="FX190" s="18"/>
      <c r="FY190" s="18"/>
      <c r="FZ190" s="18"/>
      <c r="GA190" s="18"/>
      <c r="GB190" s="18"/>
      <c r="GC190" s="18"/>
      <c r="GD190" s="18"/>
      <c r="GE190" s="18"/>
      <c r="GF190" s="18"/>
      <c r="GG190" s="18"/>
      <c r="GH190" s="18"/>
      <c r="GI190" s="18"/>
      <c r="GJ190" s="18"/>
      <c r="GK190" s="18"/>
      <c r="GL190" s="18"/>
      <c r="GM190" s="18"/>
      <c r="GN190" s="18"/>
      <c r="GO190" s="18"/>
      <c r="GP190" s="18"/>
      <c r="GQ190" s="18"/>
      <c r="GR190" s="18"/>
      <c r="GS190" s="18"/>
      <c r="GT190" s="18"/>
      <c r="GU190" s="18"/>
      <c r="GV190" s="18"/>
      <c r="GW190" s="18"/>
      <c r="GX190" s="18"/>
      <c r="GY190" s="18"/>
      <c r="GZ190" s="18"/>
      <c r="HA190" s="18"/>
      <c r="HB190" s="18"/>
      <c r="HC190" s="18"/>
      <c r="HD190" s="18"/>
      <c r="HE190" s="18"/>
      <c r="HF190" s="18"/>
    </row>
    <row r="191" spans="1:214" s="122" customFormat="1" x14ac:dyDescent="0.25">
      <c r="A191" s="263" t="str">
        <f t="shared" si="16"/>
        <v>N-CO-LI-000500-E-XX-XX-XX-XX-02</v>
      </c>
      <c r="B191" s="216" t="s">
        <v>798</v>
      </c>
      <c r="C191" s="216" t="str">
        <f t="shared" si="18"/>
        <v>1.08.14.FESL6d.v03</v>
      </c>
      <c r="D191" s="211" t="s">
        <v>832</v>
      </c>
      <c r="E191" s="211" t="s">
        <v>49</v>
      </c>
      <c r="F191" s="211" t="s">
        <v>50</v>
      </c>
      <c r="G191" s="211" t="s">
        <v>878</v>
      </c>
      <c r="H191" s="216" t="s">
        <v>879</v>
      </c>
      <c r="I191" s="216" t="s">
        <v>849</v>
      </c>
      <c r="J191" s="212">
        <v>2669</v>
      </c>
      <c r="K191" s="213">
        <v>0.49</v>
      </c>
      <c r="L191" s="230">
        <v>4.0000000000000001E-3</v>
      </c>
      <c r="M191" s="233">
        <v>10.7</v>
      </c>
      <c r="N191" s="230">
        <v>2E-3</v>
      </c>
      <c r="O191" s="230"/>
      <c r="P191" s="276">
        <v>9</v>
      </c>
      <c r="Q191" s="441">
        <v>18.66</v>
      </c>
      <c r="R191" s="211" t="s">
        <v>144</v>
      </c>
      <c r="S191" s="211"/>
      <c r="T191" s="211"/>
      <c r="U191" s="211"/>
      <c r="V191" s="211"/>
      <c r="W191" s="229">
        <v>4.6399999999999997</v>
      </c>
      <c r="X191" s="211" t="s">
        <v>87</v>
      </c>
      <c r="Y191" s="226" t="s">
        <v>56</v>
      </c>
      <c r="Z191" s="227" t="s">
        <v>223</v>
      </c>
      <c r="AA191" s="227" t="s">
        <v>829</v>
      </c>
      <c r="AB191" s="217">
        <v>42216</v>
      </c>
      <c r="AC191" s="217">
        <v>41851</v>
      </c>
      <c r="AD191" s="218"/>
      <c r="AE191" s="211"/>
      <c r="AF191" s="211" t="s">
        <v>370</v>
      </c>
      <c r="AG191" s="211"/>
      <c r="AH191" s="211"/>
      <c r="AI191" s="211"/>
      <c r="AJ191" s="211"/>
      <c r="AK191" s="211"/>
      <c r="AL191" s="210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 t="s">
        <v>61</v>
      </c>
      <c r="AX191" s="18" t="s">
        <v>62</v>
      </c>
      <c r="AY191" s="18" t="s">
        <v>63</v>
      </c>
      <c r="AZ191" s="343" t="s">
        <v>880</v>
      </c>
      <c r="BA191" s="18" t="s">
        <v>65</v>
      </c>
      <c r="BB191" s="18" t="s">
        <v>66</v>
      </c>
      <c r="BC191" s="343" t="s">
        <v>67</v>
      </c>
      <c r="BD191" s="18"/>
      <c r="BE191" s="343"/>
      <c r="BF191" s="417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  <c r="DM191" s="18"/>
      <c r="DN191" s="18"/>
      <c r="DO191" s="18"/>
      <c r="DP191" s="18"/>
      <c r="DQ191" s="18"/>
      <c r="DR191" s="18"/>
      <c r="DS191" s="18"/>
      <c r="DT191" s="18"/>
      <c r="DU191" s="18"/>
      <c r="DV191" s="18"/>
      <c r="DW191" s="18"/>
      <c r="DX191" s="18"/>
      <c r="DY191" s="18"/>
      <c r="DZ191" s="18"/>
      <c r="EA191" s="18"/>
      <c r="EB191" s="18"/>
      <c r="EC191" s="18"/>
      <c r="ED191" s="18"/>
      <c r="EE191" s="18"/>
      <c r="EF191" s="18"/>
      <c r="EG191" s="18"/>
      <c r="EH191" s="18"/>
      <c r="EI191" s="18"/>
      <c r="EJ191" s="18"/>
      <c r="EK191" s="18"/>
      <c r="EL191" s="18"/>
      <c r="EM191" s="18"/>
      <c r="EN191" s="18"/>
      <c r="EO191" s="18"/>
      <c r="EP191" s="18"/>
      <c r="EQ191" s="18"/>
      <c r="ER191" s="18"/>
      <c r="ES191" s="18"/>
      <c r="ET191" s="18"/>
      <c r="EU191" s="18"/>
      <c r="EV191" s="18"/>
      <c r="EW191" s="18"/>
      <c r="EX191" s="18"/>
      <c r="EY191" s="18"/>
      <c r="EZ191" s="18"/>
      <c r="FA191" s="18"/>
      <c r="FB191" s="18"/>
      <c r="FC191" s="18"/>
      <c r="FD191" s="18"/>
      <c r="FE191" s="18"/>
      <c r="FF191" s="18"/>
      <c r="FG191" s="18"/>
      <c r="FH191" s="18"/>
      <c r="FI191" s="18"/>
      <c r="FJ191" s="18"/>
      <c r="FK191" s="18"/>
      <c r="FL191" s="18"/>
      <c r="FM191" s="18"/>
      <c r="FN191" s="18"/>
      <c r="FO191" s="18"/>
      <c r="FP191" s="18"/>
      <c r="FQ191" s="18"/>
      <c r="FR191" s="18"/>
      <c r="FS191" s="18"/>
      <c r="FT191" s="18"/>
      <c r="FU191" s="18"/>
      <c r="FV191" s="18"/>
      <c r="FW191" s="18"/>
      <c r="FX191" s="18"/>
      <c r="FY191" s="18"/>
      <c r="FZ191" s="18"/>
      <c r="GA191" s="18"/>
      <c r="GB191" s="18"/>
      <c r="GC191" s="18"/>
      <c r="GD191" s="18"/>
      <c r="GE191" s="18"/>
      <c r="GF191" s="18"/>
      <c r="GG191" s="18"/>
      <c r="GH191" s="18"/>
      <c r="GI191" s="18"/>
      <c r="GJ191" s="18"/>
      <c r="GK191" s="18"/>
      <c r="GL191" s="18"/>
      <c r="GM191" s="18"/>
      <c r="GN191" s="18"/>
      <c r="GO191" s="18"/>
      <c r="GP191" s="18"/>
      <c r="GQ191" s="18"/>
      <c r="GR191" s="18"/>
      <c r="GS191" s="18"/>
      <c r="GT191" s="18"/>
      <c r="GU191" s="18"/>
      <c r="GV191" s="18"/>
      <c r="GW191" s="18"/>
      <c r="GX191" s="18"/>
      <c r="GY191" s="18"/>
      <c r="GZ191" s="18"/>
      <c r="HA191" s="18"/>
      <c r="HB191" s="18"/>
      <c r="HC191" s="18"/>
      <c r="HD191" s="18"/>
      <c r="HE191" s="18"/>
      <c r="HF191" s="18"/>
    </row>
    <row r="192" spans="1:214" s="122" customFormat="1" x14ac:dyDescent="0.25">
      <c r="A192" s="263" t="str">
        <f t="shared" si="16"/>
        <v>N-CO-LI-000501-E-XX-XX-XX-XX-02</v>
      </c>
      <c r="B192" s="216" t="s">
        <v>804</v>
      </c>
      <c r="C192" s="216" t="str">
        <f t="shared" si="18"/>
        <v>1.08.15.FESL6d.v03</v>
      </c>
      <c r="D192" s="211" t="s">
        <v>832</v>
      </c>
      <c r="E192" s="211" t="s">
        <v>49</v>
      </c>
      <c r="F192" s="211" t="s">
        <v>50</v>
      </c>
      <c r="G192" s="211" t="s">
        <v>881</v>
      </c>
      <c r="H192" s="216" t="s">
        <v>882</v>
      </c>
      <c r="I192" s="216" t="s">
        <v>883</v>
      </c>
      <c r="J192" s="212">
        <v>2669</v>
      </c>
      <c r="K192" s="213">
        <v>0.49</v>
      </c>
      <c r="L192" s="230">
        <v>1.0999999999999999E-2</v>
      </c>
      <c r="M192" s="233">
        <v>29.4</v>
      </c>
      <c r="N192" s="230">
        <v>5.4000000000000003E-3</v>
      </c>
      <c r="O192" s="230"/>
      <c r="P192" s="276">
        <v>9</v>
      </c>
      <c r="Q192" s="441">
        <v>16.409999999999997</v>
      </c>
      <c r="R192" s="211" t="s">
        <v>144</v>
      </c>
      <c r="S192" s="211"/>
      <c r="T192" s="211"/>
      <c r="U192" s="211"/>
      <c r="V192" s="211"/>
      <c r="W192" s="229">
        <v>3.61</v>
      </c>
      <c r="X192" s="211" t="s">
        <v>87</v>
      </c>
      <c r="Y192" s="226" t="s">
        <v>56</v>
      </c>
      <c r="Z192" s="227" t="s">
        <v>223</v>
      </c>
      <c r="AA192" s="227" t="s">
        <v>829</v>
      </c>
      <c r="AB192" s="217">
        <v>42216</v>
      </c>
      <c r="AC192" s="217">
        <v>41851</v>
      </c>
      <c r="AD192" s="218"/>
      <c r="AE192" s="211"/>
      <c r="AF192" s="211" t="s">
        <v>370</v>
      </c>
      <c r="AG192" s="211"/>
      <c r="AH192" s="211"/>
      <c r="AI192" s="211"/>
      <c r="AJ192" s="211"/>
      <c r="AK192" s="211"/>
      <c r="AL192" s="210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 t="s">
        <v>61</v>
      </c>
      <c r="AX192" s="18" t="s">
        <v>62</v>
      </c>
      <c r="AY192" s="18" t="s">
        <v>63</v>
      </c>
      <c r="AZ192" s="343" t="s">
        <v>884</v>
      </c>
      <c r="BA192" s="18" t="s">
        <v>65</v>
      </c>
      <c r="BB192" s="18" t="s">
        <v>66</v>
      </c>
      <c r="BC192" s="343" t="s">
        <v>67</v>
      </c>
      <c r="BD192" s="18"/>
      <c r="BE192" s="343"/>
      <c r="BF192" s="417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18"/>
      <c r="DO192" s="18"/>
      <c r="DP192" s="18"/>
      <c r="DQ192" s="18"/>
      <c r="DR192" s="18"/>
      <c r="DS192" s="18"/>
      <c r="DT192" s="18"/>
      <c r="DU192" s="18"/>
      <c r="DV192" s="18"/>
      <c r="DW192" s="18"/>
      <c r="DX192" s="18"/>
      <c r="DY192" s="18"/>
      <c r="DZ192" s="18"/>
      <c r="EA192" s="18"/>
      <c r="EB192" s="18"/>
      <c r="EC192" s="18"/>
      <c r="ED192" s="18"/>
      <c r="EE192" s="18"/>
      <c r="EF192" s="18"/>
      <c r="EG192" s="18"/>
      <c r="EH192" s="18"/>
      <c r="EI192" s="18"/>
      <c r="EJ192" s="18"/>
      <c r="EK192" s="18"/>
      <c r="EL192" s="18"/>
      <c r="EM192" s="18"/>
      <c r="EN192" s="18"/>
      <c r="EO192" s="18"/>
      <c r="EP192" s="18"/>
      <c r="EQ192" s="18"/>
      <c r="ER192" s="18"/>
      <c r="ES192" s="18"/>
      <c r="ET192" s="18"/>
      <c r="EU192" s="18"/>
      <c r="EV192" s="18"/>
      <c r="EW192" s="18"/>
      <c r="EX192" s="18"/>
      <c r="EY192" s="18"/>
      <c r="EZ192" s="18"/>
      <c r="FA192" s="18"/>
      <c r="FB192" s="18"/>
      <c r="FC192" s="18"/>
      <c r="FD192" s="18"/>
      <c r="FE192" s="18"/>
      <c r="FF192" s="18"/>
      <c r="FG192" s="18"/>
      <c r="FH192" s="18"/>
      <c r="FI192" s="18"/>
      <c r="FJ192" s="18"/>
      <c r="FK192" s="18"/>
      <c r="FL192" s="18"/>
      <c r="FM192" s="18"/>
      <c r="FN192" s="18"/>
      <c r="FO192" s="18"/>
      <c r="FP192" s="18"/>
      <c r="FQ192" s="18"/>
      <c r="FR192" s="18"/>
      <c r="FS192" s="18"/>
      <c r="FT192" s="18"/>
      <c r="FU192" s="18"/>
      <c r="FV192" s="18"/>
      <c r="FW192" s="18"/>
      <c r="FX192" s="18"/>
      <c r="FY192" s="18"/>
      <c r="FZ192" s="18"/>
      <c r="GA192" s="18"/>
      <c r="GB192" s="18"/>
      <c r="GC192" s="18"/>
      <c r="GD192" s="18"/>
      <c r="GE192" s="18"/>
      <c r="GF192" s="18"/>
      <c r="GG192" s="18"/>
      <c r="GH192" s="18"/>
      <c r="GI192" s="18"/>
      <c r="GJ192" s="18"/>
      <c r="GK192" s="18"/>
      <c r="GL192" s="18"/>
      <c r="GM192" s="18"/>
      <c r="GN192" s="18"/>
      <c r="GO192" s="18"/>
      <c r="GP192" s="18"/>
      <c r="GQ192" s="18"/>
      <c r="GR192" s="18"/>
      <c r="GS192" s="18"/>
      <c r="GT192" s="18"/>
      <c r="GU192" s="18"/>
      <c r="GV192" s="18"/>
      <c r="GW192" s="18"/>
      <c r="GX192" s="18"/>
      <c r="GY192" s="18"/>
      <c r="GZ192" s="18"/>
      <c r="HA192" s="18"/>
      <c r="HB192" s="18"/>
      <c r="HC192" s="18"/>
      <c r="HD192" s="18"/>
      <c r="HE192" s="18"/>
      <c r="HF192" s="18"/>
    </row>
    <row r="193" spans="1:214" s="122" customFormat="1" x14ac:dyDescent="0.25">
      <c r="A193" s="263" t="str">
        <f t="shared" si="16"/>
        <v>N-CO-LI-000502-E-XX-XX-XX-XX-02</v>
      </c>
      <c r="B193" s="216" t="s">
        <v>809</v>
      </c>
      <c r="C193" s="216" t="str">
        <f t="shared" si="18"/>
        <v>1.08.16.FESL6d.v03</v>
      </c>
      <c r="D193" s="211" t="s">
        <v>832</v>
      </c>
      <c r="E193" s="211" t="s">
        <v>49</v>
      </c>
      <c r="F193" s="211" t="s">
        <v>50</v>
      </c>
      <c r="G193" s="211" t="s">
        <v>885</v>
      </c>
      <c r="H193" s="216" t="s">
        <v>886</v>
      </c>
      <c r="I193" s="216" t="s">
        <v>841</v>
      </c>
      <c r="J193" s="212">
        <v>2669</v>
      </c>
      <c r="K193" s="213">
        <v>0.49</v>
      </c>
      <c r="L193" s="230">
        <v>1E-3</v>
      </c>
      <c r="M193" s="233">
        <v>2.7</v>
      </c>
      <c r="N193" s="230">
        <v>4.8999999999999998E-4</v>
      </c>
      <c r="O193" s="230"/>
      <c r="P193" s="276">
        <v>9</v>
      </c>
      <c r="Q193" s="441">
        <v>6.2</v>
      </c>
      <c r="R193" s="211" t="s">
        <v>144</v>
      </c>
      <c r="S193" s="211"/>
      <c r="T193" s="211"/>
      <c r="U193" s="211"/>
      <c r="V193" s="211"/>
      <c r="W193" s="229">
        <v>4.6399999999999997</v>
      </c>
      <c r="X193" s="211" t="s">
        <v>87</v>
      </c>
      <c r="Y193" s="226" t="s">
        <v>56</v>
      </c>
      <c r="Z193" s="227" t="s">
        <v>223</v>
      </c>
      <c r="AA193" s="227" t="s">
        <v>829</v>
      </c>
      <c r="AB193" s="217">
        <v>42216</v>
      </c>
      <c r="AC193" s="217">
        <v>41851</v>
      </c>
      <c r="AD193" s="218"/>
      <c r="AE193" s="211"/>
      <c r="AF193" s="211" t="s">
        <v>370</v>
      </c>
      <c r="AG193" s="211"/>
      <c r="AH193" s="211"/>
      <c r="AI193" s="211"/>
      <c r="AJ193" s="211"/>
      <c r="AK193" s="211"/>
      <c r="AL193" s="210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 t="s">
        <v>61</v>
      </c>
      <c r="AX193" s="18" t="s">
        <v>62</v>
      </c>
      <c r="AY193" s="18" t="s">
        <v>63</v>
      </c>
      <c r="AZ193" s="343" t="s">
        <v>887</v>
      </c>
      <c r="BA193" s="18" t="s">
        <v>65</v>
      </c>
      <c r="BB193" s="18" t="s">
        <v>66</v>
      </c>
      <c r="BC193" s="343" t="s">
        <v>67</v>
      </c>
      <c r="BD193" s="18"/>
      <c r="BE193" s="343"/>
      <c r="BF193" s="417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  <c r="DT193" s="18"/>
      <c r="DU193" s="18"/>
      <c r="DV193" s="18"/>
      <c r="DW193" s="18"/>
      <c r="DX193" s="18"/>
      <c r="DY193" s="18"/>
      <c r="DZ193" s="18"/>
      <c r="EA193" s="18"/>
      <c r="EB193" s="18"/>
      <c r="EC193" s="18"/>
      <c r="ED193" s="18"/>
      <c r="EE193" s="18"/>
      <c r="EF193" s="18"/>
      <c r="EG193" s="18"/>
      <c r="EH193" s="18"/>
      <c r="EI193" s="18"/>
      <c r="EJ193" s="18"/>
      <c r="EK193" s="18"/>
      <c r="EL193" s="18"/>
      <c r="EM193" s="18"/>
      <c r="EN193" s="18"/>
      <c r="EO193" s="18"/>
      <c r="EP193" s="18"/>
      <c r="EQ193" s="18"/>
      <c r="ER193" s="18"/>
      <c r="ES193" s="18"/>
      <c r="ET193" s="18"/>
      <c r="EU193" s="18"/>
      <c r="EV193" s="18"/>
      <c r="EW193" s="18"/>
      <c r="EX193" s="18"/>
      <c r="EY193" s="18"/>
      <c r="EZ193" s="18"/>
      <c r="FA193" s="18"/>
      <c r="FB193" s="18"/>
      <c r="FC193" s="18"/>
      <c r="FD193" s="18"/>
      <c r="FE193" s="18"/>
      <c r="FF193" s="18"/>
      <c r="FG193" s="18"/>
      <c r="FH193" s="18"/>
      <c r="FI193" s="18"/>
      <c r="FJ193" s="18"/>
      <c r="FK193" s="18"/>
      <c r="FL193" s="18"/>
      <c r="FM193" s="18"/>
      <c r="FN193" s="18"/>
      <c r="FO193" s="18"/>
      <c r="FP193" s="18"/>
      <c r="FQ193" s="18"/>
      <c r="FR193" s="18"/>
      <c r="FS193" s="18"/>
      <c r="FT193" s="18"/>
      <c r="FU193" s="18"/>
      <c r="FV193" s="18"/>
      <c r="FW193" s="18"/>
      <c r="FX193" s="18"/>
      <c r="FY193" s="18"/>
      <c r="FZ193" s="18"/>
      <c r="GA193" s="18"/>
      <c r="GB193" s="18"/>
      <c r="GC193" s="18"/>
      <c r="GD193" s="18"/>
      <c r="GE193" s="18"/>
      <c r="GF193" s="18"/>
      <c r="GG193" s="18"/>
      <c r="GH193" s="18"/>
      <c r="GI193" s="18"/>
      <c r="GJ193" s="18"/>
      <c r="GK193" s="18"/>
      <c r="GL193" s="18"/>
      <c r="GM193" s="18"/>
      <c r="GN193" s="18"/>
      <c r="GO193" s="18"/>
      <c r="GP193" s="18"/>
      <c r="GQ193" s="18"/>
      <c r="GR193" s="18"/>
      <c r="GS193" s="18"/>
      <c r="GT193" s="18"/>
      <c r="GU193" s="18"/>
      <c r="GV193" s="18"/>
      <c r="GW193" s="18"/>
      <c r="GX193" s="18"/>
      <c r="GY193" s="18"/>
      <c r="GZ193" s="18"/>
      <c r="HA193" s="18"/>
      <c r="HB193" s="18"/>
      <c r="HC193" s="18"/>
      <c r="HD193" s="18"/>
      <c r="HE193" s="18"/>
      <c r="HF193" s="18"/>
    </row>
    <row r="194" spans="1:214" s="122" customFormat="1" x14ac:dyDescent="0.25">
      <c r="A194" s="263" t="str">
        <f t="shared" si="16"/>
        <v>N-CO-LI-000503-E-XX-XX-XX-XX-02</v>
      </c>
      <c r="B194" s="216" t="s">
        <v>813</v>
      </c>
      <c r="C194" s="216" t="str">
        <f t="shared" si="18"/>
        <v>1.08.17.FESL6d.v03</v>
      </c>
      <c r="D194" s="211" t="s">
        <v>832</v>
      </c>
      <c r="E194" s="211" t="s">
        <v>49</v>
      </c>
      <c r="F194" s="211" t="s">
        <v>50</v>
      </c>
      <c r="G194" s="211" t="s">
        <v>888</v>
      </c>
      <c r="H194" s="216" t="s">
        <v>889</v>
      </c>
      <c r="I194" s="216" t="s">
        <v>844</v>
      </c>
      <c r="J194" s="212">
        <v>2669</v>
      </c>
      <c r="K194" s="213">
        <v>0.49</v>
      </c>
      <c r="L194" s="230">
        <v>6.1000000000000004E-3</v>
      </c>
      <c r="M194" s="233">
        <v>16.3</v>
      </c>
      <c r="N194" s="230">
        <v>2.9890000000000003E-3</v>
      </c>
      <c r="O194" s="230"/>
      <c r="P194" s="276">
        <v>9</v>
      </c>
      <c r="Q194" s="441">
        <v>7.9</v>
      </c>
      <c r="R194" s="211" t="s">
        <v>144</v>
      </c>
      <c r="S194" s="211"/>
      <c r="T194" s="211"/>
      <c r="U194" s="211"/>
      <c r="V194" s="211"/>
      <c r="W194" s="229">
        <v>2.91</v>
      </c>
      <c r="X194" s="211" t="s">
        <v>87</v>
      </c>
      <c r="Y194" s="226" t="s">
        <v>56</v>
      </c>
      <c r="Z194" s="227" t="s">
        <v>223</v>
      </c>
      <c r="AA194" s="227" t="s">
        <v>829</v>
      </c>
      <c r="AB194" s="217">
        <v>42216</v>
      </c>
      <c r="AC194" s="217">
        <v>41851</v>
      </c>
      <c r="AD194" s="218"/>
      <c r="AE194" s="211"/>
      <c r="AF194" s="211" t="s">
        <v>370</v>
      </c>
      <c r="AG194" s="211"/>
      <c r="AH194" s="211"/>
      <c r="AI194" s="211"/>
      <c r="AJ194" s="211"/>
      <c r="AK194" s="211"/>
      <c r="AL194" s="210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 t="s">
        <v>61</v>
      </c>
      <c r="AX194" s="18" t="s">
        <v>62</v>
      </c>
      <c r="AY194" s="18" t="s">
        <v>63</v>
      </c>
      <c r="AZ194" s="343" t="s">
        <v>890</v>
      </c>
      <c r="BA194" s="18" t="s">
        <v>65</v>
      </c>
      <c r="BB194" s="18" t="s">
        <v>66</v>
      </c>
      <c r="BC194" s="343" t="s">
        <v>67</v>
      </c>
      <c r="BD194" s="18"/>
      <c r="BE194" s="343"/>
      <c r="BF194" s="417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  <c r="DV194" s="18"/>
      <c r="DW194" s="18"/>
      <c r="DX194" s="18"/>
      <c r="DY194" s="18"/>
      <c r="DZ194" s="18"/>
      <c r="EA194" s="18"/>
      <c r="EB194" s="18"/>
      <c r="EC194" s="18"/>
      <c r="ED194" s="18"/>
      <c r="EE194" s="18"/>
      <c r="EF194" s="18"/>
      <c r="EG194" s="18"/>
      <c r="EH194" s="18"/>
      <c r="EI194" s="18"/>
      <c r="EJ194" s="18"/>
      <c r="EK194" s="18"/>
      <c r="EL194" s="18"/>
      <c r="EM194" s="18"/>
      <c r="EN194" s="18"/>
      <c r="EO194" s="18"/>
      <c r="EP194" s="18"/>
      <c r="EQ194" s="18"/>
      <c r="ER194" s="18"/>
      <c r="ES194" s="18"/>
      <c r="ET194" s="18"/>
      <c r="EU194" s="18"/>
      <c r="EV194" s="18"/>
      <c r="EW194" s="18"/>
      <c r="EX194" s="18"/>
      <c r="EY194" s="18"/>
      <c r="EZ194" s="18"/>
      <c r="FA194" s="18"/>
      <c r="FB194" s="18"/>
      <c r="FC194" s="18"/>
      <c r="FD194" s="18"/>
      <c r="FE194" s="18"/>
      <c r="FF194" s="18"/>
      <c r="FG194" s="18"/>
      <c r="FH194" s="18"/>
      <c r="FI194" s="18"/>
      <c r="FJ194" s="18"/>
      <c r="FK194" s="18"/>
      <c r="FL194" s="18"/>
      <c r="FM194" s="18"/>
      <c r="FN194" s="18"/>
      <c r="FO194" s="18"/>
      <c r="FP194" s="18"/>
      <c r="FQ194" s="18"/>
      <c r="FR194" s="18"/>
      <c r="FS194" s="18"/>
      <c r="FT194" s="18"/>
      <c r="FU194" s="18"/>
      <c r="FV194" s="18"/>
      <c r="FW194" s="18"/>
      <c r="FX194" s="18"/>
      <c r="FY194" s="18"/>
      <c r="FZ194" s="18"/>
      <c r="GA194" s="18"/>
      <c r="GB194" s="18"/>
      <c r="GC194" s="18"/>
      <c r="GD194" s="18"/>
      <c r="GE194" s="18"/>
      <c r="GF194" s="18"/>
      <c r="GG194" s="18"/>
      <c r="GH194" s="18"/>
      <c r="GI194" s="18"/>
      <c r="GJ194" s="18"/>
      <c r="GK194" s="18"/>
      <c r="GL194" s="18"/>
      <c r="GM194" s="18"/>
      <c r="GN194" s="18"/>
      <c r="GO194" s="18"/>
      <c r="GP194" s="18"/>
      <c r="GQ194" s="18"/>
      <c r="GR194" s="18"/>
      <c r="GS194" s="18"/>
      <c r="GT194" s="18"/>
      <c r="GU194" s="18"/>
      <c r="GV194" s="18"/>
      <c r="GW194" s="18"/>
      <c r="GX194" s="18"/>
      <c r="GY194" s="18"/>
      <c r="GZ194" s="18"/>
      <c r="HA194" s="18"/>
      <c r="HB194" s="18"/>
      <c r="HC194" s="18"/>
      <c r="HD194" s="18"/>
      <c r="HE194" s="18"/>
      <c r="HF194" s="18"/>
    </row>
    <row r="195" spans="1:214" s="18" customFormat="1" x14ac:dyDescent="0.25">
      <c r="A195" s="263" t="str">
        <f t="shared" ref="A195:A226" si="19">CONCATENATE(AW195,"-",AX195,"-",AY195,AZ195,BA195,BB195,BC195)</f>
        <v>N-CO-LI-000145-E-XX-XX-XX-XX-01</v>
      </c>
      <c r="B195" s="2" t="s">
        <v>891</v>
      </c>
      <c r="C195" s="3" t="str">
        <f t="shared" si="18"/>
        <v>1.09.01.FESL5.v02</v>
      </c>
      <c r="D195" s="2" t="s">
        <v>892</v>
      </c>
      <c r="E195" s="2" t="s">
        <v>152</v>
      </c>
      <c r="F195" s="2" t="s">
        <v>50</v>
      </c>
      <c r="G195" s="3" t="s">
        <v>893</v>
      </c>
      <c r="H195" s="3" t="s">
        <v>894</v>
      </c>
      <c r="I195" s="3" t="s">
        <v>895</v>
      </c>
      <c r="J195" s="496">
        <v>8760</v>
      </c>
      <c r="K195" s="19">
        <v>1</v>
      </c>
      <c r="L195" s="20">
        <v>2.3E-2</v>
      </c>
      <c r="M195" s="6">
        <v>201</v>
      </c>
      <c r="N195" s="20">
        <v>2.3E-2</v>
      </c>
      <c r="O195" s="20"/>
      <c r="P195" s="496">
        <v>15</v>
      </c>
      <c r="Q195" s="440">
        <v>25</v>
      </c>
      <c r="R195" s="2" t="s">
        <v>54</v>
      </c>
      <c r="S195" s="2"/>
      <c r="T195" s="2"/>
      <c r="U195" s="2"/>
      <c r="V195" s="2"/>
      <c r="W195" s="21">
        <v>35</v>
      </c>
      <c r="X195" s="2" t="s">
        <v>495</v>
      </c>
      <c r="Y195" s="36" t="s">
        <v>56</v>
      </c>
      <c r="Z195" s="500" t="s">
        <v>57</v>
      </c>
      <c r="AA195" s="2"/>
      <c r="AB195" s="2"/>
      <c r="AC195" s="2"/>
      <c r="AE195" s="2"/>
      <c r="AF195" s="2" t="s">
        <v>90</v>
      </c>
      <c r="AG195" s="59"/>
      <c r="AH195" s="59"/>
      <c r="AI195" s="59"/>
      <c r="AJ195" s="2"/>
      <c r="AK195" s="2"/>
      <c r="AL195" s="108"/>
      <c r="AW195" s="18" t="s">
        <v>61</v>
      </c>
      <c r="AX195" s="18" t="s">
        <v>62</v>
      </c>
      <c r="AY195" s="18" t="s">
        <v>63</v>
      </c>
      <c r="AZ195" s="343" t="s">
        <v>896</v>
      </c>
      <c r="BA195" s="18" t="s">
        <v>65</v>
      </c>
      <c r="BB195" s="18" t="s">
        <v>66</v>
      </c>
      <c r="BC195" s="343" t="s">
        <v>382</v>
      </c>
      <c r="BE195" s="343"/>
      <c r="BF195" s="417"/>
    </row>
    <row r="196" spans="1:214" s="18" customFormat="1" x14ac:dyDescent="0.25">
      <c r="A196" s="263" t="str">
        <f t="shared" si="19"/>
        <v>N-CO-LI-000146-E-XX-XX-XX-XX-01</v>
      </c>
      <c r="B196" s="2" t="s">
        <v>897</v>
      </c>
      <c r="C196" s="3" t="str">
        <f t="shared" si="18"/>
        <v>1.10.01.FESL8.v01</v>
      </c>
      <c r="D196" s="2" t="s">
        <v>898</v>
      </c>
      <c r="E196" s="2" t="s">
        <v>142</v>
      </c>
      <c r="F196" s="2" t="s">
        <v>50</v>
      </c>
      <c r="G196" s="3" t="s">
        <v>899</v>
      </c>
      <c r="H196" s="3" t="s">
        <v>900</v>
      </c>
      <c r="I196" s="3" t="s">
        <v>901</v>
      </c>
      <c r="J196" s="496">
        <v>3235</v>
      </c>
      <c r="K196" s="19">
        <v>1</v>
      </c>
      <c r="L196" s="20">
        <v>8.5000000000000006E-2</v>
      </c>
      <c r="M196" s="6">
        <v>275</v>
      </c>
      <c r="N196" s="20">
        <v>8.5000000000000006E-2</v>
      </c>
      <c r="O196" s="20"/>
      <c r="P196" s="496">
        <v>6</v>
      </c>
      <c r="Q196" s="440">
        <v>50</v>
      </c>
      <c r="R196" s="2" t="s">
        <v>144</v>
      </c>
      <c r="S196" s="2"/>
      <c r="T196" s="2"/>
      <c r="U196" s="2"/>
      <c r="V196" s="2"/>
      <c r="W196" s="21">
        <v>40</v>
      </c>
      <c r="X196" s="2" t="s">
        <v>902</v>
      </c>
      <c r="Y196" s="36" t="s">
        <v>56</v>
      </c>
      <c r="Z196" s="500" t="s">
        <v>223</v>
      </c>
      <c r="AA196" s="2"/>
      <c r="AB196" s="2"/>
      <c r="AC196" s="2"/>
      <c r="AE196" s="2"/>
      <c r="AF196" s="2" t="s">
        <v>90</v>
      </c>
      <c r="AG196" s="59"/>
      <c r="AH196" s="59"/>
      <c r="AI196" s="59"/>
      <c r="AJ196" s="2"/>
      <c r="AK196" s="2"/>
      <c r="AL196" s="108"/>
      <c r="AW196" s="18" t="s">
        <v>61</v>
      </c>
      <c r="AX196" s="18" t="s">
        <v>62</v>
      </c>
      <c r="AY196" s="18" t="s">
        <v>63</v>
      </c>
      <c r="AZ196" s="343" t="s">
        <v>903</v>
      </c>
      <c r="BA196" s="18" t="s">
        <v>65</v>
      </c>
      <c r="BB196" s="18" t="s">
        <v>66</v>
      </c>
      <c r="BC196" s="343" t="s">
        <v>382</v>
      </c>
      <c r="BE196" s="343"/>
      <c r="BF196" s="417"/>
    </row>
    <row r="197" spans="1:214" s="18" customFormat="1" x14ac:dyDescent="0.25">
      <c r="A197" s="263" t="str">
        <f t="shared" si="19"/>
        <v>N-CO-LI-000147-E-XX-XX-XX-XX-01</v>
      </c>
      <c r="B197" s="2" t="s">
        <v>904</v>
      </c>
      <c r="C197" s="3" t="str">
        <f t="shared" si="18"/>
        <v>1.10.02.FESL8.v01</v>
      </c>
      <c r="D197" s="2" t="s">
        <v>898</v>
      </c>
      <c r="E197" s="2" t="s">
        <v>142</v>
      </c>
      <c r="F197" s="2" t="s">
        <v>50</v>
      </c>
      <c r="G197" s="3" t="s">
        <v>905</v>
      </c>
      <c r="H197" s="3" t="s">
        <v>900</v>
      </c>
      <c r="I197" s="3" t="s">
        <v>901</v>
      </c>
      <c r="J197" s="496">
        <v>3409</v>
      </c>
      <c r="K197" s="19">
        <v>1</v>
      </c>
      <c r="L197" s="20">
        <v>4.3999999999999997E-2</v>
      </c>
      <c r="M197" s="6">
        <v>150</v>
      </c>
      <c r="N197" s="20">
        <v>4.3999999999999997E-2</v>
      </c>
      <c r="O197" s="20"/>
      <c r="P197" s="496">
        <v>8</v>
      </c>
      <c r="Q197" s="440">
        <v>100</v>
      </c>
      <c r="R197" s="2" t="s">
        <v>144</v>
      </c>
      <c r="S197" s="2"/>
      <c r="T197" s="2"/>
      <c r="U197" s="2"/>
      <c r="V197" s="2"/>
      <c r="W197" s="21">
        <v>40</v>
      </c>
      <c r="X197" s="2" t="s">
        <v>902</v>
      </c>
      <c r="Y197" s="36" t="s">
        <v>56</v>
      </c>
      <c r="Z197" s="500" t="s">
        <v>223</v>
      </c>
      <c r="AA197" s="2"/>
      <c r="AB197" s="2"/>
      <c r="AC197" s="2"/>
      <c r="AE197" s="2"/>
      <c r="AF197" s="2" t="s">
        <v>90</v>
      </c>
      <c r="AG197" s="59"/>
      <c r="AH197" s="59"/>
      <c r="AI197" s="59"/>
      <c r="AJ197" s="2"/>
      <c r="AK197" s="2"/>
      <c r="AL197" s="108"/>
      <c r="AW197" s="18" t="s">
        <v>61</v>
      </c>
      <c r="AX197" s="18" t="s">
        <v>62</v>
      </c>
      <c r="AY197" s="18" t="s">
        <v>63</v>
      </c>
      <c r="AZ197" s="343" t="s">
        <v>906</v>
      </c>
      <c r="BA197" s="18" t="s">
        <v>65</v>
      </c>
      <c r="BB197" s="18" t="s">
        <v>66</v>
      </c>
      <c r="BC197" s="343" t="s">
        <v>382</v>
      </c>
      <c r="BE197" s="343"/>
      <c r="BF197" s="417"/>
    </row>
    <row r="198" spans="1:214" s="18" customFormat="1" x14ac:dyDescent="0.25">
      <c r="A198" s="263" t="str">
        <f t="shared" si="19"/>
        <v>N-CO-LI-000148-E-XX-XX-XX-XX-03</v>
      </c>
      <c r="B198" s="2" t="s">
        <v>907</v>
      </c>
      <c r="C198" s="3" t="str">
        <f t="shared" si="18"/>
        <v>1.11.01.FESL9.v02</v>
      </c>
      <c r="D198" s="2" t="s">
        <v>908</v>
      </c>
      <c r="E198" s="2" t="s">
        <v>152</v>
      </c>
      <c r="F198" s="2" t="s">
        <v>50</v>
      </c>
      <c r="G198" s="3" t="s">
        <v>909</v>
      </c>
      <c r="H198" s="3" t="s">
        <v>910</v>
      </c>
      <c r="I198" s="3" t="s">
        <v>911</v>
      </c>
      <c r="J198" s="496">
        <v>2669</v>
      </c>
      <c r="K198" s="19">
        <v>0.49</v>
      </c>
      <c r="L198" s="20">
        <v>0.129</v>
      </c>
      <c r="M198" s="4">
        <v>344.3</v>
      </c>
      <c r="N198" s="20">
        <v>6.3200000000000006E-2</v>
      </c>
      <c r="O198" s="20"/>
      <c r="P198" s="496">
        <v>14</v>
      </c>
      <c r="Q198" s="440">
        <v>500</v>
      </c>
      <c r="R198" s="2" t="s">
        <v>54</v>
      </c>
      <c r="S198" s="2"/>
      <c r="T198" s="2"/>
      <c r="U198" s="2"/>
      <c r="V198" s="2"/>
      <c r="W198" s="21">
        <v>300</v>
      </c>
      <c r="X198" s="2" t="s">
        <v>902</v>
      </c>
      <c r="Y198" s="36" t="s">
        <v>162</v>
      </c>
      <c r="Z198" s="500" t="s">
        <v>223</v>
      </c>
      <c r="AA198" s="500" t="s">
        <v>88</v>
      </c>
      <c r="AB198" s="58" t="s">
        <v>290</v>
      </c>
      <c r="AC198" s="2"/>
      <c r="AE198" s="2"/>
      <c r="AF198" s="2" t="s">
        <v>90</v>
      </c>
      <c r="AG198" s="59"/>
      <c r="AH198" s="59"/>
      <c r="AI198" s="59"/>
      <c r="AJ198" s="2"/>
      <c r="AK198" s="2"/>
      <c r="AL198" s="108"/>
      <c r="AW198" s="18" t="s">
        <v>61</v>
      </c>
      <c r="AX198" s="18" t="s">
        <v>62</v>
      </c>
      <c r="AY198" s="18" t="s">
        <v>63</v>
      </c>
      <c r="AZ198" s="343" t="s">
        <v>912</v>
      </c>
      <c r="BA198" s="18" t="s">
        <v>65</v>
      </c>
      <c r="BB198" s="18" t="s">
        <v>66</v>
      </c>
      <c r="BC198" s="343" t="s">
        <v>92</v>
      </c>
      <c r="BE198" s="343"/>
      <c r="BF198" s="417"/>
    </row>
    <row r="199" spans="1:214" s="18" customFormat="1" x14ac:dyDescent="0.25">
      <c r="A199" s="263" t="str">
        <f t="shared" si="19"/>
        <v>N-CO-LI-000149-E-XX-XX-XX-XX-02</v>
      </c>
      <c r="B199" s="2" t="s">
        <v>913</v>
      </c>
      <c r="C199" s="3" t="str">
        <f t="shared" si="18"/>
        <v>1.12.01.FESL20.v01</v>
      </c>
      <c r="D199" s="2" t="s">
        <v>914</v>
      </c>
      <c r="E199" s="2" t="s">
        <v>142</v>
      </c>
      <c r="F199" s="2" t="s">
        <v>50</v>
      </c>
      <c r="G199" s="2" t="s">
        <v>915</v>
      </c>
      <c r="H199" s="2" t="s">
        <v>916</v>
      </c>
      <c r="I199" s="2" t="s">
        <v>917</v>
      </c>
      <c r="J199" s="496">
        <v>8760</v>
      </c>
      <c r="K199" s="19">
        <v>0.74</v>
      </c>
      <c r="L199" s="20">
        <f>N199/K199</f>
        <v>5.2702702702702706E-2</v>
      </c>
      <c r="M199" s="4">
        <v>460</v>
      </c>
      <c r="N199" s="20">
        <v>3.9E-2</v>
      </c>
      <c r="O199" s="6"/>
      <c r="P199" s="496">
        <v>16</v>
      </c>
      <c r="Q199" s="440">
        <v>356</v>
      </c>
      <c r="R199" s="2" t="s">
        <v>918</v>
      </c>
      <c r="S199" s="2"/>
      <c r="T199" s="2"/>
      <c r="U199" s="2"/>
      <c r="V199" s="2"/>
      <c r="W199" s="9">
        <v>80</v>
      </c>
      <c r="X199" s="2" t="s">
        <v>919</v>
      </c>
      <c r="Y199" s="36" t="s">
        <v>56</v>
      </c>
      <c r="Z199" s="500" t="s">
        <v>223</v>
      </c>
      <c r="AA199" s="2" t="s">
        <v>920</v>
      </c>
      <c r="AB199" s="271" t="s">
        <v>921</v>
      </c>
      <c r="AC199" s="58"/>
      <c r="AE199" s="2"/>
      <c r="AF199" s="2" t="s">
        <v>90</v>
      </c>
      <c r="AG199" s="59"/>
      <c r="AH199" s="59"/>
      <c r="AI199" s="59"/>
      <c r="AJ199" s="2"/>
      <c r="AK199" s="2"/>
      <c r="AL199" s="108"/>
      <c r="AM199" s="198"/>
      <c r="AN199" s="198"/>
      <c r="AO199" s="198"/>
      <c r="AP199" s="198"/>
      <c r="AQ199" s="198"/>
      <c r="AR199" s="198"/>
      <c r="AS199" s="198"/>
      <c r="AT199" s="198"/>
      <c r="AU199" s="198"/>
      <c r="AV199" s="198"/>
      <c r="AW199" s="198" t="s">
        <v>61</v>
      </c>
      <c r="AX199" s="198" t="s">
        <v>62</v>
      </c>
      <c r="AY199" s="198" t="s">
        <v>63</v>
      </c>
      <c r="AZ199" s="344" t="s">
        <v>922</v>
      </c>
      <c r="BA199" s="198" t="s">
        <v>65</v>
      </c>
      <c r="BB199" s="198" t="s">
        <v>66</v>
      </c>
      <c r="BC199" s="344" t="s">
        <v>67</v>
      </c>
      <c r="BD199" s="198"/>
      <c r="BE199" s="343"/>
      <c r="BF199" s="41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  <c r="BZ199" s="198"/>
      <c r="CA199" s="198"/>
      <c r="CB199" s="198"/>
      <c r="CC199" s="198"/>
      <c r="CD199" s="198"/>
      <c r="CE199" s="198"/>
      <c r="CF199" s="198"/>
      <c r="CG199" s="198"/>
      <c r="CH199" s="198"/>
      <c r="CI199" s="198"/>
      <c r="CJ199" s="198"/>
      <c r="CK199" s="198"/>
      <c r="CL199" s="198"/>
      <c r="CM199" s="198"/>
      <c r="CN199" s="198"/>
      <c r="CO199" s="198"/>
      <c r="CP199" s="198"/>
      <c r="CQ199" s="198"/>
      <c r="CR199" s="198"/>
      <c r="CS199" s="198"/>
      <c r="CT199" s="198"/>
      <c r="CU199" s="198"/>
      <c r="CV199" s="198"/>
      <c r="CW199" s="198"/>
      <c r="CX199" s="198"/>
      <c r="CY199" s="198"/>
      <c r="CZ199" s="198"/>
      <c r="DA199" s="198"/>
      <c r="DB199" s="198"/>
      <c r="DC199" s="198"/>
    </row>
    <row r="200" spans="1:214" s="18" customFormat="1" x14ac:dyDescent="0.25">
      <c r="A200" s="263" t="str">
        <f t="shared" si="19"/>
        <v>N-CO-LI-000504-E-XX-XX-XX-XX-02</v>
      </c>
      <c r="B200" s="211" t="s">
        <v>923</v>
      </c>
      <c r="C200" s="216" t="str">
        <f t="shared" si="18"/>
        <v>1.12.03.FESL20.v01</v>
      </c>
      <c r="D200" s="211" t="s">
        <v>914</v>
      </c>
      <c r="E200" s="211" t="s">
        <v>142</v>
      </c>
      <c r="F200" s="211" t="s">
        <v>50</v>
      </c>
      <c r="G200" s="211" t="s">
        <v>924</v>
      </c>
      <c r="H200" s="211" t="s">
        <v>916</v>
      </c>
      <c r="I200" s="211" t="s">
        <v>924</v>
      </c>
      <c r="J200" s="212">
        <v>8760</v>
      </c>
      <c r="K200" s="213">
        <v>0.74</v>
      </c>
      <c r="L200" s="214">
        <v>1.3513513513513514E-2</v>
      </c>
      <c r="M200" s="233">
        <v>115</v>
      </c>
      <c r="N200" s="214">
        <v>0.01</v>
      </c>
      <c r="O200" s="222"/>
      <c r="P200" s="212">
        <v>16</v>
      </c>
      <c r="Q200" s="441">
        <v>35.6</v>
      </c>
      <c r="R200" s="211" t="s">
        <v>925</v>
      </c>
      <c r="S200" s="211"/>
      <c r="T200" s="211"/>
      <c r="U200" s="211"/>
      <c r="V200" s="211"/>
      <c r="W200" s="246">
        <v>16</v>
      </c>
      <c r="X200" s="211" t="s">
        <v>919</v>
      </c>
      <c r="Y200" s="226" t="s">
        <v>926</v>
      </c>
      <c r="Z200" s="227" t="s">
        <v>223</v>
      </c>
      <c r="AA200" s="211"/>
      <c r="AB200" s="217"/>
      <c r="AC200" s="217">
        <v>41851</v>
      </c>
      <c r="AD200" s="218"/>
      <c r="AE200" s="211"/>
      <c r="AF200" s="211" t="s">
        <v>90</v>
      </c>
      <c r="AG200" s="211"/>
      <c r="AH200" s="211"/>
      <c r="AI200" s="211"/>
      <c r="AJ200" s="211"/>
      <c r="AK200" s="211"/>
      <c r="AL200" s="210"/>
      <c r="AM200" s="198"/>
      <c r="AN200" s="198"/>
      <c r="AO200" s="198"/>
      <c r="AP200" s="198"/>
      <c r="AQ200" s="198"/>
      <c r="AR200" s="198"/>
      <c r="AS200" s="198"/>
      <c r="AT200" s="198"/>
      <c r="AU200" s="198"/>
      <c r="AV200" s="198"/>
      <c r="AW200" s="198" t="s">
        <v>61</v>
      </c>
      <c r="AX200" s="198" t="s">
        <v>62</v>
      </c>
      <c r="AY200" s="198" t="s">
        <v>63</v>
      </c>
      <c r="AZ200" s="344" t="s">
        <v>927</v>
      </c>
      <c r="BA200" s="198" t="s">
        <v>65</v>
      </c>
      <c r="BB200" s="198" t="s">
        <v>66</v>
      </c>
      <c r="BC200" s="344" t="s">
        <v>67</v>
      </c>
      <c r="BD200" s="198"/>
      <c r="BE200" s="343"/>
      <c r="BF200" s="41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  <c r="BZ200" s="198"/>
      <c r="CA200" s="198"/>
      <c r="CB200" s="198"/>
      <c r="CC200" s="198"/>
      <c r="CD200" s="198"/>
      <c r="CE200" s="198"/>
      <c r="CF200" s="198"/>
      <c r="CG200" s="198"/>
      <c r="CH200" s="198"/>
      <c r="CI200" s="198"/>
      <c r="CJ200" s="198"/>
      <c r="CK200" s="198"/>
      <c r="CL200" s="198"/>
      <c r="CM200" s="198"/>
      <c r="CN200" s="198"/>
      <c r="CO200" s="198"/>
      <c r="CP200" s="198"/>
      <c r="CQ200" s="198"/>
      <c r="CR200" s="198"/>
      <c r="CS200" s="198"/>
      <c r="CT200" s="198"/>
      <c r="CU200" s="198"/>
      <c r="CV200" s="198"/>
      <c r="CW200" s="198"/>
      <c r="CX200" s="198"/>
      <c r="CY200" s="198"/>
      <c r="CZ200" s="198"/>
      <c r="DA200" s="198"/>
      <c r="DB200" s="198"/>
      <c r="DC200" s="198"/>
    </row>
    <row r="201" spans="1:214" s="18" customFormat="1" x14ac:dyDescent="0.25">
      <c r="A201" s="263" t="str">
        <f t="shared" si="19"/>
        <v>N-CO-LI-000150-E-XX-XX-XX-XX-01</v>
      </c>
      <c r="B201" s="2" t="s">
        <v>928</v>
      </c>
      <c r="C201" s="3" t="str">
        <f t="shared" si="18"/>
        <v>1.12.02.FESL20.v01</v>
      </c>
      <c r="D201" s="2" t="s">
        <v>914</v>
      </c>
      <c r="E201" s="2" t="s">
        <v>142</v>
      </c>
      <c r="F201" s="2" t="s">
        <v>50</v>
      </c>
      <c r="G201" s="2" t="s">
        <v>929</v>
      </c>
      <c r="H201" s="2" t="s">
        <v>930</v>
      </c>
      <c r="I201" s="2" t="s">
        <v>931</v>
      </c>
      <c r="J201" s="496">
        <v>4993</v>
      </c>
      <c r="K201" s="19">
        <v>0.74</v>
      </c>
      <c r="L201" s="20">
        <f>N201/K201</f>
        <v>2.1621621621621623E-2</v>
      </c>
      <c r="M201" s="4">
        <v>195</v>
      </c>
      <c r="N201" s="20">
        <v>1.6E-2</v>
      </c>
      <c r="O201" s="6"/>
      <c r="P201" s="496">
        <v>16</v>
      </c>
      <c r="Q201" s="440">
        <v>20</v>
      </c>
      <c r="R201" s="2" t="s">
        <v>918</v>
      </c>
      <c r="S201" s="2"/>
      <c r="T201" s="2"/>
      <c r="U201" s="2"/>
      <c r="V201" s="2"/>
      <c r="W201" s="9">
        <v>90</v>
      </c>
      <c r="X201" s="2" t="s">
        <v>902</v>
      </c>
      <c r="Y201" s="36" t="s">
        <v>56</v>
      </c>
      <c r="Z201" s="500" t="s">
        <v>223</v>
      </c>
      <c r="AA201" s="2"/>
      <c r="AB201" s="58">
        <v>40494</v>
      </c>
      <c r="AC201" s="58"/>
      <c r="AE201" s="2"/>
      <c r="AF201" s="2" t="s">
        <v>90</v>
      </c>
      <c r="AG201" s="59"/>
      <c r="AH201" s="59"/>
      <c r="AI201" s="59"/>
      <c r="AJ201" s="2"/>
      <c r="AK201" s="2"/>
      <c r="AL201" s="108"/>
      <c r="AM201" s="198"/>
      <c r="AN201" s="198"/>
      <c r="AO201" s="198"/>
      <c r="AP201" s="198"/>
      <c r="AQ201" s="198"/>
      <c r="AR201" s="198"/>
      <c r="AS201" s="198"/>
      <c r="AT201" s="198"/>
      <c r="AU201" s="198"/>
      <c r="AV201" s="198"/>
      <c r="AW201" s="198" t="s">
        <v>61</v>
      </c>
      <c r="AX201" s="198" t="s">
        <v>62</v>
      </c>
      <c r="AY201" s="198" t="s">
        <v>63</v>
      </c>
      <c r="AZ201" s="344" t="s">
        <v>932</v>
      </c>
      <c r="BA201" s="198" t="s">
        <v>65</v>
      </c>
      <c r="BB201" s="198" t="s">
        <v>66</v>
      </c>
      <c r="BC201" s="344" t="s">
        <v>382</v>
      </c>
      <c r="BD201" s="198"/>
      <c r="BE201" s="343"/>
      <c r="BF201" s="41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  <c r="BZ201" s="198"/>
      <c r="CA201" s="198"/>
      <c r="CB201" s="198"/>
      <c r="CC201" s="198"/>
      <c r="CD201" s="198"/>
      <c r="CE201" s="198"/>
      <c r="CF201" s="198"/>
      <c r="CG201" s="198"/>
      <c r="CH201" s="198"/>
      <c r="CI201" s="198"/>
      <c r="CJ201" s="198"/>
      <c r="CK201" s="198"/>
      <c r="CL201" s="198"/>
      <c r="CM201" s="198"/>
      <c r="CN201" s="198"/>
      <c r="CO201" s="198"/>
      <c r="CP201" s="198"/>
      <c r="CQ201" s="198"/>
      <c r="CR201" s="198"/>
      <c r="CS201" s="198"/>
      <c r="CT201" s="198"/>
      <c r="CU201" s="198"/>
      <c r="CV201" s="198"/>
      <c r="CW201" s="198"/>
      <c r="CX201" s="198"/>
      <c r="CY201" s="198"/>
      <c r="CZ201" s="198"/>
      <c r="DA201" s="198"/>
      <c r="DB201" s="198"/>
      <c r="DC201" s="198"/>
    </row>
    <row r="202" spans="1:214" s="18" customFormat="1" x14ac:dyDescent="0.25">
      <c r="A202" s="263" t="str">
        <f t="shared" si="19"/>
        <v>N-CO-LI-000151-E-XX-XX-XX-XX-03</v>
      </c>
      <c r="B202" s="150" t="s">
        <v>933</v>
      </c>
      <c r="C202" s="151" t="str">
        <f t="shared" si="18"/>
        <v>1.17.01.FESL27.v02</v>
      </c>
      <c r="D202" s="150" t="s">
        <v>934</v>
      </c>
      <c r="E202" s="150" t="s">
        <v>152</v>
      </c>
      <c r="F202" s="150" t="s">
        <v>50</v>
      </c>
      <c r="G202" s="150" t="s">
        <v>935</v>
      </c>
      <c r="H202" s="150" t="s">
        <v>936</v>
      </c>
      <c r="I202" s="150" t="s">
        <v>937</v>
      </c>
      <c r="J202" s="162">
        <v>2669</v>
      </c>
      <c r="K202" s="152">
        <v>0.49</v>
      </c>
      <c r="L202" s="153">
        <v>1E-3</v>
      </c>
      <c r="M202" s="171">
        <v>2.669</v>
      </c>
      <c r="N202" s="184">
        <v>4.8999999999999998E-4</v>
      </c>
      <c r="O202" s="166"/>
      <c r="P202" s="162">
        <v>13</v>
      </c>
      <c r="Q202" s="431">
        <v>4</v>
      </c>
      <c r="R202" s="150" t="s">
        <v>362</v>
      </c>
      <c r="S202" s="150"/>
      <c r="T202" s="150"/>
      <c r="U202" s="150"/>
      <c r="V202" s="150"/>
      <c r="W202" s="199">
        <v>2</v>
      </c>
      <c r="X202" s="150" t="s">
        <v>902</v>
      </c>
      <c r="Y202" s="156" t="s">
        <v>56</v>
      </c>
      <c r="Z202" s="157" t="s">
        <v>223</v>
      </c>
      <c r="AA202" s="157" t="s">
        <v>88</v>
      </c>
      <c r="AB202" s="158" t="s">
        <v>290</v>
      </c>
      <c r="AC202" s="158">
        <v>41485</v>
      </c>
      <c r="AD202" s="159"/>
      <c r="AE202" s="150"/>
      <c r="AF202" s="150" t="s">
        <v>90</v>
      </c>
      <c r="AG202" s="150"/>
      <c r="AH202" s="150"/>
      <c r="AI202" s="150"/>
      <c r="AJ202" s="150"/>
      <c r="AK202" s="150"/>
      <c r="AL202" s="160"/>
      <c r="AM202" s="198"/>
      <c r="AN202" s="198"/>
      <c r="AO202" s="198"/>
      <c r="AP202" s="198"/>
      <c r="AQ202" s="198"/>
      <c r="AR202" s="198"/>
      <c r="AS202" s="198"/>
      <c r="AT202" s="198"/>
      <c r="AU202" s="198"/>
      <c r="AV202" s="198"/>
      <c r="AW202" s="198" t="s">
        <v>61</v>
      </c>
      <c r="AX202" s="198" t="s">
        <v>62</v>
      </c>
      <c r="AY202" s="198" t="s">
        <v>63</v>
      </c>
      <c r="AZ202" s="344" t="s">
        <v>938</v>
      </c>
      <c r="BA202" s="198" t="s">
        <v>65</v>
      </c>
      <c r="BB202" s="198" t="s">
        <v>66</v>
      </c>
      <c r="BC202" s="344" t="s">
        <v>92</v>
      </c>
      <c r="BD202" s="198"/>
      <c r="BE202" s="343"/>
      <c r="BF202" s="41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  <c r="BZ202" s="198"/>
      <c r="CA202" s="198"/>
      <c r="CB202" s="198"/>
      <c r="CC202" s="198"/>
      <c r="CD202" s="198"/>
      <c r="CE202" s="198"/>
      <c r="CF202" s="198"/>
      <c r="CG202" s="198"/>
      <c r="CH202" s="198"/>
      <c r="CI202" s="198"/>
      <c r="CJ202" s="198"/>
      <c r="CK202" s="198"/>
      <c r="CL202" s="198"/>
      <c r="CM202" s="198"/>
      <c r="CN202" s="198"/>
      <c r="CO202" s="198"/>
      <c r="CP202" s="198"/>
      <c r="CQ202" s="198"/>
      <c r="CR202" s="198"/>
      <c r="CS202" s="198"/>
      <c r="CT202" s="198"/>
      <c r="CU202" s="198"/>
      <c r="CV202" s="198"/>
      <c r="CW202" s="198"/>
      <c r="CX202" s="198"/>
      <c r="CY202" s="198"/>
      <c r="CZ202" s="198"/>
      <c r="DA202" s="198"/>
      <c r="DB202" s="198"/>
      <c r="DC202" s="198"/>
    </row>
    <row r="203" spans="1:214" s="18" customFormat="1" x14ac:dyDescent="0.25">
      <c r="A203" s="263" t="str">
        <f t="shared" si="19"/>
        <v>N-CO-LI-000152-E-XX-XX-XX-XX-01</v>
      </c>
      <c r="B203" s="150" t="s">
        <v>939</v>
      </c>
      <c r="C203" s="151" t="str">
        <f t="shared" si="18"/>
        <v>1.17.02.FESL27.v01</v>
      </c>
      <c r="D203" s="150" t="s">
        <v>934</v>
      </c>
      <c r="E203" s="150" t="s">
        <v>142</v>
      </c>
      <c r="F203" s="150" t="s">
        <v>50</v>
      </c>
      <c r="G203" s="150" t="s">
        <v>940</v>
      </c>
      <c r="H203" s="150" t="s">
        <v>936</v>
      </c>
      <c r="I203" s="150" t="s">
        <v>937</v>
      </c>
      <c r="J203" s="162">
        <v>8760</v>
      </c>
      <c r="K203" s="454"/>
      <c r="L203" s="153">
        <v>1E-3</v>
      </c>
      <c r="M203" s="171">
        <v>8.76</v>
      </c>
      <c r="N203" s="153">
        <v>0</v>
      </c>
      <c r="O203" s="166"/>
      <c r="P203" s="162">
        <v>6</v>
      </c>
      <c r="Q203" s="431">
        <v>4</v>
      </c>
      <c r="R203" s="150" t="s">
        <v>362</v>
      </c>
      <c r="S203" s="150"/>
      <c r="T203" s="150"/>
      <c r="U203" s="150"/>
      <c r="V203" s="150"/>
      <c r="W203" s="199">
        <v>2</v>
      </c>
      <c r="X203" s="150" t="s">
        <v>902</v>
      </c>
      <c r="Y203" s="156" t="s">
        <v>56</v>
      </c>
      <c r="Z203" s="157" t="s">
        <v>223</v>
      </c>
      <c r="AA203" s="150"/>
      <c r="AB203" s="158"/>
      <c r="AC203" s="158">
        <v>41485</v>
      </c>
      <c r="AD203" s="159"/>
      <c r="AE203" s="150"/>
      <c r="AF203" s="150" t="s">
        <v>90</v>
      </c>
      <c r="AG203" s="150"/>
      <c r="AH203" s="150"/>
      <c r="AI203" s="150"/>
      <c r="AJ203" s="150"/>
      <c r="AK203" s="150"/>
      <c r="AL203" s="160"/>
      <c r="AM203" s="198"/>
      <c r="AN203" s="198"/>
      <c r="AO203" s="198"/>
      <c r="AP203" s="198"/>
      <c r="AQ203" s="198"/>
      <c r="AR203" s="198"/>
      <c r="AS203" s="198"/>
      <c r="AT203" s="198"/>
      <c r="AU203" s="198"/>
      <c r="AV203" s="198"/>
      <c r="AW203" s="198" t="s">
        <v>61</v>
      </c>
      <c r="AX203" s="198" t="s">
        <v>62</v>
      </c>
      <c r="AY203" s="198" t="s">
        <v>63</v>
      </c>
      <c r="AZ203" s="344" t="s">
        <v>941</v>
      </c>
      <c r="BA203" s="198" t="s">
        <v>65</v>
      </c>
      <c r="BB203" s="198" t="s">
        <v>66</v>
      </c>
      <c r="BC203" s="344" t="s">
        <v>382</v>
      </c>
      <c r="BD203" s="198"/>
      <c r="BE203" s="343"/>
      <c r="BF203" s="41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  <c r="BZ203" s="198"/>
      <c r="CA203" s="198"/>
      <c r="CB203" s="198"/>
      <c r="CC203" s="198"/>
      <c r="CD203" s="198"/>
      <c r="CE203" s="198"/>
      <c r="CF203" s="198"/>
      <c r="CG203" s="198"/>
      <c r="CH203" s="198"/>
      <c r="CI203" s="198"/>
      <c r="CJ203" s="198"/>
      <c r="CK203" s="198"/>
      <c r="CL203" s="198"/>
      <c r="CM203" s="198"/>
      <c r="CN203" s="198"/>
      <c r="CO203" s="198"/>
      <c r="CP203" s="198"/>
      <c r="CQ203" s="198"/>
      <c r="CR203" s="198"/>
      <c r="CS203" s="198"/>
      <c r="CT203" s="198"/>
      <c r="CU203" s="198"/>
      <c r="CV203" s="198"/>
      <c r="CW203" s="198"/>
      <c r="CX203" s="198"/>
      <c r="CY203" s="198"/>
      <c r="CZ203" s="198"/>
      <c r="DA203" s="198"/>
      <c r="DB203" s="198"/>
      <c r="DC203" s="198"/>
    </row>
    <row r="204" spans="1:214" s="18" customFormat="1" x14ac:dyDescent="0.25">
      <c r="A204" s="263" t="str">
        <f t="shared" si="19"/>
        <v>N-CO-LI-000153-E-XX-XX-XX-XX-03</v>
      </c>
      <c r="B204" s="150" t="s">
        <v>942</v>
      </c>
      <c r="C204" s="151" t="str">
        <f t="shared" si="18"/>
        <v>1.18.01.FESL28a.v02</v>
      </c>
      <c r="D204" s="150" t="s">
        <v>943</v>
      </c>
      <c r="E204" s="150" t="s">
        <v>152</v>
      </c>
      <c r="F204" s="150" t="s">
        <v>50</v>
      </c>
      <c r="G204" s="150" t="s">
        <v>944</v>
      </c>
      <c r="H204" s="150" t="s">
        <v>945</v>
      </c>
      <c r="I204" s="150" t="s">
        <v>946</v>
      </c>
      <c r="J204" s="162">
        <v>2669</v>
      </c>
      <c r="K204" s="152">
        <v>0.49</v>
      </c>
      <c r="L204" s="153">
        <v>1</v>
      </c>
      <c r="M204" s="154">
        <v>2669</v>
      </c>
      <c r="N204" s="153">
        <v>0.49</v>
      </c>
      <c r="O204" s="166"/>
      <c r="P204" s="162">
        <v>15</v>
      </c>
      <c r="Q204" s="431">
        <v>220</v>
      </c>
      <c r="R204" s="150" t="s">
        <v>704</v>
      </c>
      <c r="S204" s="150"/>
      <c r="T204" s="150"/>
      <c r="U204" s="150"/>
      <c r="V204" s="150"/>
      <c r="W204" s="199">
        <v>4000</v>
      </c>
      <c r="X204" s="150" t="s">
        <v>902</v>
      </c>
      <c r="Y204" s="156" t="s">
        <v>56</v>
      </c>
      <c r="Z204" s="157" t="s">
        <v>223</v>
      </c>
      <c r="AA204" s="157" t="s">
        <v>88</v>
      </c>
      <c r="AB204" s="275" t="s">
        <v>178</v>
      </c>
      <c r="AC204" s="158">
        <v>41485</v>
      </c>
      <c r="AD204" s="159"/>
      <c r="AE204" s="150"/>
      <c r="AF204" s="150" t="s">
        <v>90</v>
      </c>
      <c r="AG204" s="150"/>
      <c r="AH204" s="150"/>
      <c r="AI204" s="150"/>
      <c r="AJ204" s="150"/>
      <c r="AK204" s="150"/>
      <c r="AL204" s="160"/>
      <c r="AM204" s="198"/>
      <c r="AN204" s="198"/>
      <c r="AO204" s="198"/>
      <c r="AP204" s="198"/>
      <c r="AQ204" s="198"/>
      <c r="AR204" s="198"/>
      <c r="AS204" s="198"/>
      <c r="AT204" s="198"/>
      <c r="AU204" s="198"/>
      <c r="AV204" s="198"/>
      <c r="AW204" s="198" t="s">
        <v>61</v>
      </c>
      <c r="AX204" s="198" t="s">
        <v>62</v>
      </c>
      <c r="AY204" s="198" t="s">
        <v>63</v>
      </c>
      <c r="AZ204" s="344" t="s">
        <v>947</v>
      </c>
      <c r="BA204" s="198" t="s">
        <v>65</v>
      </c>
      <c r="BB204" s="198" t="s">
        <v>66</v>
      </c>
      <c r="BC204" s="344" t="s">
        <v>92</v>
      </c>
      <c r="BD204" s="198"/>
      <c r="BE204" s="343"/>
      <c r="BF204" s="41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  <c r="BZ204" s="198"/>
      <c r="CA204" s="198"/>
      <c r="CB204" s="198"/>
      <c r="CC204" s="198"/>
      <c r="CD204" s="198"/>
      <c r="CE204" s="198"/>
      <c r="CF204" s="198"/>
      <c r="CG204" s="198"/>
      <c r="CH204" s="198"/>
      <c r="CI204" s="198"/>
      <c r="CJ204" s="198"/>
      <c r="CK204" s="198"/>
      <c r="CL204" s="198"/>
      <c r="CM204" s="198"/>
      <c r="CN204" s="198"/>
      <c r="CO204" s="198"/>
      <c r="CP204" s="198"/>
      <c r="CQ204" s="198"/>
      <c r="CR204" s="198"/>
      <c r="CS204" s="198"/>
      <c r="CT204" s="198"/>
      <c r="CU204" s="198"/>
      <c r="CV204" s="198"/>
      <c r="CW204" s="198"/>
      <c r="CX204" s="198"/>
      <c r="CY204" s="198"/>
      <c r="CZ204" s="198"/>
      <c r="DA204" s="198"/>
      <c r="DB204" s="198"/>
      <c r="DC204" s="198"/>
    </row>
    <row r="205" spans="1:214" s="18" customFormat="1" x14ac:dyDescent="0.25">
      <c r="A205" s="263" t="str">
        <f t="shared" si="19"/>
        <v>N-CO-LI-000154-E-XX-XX-XX-XX-01</v>
      </c>
      <c r="B205" s="150" t="s">
        <v>948</v>
      </c>
      <c r="C205" s="151" t="str">
        <f t="shared" si="18"/>
        <v>1.18.02.FESL28b.v01</v>
      </c>
      <c r="D205" s="150" t="s">
        <v>949</v>
      </c>
      <c r="E205" s="150" t="s">
        <v>142</v>
      </c>
      <c r="F205" s="150" t="s">
        <v>50</v>
      </c>
      <c r="G205" s="150" t="s">
        <v>950</v>
      </c>
      <c r="H205" s="150" t="s">
        <v>945</v>
      </c>
      <c r="I205" s="150" t="s">
        <v>946</v>
      </c>
      <c r="J205" s="162">
        <v>4319</v>
      </c>
      <c r="K205" s="454"/>
      <c r="L205" s="153">
        <v>1</v>
      </c>
      <c r="M205" s="154">
        <v>4319</v>
      </c>
      <c r="N205" s="153">
        <v>0</v>
      </c>
      <c r="O205" s="166"/>
      <c r="P205" s="162">
        <v>12</v>
      </c>
      <c r="Q205" s="431">
        <v>220</v>
      </c>
      <c r="R205" s="150" t="s">
        <v>704</v>
      </c>
      <c r="S205" s="150"/>
      <c r="T205" s="150"/>
      <c r="U205" s="150"/>
      <c r="V205" s="150"/>
      <c r="W205" s="199">
        <v>4000</v>
      </c>
      <c r="X205" s="150" t="s">
        <v>902</v>
      </c>
      <c r="Y205" s="156" t="s">
        <v>56</v>
      </c>
      <c r="Z205" s="157" t="s">
        <v>223</v>
      </c>
      <c r="AA205" s="150"/>
      <c r="AB205" s="158"/>
      <c r="AC205" s="158">
        <v>41485</v>
      </c>
      <c r="AD205" s="159"/>
      <c r="AE205" s="150"/>
      <c r="AF205" s="150" t="s">
        <v>90</v>
      </c>
      <c r="AG205" s="150"/>
      <c r="AH205" s="150"/>
      <c r="AI205" s="150"/>
      <c r="AJ205" s="150"/>
      <c r="AK205" s="150"/>
      <c r="AL205" s="160"/>
      <c r="AM205" s="198"/>
      <c r="AN205" s="198"/>
      <c r="AO205" s="198"/>
      <c r="AP205" s="198"/>
      <c r="AQ205" s="198"/>
      <c r="AR205" s="198"/>
      <c r="AS205" s="198"/>
      <c r="AT205" s="198"/>
      <c r="AU205" s="198"/>
      <c r="AV205" s="198"/>
      <c r="AW205" s="198" t="s">
        <v>61</v>
      </c>
      <c r="AX205" s="198" t="s">
        <v>62</v>
      </c>
      <c r="AY205" s="198" t="s">
        <v>63</v>
      </c>
      <c r="AZ205" s="344" t="s">
        <v>951</v>
      </c>
      <c r="BA205" s="198" t="s">
        <v>65</v>
      </c>
      <c r="BB205" s="198" t="s">
        <v>66</v>
      </c>
      <c r="BC205" s="344" t="s">
        <v>382</v>
      </c>
      <c r="BD205" s="198"/>
      <c r="BE205" s="343"/>
      <c r="BF205" s="41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  <c r="BZ205" s="198"/>
      <c r="CA205" s="198"/>
      <c r="CB205" s="198"/>
      <c r="CC205" s="198"/>
      <c r="CD205" s="198"/>
      <c r="CE205" s="198"/>
      <c r="CF205" s="198"/>
      <c r="CG205" s="198"/>
      <c r="CH205" s="198"/>
      <c r="CI205" s="198"/>
      <c r="CJ205" s="198"/>
      <c r="CK205" s="198"/>
      <c r="CL205" s="198"/>
      <c r="CM205" s="198"/>
      <c r="CN205" s="198"/>
      <c r="CO205" s="198"/>
      <c r="CP205" s="198"/>
      <c r="CQ205" s="198"/>
      <c r="CR205" s="198"/>
      <c r="CS205" s="198"/>
      <c r="CT205" s="198"/>
      <c r="CU205" s="198"/>
      <c r="CV205" s="198"/>
      <c r="CW205" s="198"/>
      <c r="CX205" s="198"/>
      <c r="CY205" s="198"/>
      <c r="CZ205" s="198"/>
      <c r="DA205" s="198"/>
      <c r="DB205" s="198"/>
      <c r="DC205" s="198"/>
    </row>
    <row r="206" spans="1:214" s="18" customFormat="1" x14ac:dyDescent="0.25">
      <c r="A206" s="263" t="str">
        <f t="shared" si="19"/>
        <v>N-CO-LI-000155-E-XX-XX-XX-XX-01</v>
      </c>
      <c r="B206" s="150" t="s">
        <v>952</v>
      </c>
      <c r="C206" s="151" t="str">
        <f t="shared" si="18"/>
        <v>1.18.03.FESL28c.v01</v>
      </c>
      <c r="D206" s="150" t="s">
        <v>953</v>
      </c>
      <c r="E206" s="150" t="s">
        <v>142</v>
      </c>
      <c r="F206" s="150" t="s">
        <v>50</v>
      </c>
      <c r="G206" s="150" t="s">
        <v>954</v>
      </c>
      <c r="H206" s="150" t="s">
        <v>945</v>
      </c>
      <c r="I206" s="150" t="s">
        <v>946</v>
      </c>
      <c r="J206" s="162">
        <v>8760</v>
      </c>
      <c r="K206" s="152">
        <v>0.9</v>
      </c>
      <c r="L206" s="153">
        <v>1</v>
      </c>
      <c r="M206" s="154">
        <v>8760</v>
      </c>
      <c r="N206" s="153">
        <v>0.9</v>
      </c>
      <c r="O206" s="166"/>
      <c r="P206" s="162">
        <v>12</v>
      </c>
      <c r="Q206" s="431">
        <v>220</v>
      </c>
      <c r="R206" s="150" t="s">
        <v>704</v>
      </c>
      <c r="S206" s="150"/>
      <c r="T206" s="150"/>
      <c r="U206" s="150"/>
      <c r="V206" s="150"/>
      <c r="W206" s="199">
        <v>4000</v>
      </c>
      <c r="X206" s="150" t="s">
        <v>902</v>
      </c>
      <c r="Y206" s="156" t="s">
        <v>56</v>
      </c>
      <c r="Z206" s="157" t="s">
        <v>223</v>
      </c>
      <c r="AA206" s="150"/>
      <c r="AB206" s="158"/>
      <c r="AC206" s="158">
        <v>41485</v>
      </c>
      <c r="AD206" s="159"/>
      <c r="AE206" s="150"/>
      <c r="AF206" s="150" t="s">
        <v>90</v>
      </c>
      <c r="AG206" s="150"/>
      <c r="AH206" s="150"/>
      <c r="AI206" s="150"/>
      <c r="AJ206" s="150"/>
      <c r="AK206" s="150"/>
      <c r="AL206" s="160"/>
      <c r="AM206" s="198"/>
      <c r="AN206" s="198"/>
      <c r="AO206" s="198"/>
      <c r="AP206" s="198"/>
      <c r="AQ206" s="198"/>
      <c r="AR206" s="198"/>
      <c r="AS206" s="198"/>
      <c r="AT206" s="198"/>
      <c r="AU206" s="198"/>
      <c r="AV206" s="198"/>
      <c r="AW206" s="198" t="s">
        <v>61</v>
      </c>
      <c r="AX206" s="198" t="s">
        <v>62</v>
      </c>
      <c r="AY206" s="198" t="s">
        <v>63</v>
      </c>
      <c r="AZ206" s="344" t="s">
        <v>955</v>
      </c>
      <c r="BA206" s="198" t="s">
        <v>65</v>
      </c>
      <c r="BB206" s="198" t="s">
        <v>66</v>
      </c>
      <c r="BC206" s="344" t="s">
        <v>382</v>
      </c>
      <c r="BD206" s="198"/>
      <c r="BE206" s="343"/>
      <c r="BF206" s="41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  <c r="BZ206" s="198"/>
      <c r="CA206" s="198"/>
      <c r="CB206" s="198"/>
      <c r="CC206" s="198"/>
      <c r="CD206" s="198"/>
      <c r="CE206" s="198"/>
      <c r="CF206" s="198"/>
      <c r="CG206" s="198"/>
      <c r="CH206" s="198"/>
      <c r="CI206" s="198"/>
      <c r="CJ206" s="198"/>
      <c r="CK206" s="198"/>
      <c r="CL206" s="198"/>
      <c r="CM206" s="198"/>
      <c r="CN206" s="198"/>
      <c r="CO206" s="198"/>
      <c r="CP206" s="198"/>
      <c r="CQ206" s="198"/>
      <c r="CR206" s="198"/>
      <c r="CS206" s="198"/>
      <c r="CT206" s="198"/>
      <c r="CU206" s="198"/>
      <c r="CV206" s="198"/>
      <c r="CW206" s="198"/>
      <c r="CX206" s="198"/>
      <c r="CY206" s="198"/>
      <c r="CZ206" s="198"/>
      <c r="DA206" s="198"/>
      <c r="DB206" s="198"/>
      <c r="DC206" s="198"/>
    </row>
    <row r="207" spans="1:214" s="18" customFormat="1" x14ac:dyDescent="0.25">
      <c r="A207" s="263" t="str">
        <f t="shared" si="19"/>
        <v>N-CO-LI-000156-E-XX-XX-XX-XX-01</v>
      </c>
      <c r="B207" s="150" t="s">
        <v>956</v>
      </c>
      <c r="C207" s="151" t="str">
        <f t="shared" si="18"/>
        <v>1.19.01.FESL29.v01</v>
      </c>
      <c r="D207" s="150" t="s">
        <v>957</v>
      </c>
      <c r="E207" s="150" t="s">
        <v>142</v>
      </c>
      <c r="F207" s="150" t="s">
        <v>50</v>
      </c>
      <c r="G207" s="150" t="s">
        <v>958</v>
      </c>
      <c r="H207" s="150" t="s">
        <v>697</v>
      </c>
      <c r="I207" s="150" t="s">
        <v>959</v>
      </c>
      <c r="J207" s="162">
        <v>8760</v>
      </c>
      <c r="K207" s="152">
        <v>0.9</v>
      </c>
      <c r="L207" s="153">
        <v>0.55000000000000004</v>
      </c>
      <c r="M207" s="154">
        <v>4809</v>
      </c>
      <c r="N207" s="153">
        <v>0.49</v>
      </c>
      <c r="O207" s="166"/>
      <c r="P207" s="162">
        <v>9</v>
      </c>
      <c r="Q207" s="431">
        <v>825</v>
      </c>
      <c r="R207" s="150" t="s">
        <v>499</v>
      </c>
      <c r="S207" s="150"/>
      <c r="T207" s="150"/>
      <c r="U207" s="150"/>
      <c r="V207" s="150"/>
      <c r="W207" s="199">
        <v>2000</v>
      </c>
      <c r="X207" s="150" t="s">
        <v>902</v>
      </c>
      <c r="Y207" s="156" t="s">
        <v>56</v>
      </c>
      <c r="Z207" s="157" t="s">
        <v>223</v>
      </c>
      <c r="AA207" s="150"/>
      <c r="AB207" s="158"/>
      <c r="AC207" s="158">
        <v>41485</v>
      </c>
      <c r="AD207" s="159"/>
      <c r="AE207" s="150"/>
      <c r="AF207" s="150" t="s">
        <v>90</v>
      </c>
      <c r="AG207" s="150"/>
      <c r="AH207" s="150"/>
      <c r="AI207" s="150"/>
      <c r="AJ207" s="150"/>
      <c r="AK207" s="150"/>
      <c r="AL207" s="160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 t="s">
        <v>61</v>
      </c>
      <c r="AX207" s="198" t="s">
        <v>62</v>
      </c>
      <c r="AY207" s="198" t="s">
        <v>63</v>
      </c>
      <c r="AZ207" s="344" t="s">
        <v>960</v>
      </c>
      <c r="BA207" s="198" t="s">
        <v>65</v>
      </c>
      <c r="BB207" s="198" t="s">
        <v>66</v>
      </c>
      <c r="BC207" s="344" t="s">
        <v>382</v>
      </c>
      <c r="BD207" s="198"/>
      <c r="BE207" s="343"/>
      <c r="BF207" s="41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</row>
    <row r="208" spans="1:214" s="18" customFormat="1" x14ac:dyDescent="0.25">
      <c r="A208" s="263" t="str">
        <f t="shared" si="19"/>
        <v>N-CO-LI-000645-E-XX-XX-XX-XX-01</v>
      </c>
      <c r="B208" s="96" t="s">
        <v>365</v>
      </c>
      <c r="C208" s="103" t="str">
        <f t="shared" si="18"/>
        <v>1.20.01.FESL34.v01</v>
      </c>
      <c r="D208" s="96" t="s">
        <v>434</v>
      </c>
      <c r="E208" s="96" t="s">
        <v>142</v>
      </c>
      <c r="F208" s="96" t="s">
        <v>50</v>
      </c>
      <c r="G208" s="96" t="s">
        <v>961</v>
      </c>
      <c r="H208" s="96" t="s">
        <v>962</v>
      </c>
      <c r="I208" s="96" t="s">
        <v>963</v>
      </c>
      <c r="J208" s="97">
        <v>6205</v>
      </c>
      <c r="K208" s="100">
        <v>0.95</v>
      </c>
      <c r="L208" s="101">
        <v>1E-3</v>
      </c>
      <c r="M208" s="273">
        <v>6.2050000000000001</v>
      </c>
      <c r="N208" s="101">
        <v>9.5E-4</v>
      </c>
      <c r="O208" s="291"/>
      <c r="P208" s="97">
        <v>16</v>
      </c>
      <c r="Q208" s="442">
        <v>1.79</v>
      </c>
      <c r="R208" s="96" t="s">
        <v>524</v>
      </c>
      <c r="S208" s="96"/>
      <c r="T208" s="96"/>
      <c r="U208" s="96"/>
      <c r="V208" s="96"/>
      <c r="W208" s="298">
        <v>2</v>
      </c>
      <c r="X208" s="96" t="s">
        <v>902</v>
      </c>
      <c r="Y208" s="105" t="s">
        <v>56</v>
      </c>
      <c r="Z208" s="98" t="s">
        <v>57</v>
      </c>
      <c r="AA208" s="96"/>
      <c r="AB208" s="64"/>
      <c r="AC208" s="64">
        <v>42216</v>
      </c>
      <c r="AD208" s="99"/>
      <c r="AE208" s="96"/>
      <c r="AF208" s="96"/>
      <c r="AG208" s="96"/>
      <c r="AH208" s="96"/>
      <c r="AI208" s="96"/>
      <c r="AJ208" s="96"/>
      <c r="AK208" s="96"/>
      <c r="AL208" s="95"/>
      <c r="AM208" s="198"/>
      <c r="AN208" s="198"/>
      <c r="AO208" s="198"/>
      <c r="AP208" s="198"/>
      <c r="AQ208" s="198"/>
      <c r="AR208" s="198"/>
      <c r="AS208" s="198"/>
      <c r="AT208" s="198"/>
      <c r="AU208" s="198"/>
      <c r="AV208" s="198"/>
      <c r="AW208" s="198" t="s">
        <v>61</v>
      </c>
      <c r="AX208" s="198" t="s">
        <v>62</v>
      </c>
      <c r="AY208" s="198" t="s">
        <v>63</v>
      </c>
      <c r="AZ208" s="344" t="s">
        <v>964</v>
      </c>
      <c r="BA208" s="198" t="s">
        <v>65</v>
      </c>
      <c r="BB208" s="198" t="s">
        <v>66</v>
      </c>
      <c r="BC208" s="344" t="s">
        <v>382</v>
      </c>
      <c r="BD208" s="198"/>
      <c r="BE208" s="343"/>
      <c r="BF208" s="41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  <c r="BZ208" s="198"/>
      <c r="CA208" s="198"/>
      <c r="CB208" s="198"/>
      <c r="CC208" s="198"/>
      <c r="CD208" s="198"/>
      <c r="CE208" s="198"/>
      <c r="CF208" s="198"/>
      <c r="CG208" s="198"/>
      <c r="CH208" s="198"/>
      <c r="CI208" s="198"/>
      <c r="CJ208" s="198"/>
      <c r="CK208" s="198"/>
      <c r="CL208" s="198"/>
      <c r="CM208" s="198"/>
      <c r="CN208" s="198"/>
      <c r="CO208" s="198"/>
      <c r="CP208" s="198"/>
      <c r="CQ208" s="198"/>
      <c r="CR208" s="198"/>
      <c r="CS208" s="198"/>
      <c r="CT208" s="198"/>
      <c r="CU208" s="198"/>
      <c r="CV208" s="198"/>
      <c r="CW208" s="198"/>
      <c r="CX208" s="198"/>
      <c r="CY208" s="198"/>
      <c r="CZ208" s="198"/>
      <c r="DA208" s="198"/>
      <c r="DB208" s="198"/>
      <c r="DC208" s="198"/>
    </row>
    <row r="209" spans="1:58" s="18" customFormat="1" x14ac:dyDescent="0.25">
      <c r="A209" s="263" t="str">
        <f t="shared" si="19"/>
        <v>N-CO-WH-000157-G-XX-XX-XX-XX-01</v>
      </c>
      <c r="B209" s="137" t="s">
        <v>965</v>
      </c>
      <c r="C209" s="136" t="str">
        <f t="shared" si="18"/>
        <v>2.53.04.FESC9a.v01</v>
      </c>
      <c r="D209" s="137" t="s">
        <v>966</v>
      </c>
      <c r="E209" s="137" t="s">
        <v>142</v>
      </c>
      <c r="F209" s="137" t="s">
        <v>967</v>
      </c>
      <c r="G209" s="136" t="s">
        <v>968</v>
      </c>
      <c r="H209" s="136" t="s">
        <v>969</v>
      </c>
      <c r="I209" s="136" t="s">
        <v>970</v>
      </c>
      <c r="J209" s="135">
        <v>1035</v>
      </c>
      <c r="K209" s="134"/>
      <c r="L209" s="135">
        <v>0</v>
      </c>
      <c r="M209" s="135">
        <v>0</v>
      </c>
      <c r="N209" s="133">
        <v>0</v>
      </c>
      <c r="O209" s="196"/>
      <c r="P209" s="135">
        <v>15</v>
      </c>
      <c r="Q209" s="439">
        <v>145</v>
      </c>
      <c r="R209" s="137" t="s">
        <v>971</v>
      </c>
      <c r="S209" s="137"/>
      <c r="T209" s="137">
        <v>45</v>
      </c>
      <c r="U209" s="137" t="s">
        <v>971</v>
      </c>
      <c r="V209" s="137"/>
      <c r="W209" s="148">
        <v>164</v>
      </c>
      <c r="X209" s="137" t="s">
        <v>972</v>
      </c>
      <c r="Y209" s="149" t="s">
        <v>56</v>
      </c>
      <c r="Z209" s="131" t="s">
        <v>973</v>
      </c>
      <c r="AA209" s="137" t="s">
        <v>974</v>
      </c>
      <c r="AB209" s="130">
        <v>40142</v>
      </c>
      <c r="AC209" s="130"/>
      <c r="AD209" s="129"/>
      <c r="AE209" s="137"/>
      <c r="AF209" s="137" t="s">
        <v>975</v>
      </c>
      <c r="AG209" s="137"/>
      <c r="AH209" s="137"/>
      <c r="AI209" s="137"/>
      <c r="AJ209" s="137"/>
      <c r="AK209" s="137"/>
      <c r="AL209" s="128"/>
      <c r="AW209" s="18" t="s">
        <v>61</v>
      </c>
      <c r="AX209" s="18" t="s">
        <v>62</v>
      </c>
      <c r="AY209" s="18" t="s">
        <v>976</v>
      </c>
      <c r="AZ209" s="343" t="s">
        <v>977</v>
      </c>
      <c r="BA209" s="18" t="s">
        <v>978</v>
      </c>
      <c r="BB209" s="18" t="s">
        <v>66</v>
      </c>
      <c r="BC209" s="343" t="s">
        <v>382</v>
      </c>
      <c r="BE209" s="343"/>
      <c r="BF209" s="417"/>
    </row>
    <row r="210" spans="1:58" s="18" customFormat="1" x14ac:dyDescent="0.25">
      <c r="A210" s="263" t="str">
        <f t="shared" si="19"/>
        <v>N-CO-WH-000158-G-XX-XX-XX-XX-02</v>
      </c>
      <c r="B210" s="2" t="s">
        <v>979</v>
      </c>
      <c r="C210" s="3" t="str">
        <f t="shared" si="18"/>
        <v>2.53.10.FESC9a.v01</v>
      </c>
      <c r="D210" s="2" t="s">
        <v>966</v>
      </c>
      <c r="E210" s="2" t="s">
        <v>142</v>
      </c>
      <c r="F210" s="2" t="s">
        <v>967</v>
      </c>
      <c r="G210" s="3" t="s">
        <v>980</v>
      </c>
      <c r="H210" s="3" t="s">
        <v>981</v>
      </c>
      <c r="I210" s="3" t="s">
        <v>982</v>
      </c>
      <c r="J210" s="496">
        <v>1035</v>
      </c>
      <c r="K210" s="19"/>
      <c r="L210" s="20"/>
      <c r="M210" s="6"/>
      <c r="N210" s="20"/>
      <c r="O210" s="20">
        <v>64.880597014925456</v>
      </c>
      <c r="P210" s="496">
        <v>13</v>
      </c>
      <c r="Q210" s="440">
        <v>440</v>
      </c>
      <c r="R210" s="2" t="s">
        <v>971</v>
      </c>
      <c r="S210" s="2"/>
      <c r="T210" s="2">
        <v>50</v>
      </c>
      <c r="U210" s="2" t="s">
        <v>971</v>
      </c>
      <c r="V210" s="2"/>
      <c r="W210" s="21">
        <v>310</v>
      </c>
      <c r="X210" s="2" t="s">
        <v>983</v>
      </c>
      <c r="Y210" s="36" t="s">
        <v>56</v>
      </c>
      <c r="Z210" s="500" t="s">
        <v>223</v>
      </c>
      <c r="AA210" s="2" t="s">
        <v>984</v>
      </c>
      <c r="AB210" s="58">
        <v>42207</v>
      </c>
      <c r="AC210" s="58">
        <v>41180</v>
      </c>
      <c r="AE210" s="2"/>
      <c r="AF210" s="2" t="s">
        <v>975</v>
      </c>
      <c r="AG210" s="147"/>
      <c r="AH210" s="147"/>
      <c r="AI210" s="147"/>
      <c r="AJ210" s="2"/>
      <c r="AK210" s="2"/>
      <c r="AL210" s="108"/>
      <c r="AW210" s="18" t="s">
        <v>61</v>
      </c>
      <c r="AX210" s="18" t="s">
        <v>62</v>
      </c>
      <c r="AY210" s="18" t="s">
        <v>976</v>
      </c>
      <c r="AZ210" s="343" t="s">
        <v>985</v>
      </c>
      <c r="BA210" s="18" t="s">
        <v>978</v>
      </c>
      <c r="BB210" s="18" t="s">
        <v>66</v>
      </c>
      <c r="BC210" s="343" t="s">
        <v>67</v>
      </c>
      <c r="BE210" s="343"/>
      <c r="BF210" s="417"/>
    </row>
    <row r="211" spans="1:58" x14ac:dyDescent="0.25">
      <c r="A211" s="263" t="str">
        <f t="shared" si="19"/>
        <v>N-CO-WH-000505-G-XX-XX-XX-XX-01</v>
      </c>
      <c r="B211" s="211" t="s">
        <v>986</v>
      </c>
      <c r="C211" s="216" t="str">
        <f t="shared" si="18"/>
        <v>2.53.13.FESC9a.v02</v>
      </c>
      <c r="D211" s="211" t="s">
        <v>966</v>
      </c>
      <c r="E211" s="211" t="s">
        <v>152</v>
      </c>
      <c r="F211" s="211" t="s">
        <v>967</v>
      </c>
      <c r="G211" s="216" t="s">
        <v>987</v>
      </c>
      <c r="H211" s="216" t="s">
        <v>981</v>
      </c>
      <c r="I211" s="216" t="s">
        <v>988</v>
      </c>
      <c r="J211" s="212">
        <v>1035</v>
      </c>
      <c r="K211" s="213"/>
      <c r="L211" s="244"/>
      <c r="M211" s="245"/>
      <c r="N211" s="223"/>
      <c r="O211" s="222">
        <v>155.25</v>
      </c>
      <c r="P211" s="212">
        <v>13</v>
      </c>
      <c r="Q211" s="441">
        <v>520</v>
      </c>
      <c r="R211" s="211" t="s">
        <v>971</v>
      </c>
      <c r="S211" s="211"/>
      <c r="T211" s="211">
        <v>50</v>
      </c>
      <c r="U211" s="211" t="s">
        <v>971</v>
      </c>
      <c r="V211" s="211"/>
      <c r="W211" s="246">
        <v>310</v>
      </c>
      <c r="X211" s="211" t="s">
        <v>983</v>
      </c>
      <c r="Y211" s="226" t="s">
        <v>56</v>
      </c>
      <c r="Z211" s="212" t="s">
        <v>223</v>
      </c>
      <c r="AA211" s="211" t="s">
        <v>984</v>
      </c>
      <c r="AB211" s="217">
        <v>42207</v>
      </c>
      <c r="AC211" s="217">
        <v>41850</v>
      </c>
      <c r="AD211" s="218"/>
      <c r="AE211" s="211"/>
      <c r="AF211" s="211" t="s">
        <v>975</v>
      </c>
      <c r="AG211" s="211"/>
      <c r="AH211" s="211"/>
      <c r="AI211" s="211"/>
      <c r="AJ211" s="211"/>
      <c r="AK211" s="211"/>
      <c r="AL211" s="210"/>
      <c r="AW211" s="198" t="s">
        <v>61</v>
      </c>
      <c r="AX211" s="198" t="s">
        <v>62</v>
      </c>
      <c r="AY211" s="198" t="s">
        <v>976</v>
      </c>
      <c r="AZ211" s="344" t="s">
        <v>989</v>
      </c>
      <c r="BA211" s="198" t="s">
        <v>978</v>
      </c>
      <c r="BB211" s="198" t="s">
        <v>66</v>
      </c>
      <c r="BC211" s="344" t="s">
        <v>382</v>
      </c>
      <c r="BE211" s="343"/>
      <c r="BF211" s="418"/>
    </row>
    <row r="212" spans="1:58" s="18" customFormat="1" x14ac:dyDescent="0.25">
      <c r="A212" s="263" t="str">
        <f t="shared" si="19"/>
        <v>N-CO-WH-000159-G-XX-XX-XX-XX-02</v>
      </c>
      <c r="B212" s="2" t="s">
        <v>990</v>
      </c>
      <c r="C212" s="3" t="str">
        <f t="shared" si="18"/>
        <v>2.53.11.FESC9a.v01</v>
      </c>
      <c r="D212" s="2" t="s">
        <v>966</v>
      </c>
      <c r="E212" s="2" t="s">
        <v>142</v>
      </c>
      <c r="F212" s="2" t="s">
        <v>967</v>
      </c>
      <c r="G212" s="3" t="s">
        <v>991</v>
      </c>
      <c r="H212" s="3" t="s">
        <v>992</v>
      </c>
      <c r="I212" s="3" t="s">
        <v>988</v>
      </c>
      <c r="J212" s="496">
        <v>1035</v>
      </c>
      <c r="K212" s="19"/>
      <c r="L212" s="20"/>
      <c r="M212" s="6"/>
      <c r="N212" s="20"/>
      <c r="O212" s="20">
        <v>31.050000000000011</v>
      </c>
      <c r="P212" s="496">
        <v>13</v>
      </c>
      <c r="Q212" s="440">
        <v>220</v>
      </c>
      <c r="R212" s="2" t="s">
        <v>971</v>
      </c>
      <c r="S212" s="2"/>
      <c r="T212" s="2">
        <v>60</v>
      </c>
      <c r="U212" s="2" t="s">
        <v>971</v>
      </c>
      <c r="V212" s="2"/>
      <c r="W212" s="21">
        <v>604</v>
      </c>
      <c r="X212" s="2" t="s">
        <v>983</v>
      </c>
      <c r="Y212" s="36" t="s">
        <v>56</v>
      </c>
      <c r="Z212" s="500" t="s">
        <v>223</v>
      </c>
      <c r="AA212" s="2" t="s">
        <v>984</v>
      </c>
      <c r="AB212" s="58">
        <v>42207</v>
      </c>
      <c r="AC212" s="58">
        <v>41180</v>
      </c>
      <c r="AE212" s="2"/>
      <c r="AF212" s="2" t="s">
        <v>975</v>
      </c>
      <c r="AG212" s="147"/>
      <c r="AH212" s="147"/>
      <c r="AI212" s="147"/>
      <c r="AJ212" s="2"/>
      <c r="AK212" s="2"/>
      <c r="AL212" s="108"/>
      <c r="AW212" s="18" t="s">
        <v>61</v>
      </c>
      <c r="AX212" s="18" t="s">
        <v>62</v>
      </c>
      <c r="AY212" s="18" t="s">
        <v>976</v>
      </c>
      <c r="AZ212" s="343" t="s">
        <v>993</v>
      </c>
      <c r="BA212" s="18" t="s">
        <v>978</v>
      </c>
      <c r="BB212" s="18" t="s">
        <v>66</v>
      </c>
      <c r="BC212" s="343" t="s">
        <v>67</v>
      </c>
      <c r="BE212" s="343"/>
      <c r="BF212" s="417"/>
    </row>
    <row r="213" spans="1:58" s="18" customFormat="1" x14ac:dyDescent="0.25">
      <c r="A213" s="263" t="str">
        <f t="shared" si="19"/>
        <v>N-CO-WH-000160-G-XX-XX-XX-XX-02</v>
      </c>
      <c r="B213" s="2" t="s">
        <v>994</v>
      </c>
      <c r="C213" s="3" t="str">
        <f t="shared" si="18"/>
        <v>2.53.05.FESC9a.v01</v>
      </c>
      <c r="D213" s="2" t="s">
        <v>966</v>
      </c>
      <c r="E213" s="2" t="s">
        <v>142</v>
      </c>
      <c r="F213" s="2" t="s">
        <v>967</v>
      </c>
      <c r="G213" s="3" t="s">
        <v>995</v>
      </c>
      <c r="H213" s="3" t="s">
        <v>996</v>
      </c>
      <c r="I213" s="3" t="s">
        <v>997</v>
      </c>
      <c r="J213" s="496">
        <v>1035</v>
      </c>
      <c r="K213" s="19"/>
      <c r="L213" s="20"/>
      <c r="M213" s="6"/>
      <c r="N213" s="20"/>
      <c r="O213" s="20">
        <v>308.29787234042556</v>
      </c>
      <c r="P213" s="496">
        <v>13</v>
      </c>
      <c r="Q213" s="440">
        <v>1135</v>
      </c>
      <c r="R213" s="2" t="s">
        <v>971</v>
      </c>
      <c r="S213" s="2"/>
      <c r="T213" s="2">
        <v>200</v>
      </c>
      <c r="U213" s="2" t="s">
        <v>971</v>
      </c>
      <c r="V213" s="2"/>
      <c r="W213" s="21">
        <v>1302</v>
      </c>
      <c r="X213" s="2" t="s">
        <v>983</v>
      </c>
      <c r="Y213" s="36" t="s">
        <v>56</v>
      </c>
      <c r="Z213" s="500" t="s">
        <v>223</v>
      </c>
      <c r="AA213" s="2" t="s">
        <v>984</v>
      </c>
      <c r="AB213" s="58">
        <v>42207</v>
      </c>
      <c r="AC213" s="58"/>
      <c r="AE213" s="2"/>
      <c r="AF213" s="2" t="s">
        <v>998</v>
      </c>
      <c r="AG213" s="59"/>
      <c r="AH213" s="59"/>
      <c r="AI213" s="59"/>
      <c r="AJ213" s="2"/>
      <c r="AK213" s="2"/>
      <c r="AL213" s="108"/>
      <c r="AW213" s="18" t="s">
        <v>61</v>
      </c>
      <c r="AX213" s="18" t="s">
        <v>62</v>
      </c>
      <c r="AY213" s="18" t="s">
        <v>976</v>
      </c>
      <c r="AZ213" s="343" t="s">
        <v>999</v>
      </c>
      <c r="BA213" s="18" t="s">
        <v>978</v>
      </c>
      <c r="BB213" s="18" t="s">
        <v>66</v>
      </c>
      <c r="BC213" s="343" t="s">
        <v>67</v>
      </c>
      <c r="BE213" s="343"/>
      <c r="BF213" s="417"/>
    </row>
    <row r="214" spans="1:58" s="18" customFormat="1" x14ac:dyDescent="0.25">
      <c r="A214" s="263" t="str">
        <f t="shared" si="19"/>
        <v>N-CO-WH-000161-G-XX-XX-XX-XX-02</v>
      </c>
      <c r="B214" s="150" t="s">
        <v>994</v>
      </c>
      <c r="C214" s="151" t="str">
        <f t="shared" si="18"/>
        <v>2.53.05.FESC9a.v01</v>
      </c>
      <c r="D214" s="150" t="s">
        <v>966</v>
      </c>
      <c r="E214" s="150" t="s">
        <v>142</v>
      </c>
      <c r="F214" s="150" t="s">
        <v>967</v>
      </c>
      <c r="G214" s="151" t="s">
        <v>995</v>
      </c>
      <c r="H214" s="151" t="s">
        <v>996</v>
      </c>
      <c r="I214" s="151" t="s">
        <v>997</v>
      </c>
      <c r="J214" s="162">
        <v>1035</v>
      </c>
      <c r="K214" s="152"/>
      <c r="L214" s="153"/>
      <c r="M214" s="166"/>
      <c r="N214" s="153"/>
      <c r="O214" s="153">
        <v>1.5414893617021277</v>
      </c>
      <c r="P214" s="162">
        <v>13</v>
      </c>
      <c r="Q214" s="431">
        <f>Q213/200</f>
        <v>5.6749999999999998</v>
      </c>
      <c r="R214" s="150" t="s">
        <v>1000</v>
      </c>
      <c r="S214" s="150" t="s">
        <v>1001</v>
      </c>
      <c r="T214" s="150">
        <v>200</v>
      </c>
      <c r="U214" s="150" t="s">
        <v>1002</v>
      </c>
      <c r="V214" s="150"/>
      <c r="W214" s="192">
        <f>W213/200</f>
        <v>6.51</v>
      </c>
      <c r="X214" s="150" t="s">
        <v>983</v>
      </c>
      <c r="Y214" s="156" t="s">
        <v>56</v>
      </c>
      <c r="Z214" s="157" t="s">
        <v>223</v>
      </c>
      <c r="AA214" s="150" t="s">
        <v>984</v>
      </c>
      <c r="AB214" s="158">
        <v>42207</v>
      </c>
      <c r="AC214" s="158">
        <v>41485</v>
      </c>
      <c r="AD214" s="159"/>
      <c r="AE214" s="150" t="s">
        <v>1003</v>
      </c>
      <c r="AF214" s="150" t="s">
        <v>998</v>
      </c>
      <c r="AG214" s="150"/>
      <c r="AH214" s="150"/>
      <c r="AI214" s="150"/>
      <c r="AJ214" s="150"/>
      <c r="AK214" s="150"/>
      <c r="AL214" s="160"/>
      <c r="AW214" s="18" t="s">
        <v>61</v>
      </c>
      <c r="AX214" s="18" t="s">
        <v>62</v>
      </c>
      <c r="AY214" s="18" t="s">
        <v>976</v>
      </c>
      <c r="AZ214" s="343" t="s">
        <v>1004</v>
      </c>
      <c r="BA214" s="18" t="s">
        <v>978</v>
      </c>
      <c r="BB214" s="18" t="s">
        <v>66</v>
      </c>
      <c r="BC214" s="343" t="s">
        <v>67</v>
      </c>
      <c r="BE214" s="343"/>
      <c r="BF214" s="417"/>
    </row>
    <row r="215" spans="1:58" s="18" customFormat="1" x14ac:dyDescent="0.25">
      <c r="A215" s="263" t="str">
        <f t="shared" si="19"/>
        <v>N-CO-WH-000162-G-XX-XX-XX-XX-02</v>
      </c>
      <c r="B215" s="2" t="s">
        <v>1005</v>
      </c>
      <c r="C215" s="3" t="str">
        <f t="shared" si="18"/>
        <v>2.53.06.FESC9a.v01</v>
      </c>
      <c r="D215" s="2" t="s">
        <v>966</v>
      </c>
      <c r="E215" s="2" t="s">
        <v>142</v>
      </c>
      <c r="F215" s="2" t="s">
        <v>967</v>
      </c>
      <c r="G215" s="3" t="s">
        <v>1006</v>
      </c>
      <c r="H215" s="3" t="s">
        <v>1007</v>
      </c>
      <c r="I215" s="3" t="s">
        <v>1008</v>
      </c>
      <c r="J215" s="496">
        <v>1035</v>
      </c>
      <c r="K215" s="19"/>
      <c r="L215" s="20"/>
      <c r="M215" s="6"/>
      <c r="N215" s="20"/>
      <c r="O215" s="20">
        <v>166.60975609756099</v>
      </c>
      <c r="P215" s="496">
        <v>20</v>
      </c>
      <c r="Q215" s="440">
        <v>602</v>
      </c>
      <c r="R215" s="2" t="s">
        <v>971</v>
      </c>
      <c r="S215" s="2"/>
      <c r="T215" s="30">
        <v>150</v>
      </c>
      <c r="U215" s="2" t="s">
        <v>971</v>
      </c>
      <c r="V215" s="2"/>
      <c r="W215" s="21">
        <v>285</v>
      </c>
      <c r="X215" s="2" t="s">
        <v>983</v>
      </c>
      <c r="Y215" s="36" t="s">
        <v>56</v>
      </c>
      <c r="Z215" s="500" t="s">
        <v>223</v>
      </c>
      <c r="AA215" s="2" t="s">
        <v>984</v>
      </c>
      <c r="AB215" s="58">
        <v>42207</v>
      </c>
      <c r="AC215" s="58"/>
      <c r="AE215" s="2"/>
      <c r="AF215" s="2" t="s">
        <v>975</v>
      </c>
      <c r="AG215" s="59"/>
      <c r="AH215" s="59"/>
      <c r="AI215" s="59"/>
      <c r="AJ215" s="2"/>
      <c r="AK215" s="2"/>
      <c r="AL215" s="108"/>
      <c r="AW215" s="18" t="s">
        <v>61</v>
      </c>
      <c r="AX215" s="18" t="s">
        <v>62</v>
      </c>
      <c r="AY215" s="18" t="s">
        <v>976</v>
      </c>
      <c r="AZ215" s="343" t="s">
        <v>1009</v>
      </c>
      <c r="BA215" s="18" t="s">
        <v>978</v>
      </c>
      <c r="BB215" s="18" t="s">
        <v>66</v>
      </c>
      <c r="BC215" s="343" t="s">
        <v>67</v>
      </c>
      <c r="BE215" s="343"/>
      <c r="BF215" s="417"/>
    </row>
    <row r="216" spans="1:58" s="18" customFormat="1" x14ac:dyDescent="0.25">
      <c r="A216" s="263" t="str">
        <f t="shared" si="19"/>
        <v>N-CO-WH-000163-G-XX-XX-XX-XX-02</v>
      </c>
      <c r="B216" s="2" t="s">
        <v>1010</v>
      </c>
      <c r="C216" s="3" t="str">
        <f t="shared" si="18"/>
        <v>2.53.07.FESC9b.v01</v>
      </c>
      <c r="D216" s="2" t="s">
        <v>1011</v>
      </c>
      <c r="E216" s="2" t="s">
        <v>142</v>
      </c>
      <c r="F216" s="2" t="s">
        <v>967</v>
      </c>
      <c r="G216" s="3" t="s">
        <v>1012</v>
      </c>
      <c r="H216" s="416" t="s">
        <v>1013</v>
      </c>
      <c r="I216" s="416" t="s">
        <v>1014</v>
      </c>
      <c r="J216" s="496">
        <v>8760</v>
      </c>
      <c r="K216" s="3"/>
      <c r="L216" s="20"/>
      <c r="M216" s="6"/>
      <c r="N216" s="20"/>
      <c r="O216" s="20">
        <v>1.0640000000000001</v>
      </c>
      <c r="P216" s="496">
        <v>15</v>
      </c>
      <c r="Q216" s="440">
        <v>9.6999999999999993</v>
      </c>
      <c r="R216" s="2" t="s">
        <v>1015</v>
      </c>
      <c r="S216" s="2" t="s">
        <v>1001</v>
      </c>
      <c r="T216" s="30">
        <v>200</v>
      </c>
      <c r="U216" s="2" t="s">
        <v>1002</v>
      </c>
      <c r="V216" s="2"/>
      <c r="W216" s="21">
        <v>10</v>
      </c>
      <c r="X216" s="3" t="s">
        <v>1016</v>
      </c>
      <c r="Y216" s="36" t="s">
        <v>56</v>
      </c>
      <c r="Z216" s="500" t="s">
        <v>223</v>
      </c>
      <c r="AA216" s="30" t="s">
        <v>1017</v>
      </c>
      <c r="AB216" s="58">
        <v>41850</v>
      </c>
      <c r="AC216" s="58">
        <v>40809</v>
      </c>
      <c r="AE216" s="2"/>
      <c r="AF216" s="2"/>
      <c r="AG216" s="2"/>
      <c r="AH216" s="2"/>
      <c r="AI216" s="2"/>
      <c r="AJ216" s="2"/>
      <c r="AK216" s="2"/>
      <c r="AL216" s="108"/>
      <c r="AW216" s="18" t="s">
        <v>61</v>
      </c>
      <c r="AX216" s="18" t="s">
        <v>62</v>
      </c>
      <c r="AY216" s="18" t="s">
        <v>976</v>
      </c>
      <c r="AZ216" s="343" t="s">
        <v>1018</v>
      </c>
      <c r="BA216" s="18" t="s">
        <v>978</v>
      </c>
      <c r="BB216" s="18" t="s">
        <v>66</v>
      </c>
      <c r="BC216" s="343" t="s">
        <v>67</v>
      </c>
      <c r="BE216" s="343"/>
      <c r="BF216" s="417"/>
    </row>
    <row r="217" spans="1:58" s="18" customFormat="1" x14ac:dyDescent="0.25">
      <c r="A217" s="263" t="str">
        <f t="shared" si="19"/>
        <v>N-CO-WH-000164-G-XX-XX-XX-XX-02</v>
      </c>
      <c r="B217" s="2" t="s">
        <v>1019</v>
      </c>
      <c r="C217" s="3" t="str">
        <f t="shared" si="18"/>
        <v>2.53.08.FESC9b.v01</v>
      </c>
      <c r="D217" s="2" t="s">
        <v>1011</v>
      </c>
      <c r="E217" s="2" t="s">
        <v>142</v>
      </c>
      <c r="F217" s="2" t="s">
        <v>967</v>
      </c>
      <c r="G217" s="3" t="s">
        <v>1020</v>
      </c>
      <c r="H217" s="416" t="s">
        <v>1013</v>
      </c>
      <c r="I217" s="416" t="s">
        <v>1021</v>
      </c>
      <c r="J217" s="496">
        <v>8760</v>
      </c>
      <c r="K217" s="3"/>
      <c r="L217" s="20"/>
      <c r="M217" s="6"/>
      <c r="N217" s="20"/>
      <c r="O217" s="20">
        <v>2.4820000000000002</v>
      </c>
      <c r="P217" s="496">
        <v>15</v>
      </c>
      <c r="Q217" s="440">
        <v>18.48</v>
      </c>
      <c r="R217" s="2" t="s">
        <v>1015</v>
      </c>
      <c r="S217" s="2" t="s">
        <v>1001</v>
      </c>
      <c r="T217" s="30">
        <v>200</v>
      </c>
      <c r="U217" s="2" t="s">
        <v>1002</v>
      </c>
      <c r="V217" s="2"/>
      <c r="W217" s="21">
        <v>10</v>
      </c>
      <c r="X217" s="3" t="s">
        <v>1016</v>
      </c>
      <c r="Y217" s="36" t="s">
        <v>56</v>
      </c>
      <c r="Z217" s="500" t="s">
        <v>223</v>
      </c>
      <c r="AA217" s="30" t="s">
        <v>1017</v>
      </c>
      <c r="AB217" s="58">
        <v>41850</v>
      </c>
      <c r="AC217" s="58">
        <v>40809</v>
      </c>
      <c r="AE217" s="2"/>
      <c r="AF217" s="2"/>
      <c r="AG217" s="2"/>
      <c r="AH217" s="2"/>
      <c r="AI217" s="2"/>
      <c r="AJ217" s="2"/>
      <c r="AK217" s="2"/>
      <c r="AL217" s="108"/>
      <c r="AW217" s="18" t="s">
        <v>61</v>
      </c>
      <c r="AX217" s="18" t="s">
        <v>62</v>
      </c>
      <c r="AY217" s="18" t="s">
        <v>976</v>
      </c>
      <c r="AZ217" s="343" t="s">
        <v>1022</v>
      </c>
      <c r="BA217" s="18" t="s">
        <v>978</v>
      </c>
      <c r="BB217" s="18" t="s">
        <v>66</v>
      </c>
      <c r="BC217" s="343" t="s">
        <v>67</v>
      </c>
      <c r="BE217" s="343"/>
      <c r="BF217" s="417"/>
    </row>
    <row r="218" spans="1:58" x14ac:dyDescent="0.25">
      <c r="A218" s="263" t="str">
        <f t="shared" si="19"/>
        <v>N-CO-WH-000506-G-XX-XX-XX-XX-01</v>
      </c>
      <c r="B218" s="137" t="s">
        <v>1023</v>
      </c>
      <c r="C218" s="136" t="str">
        <f t="shared" si="18"/>
        <v>2.53.12.FESC9a.v01</v>
      </c>
      <c r="D218" s="137" t="s">
        <v>966</v>
      </c>
      <c r="E218" s="137" t="s">
        <v>142</v>
      </c>
      <c r="F218" s="137" t="s">
        <v>50</v>
      </c>
      <c r="G218" s="136" t="s">
        <v>1024</v>
      </c>
      <c r="H218" s="136" t="s">
        <v>1025</v>
      </c>
      <c r="I218" s="136" t="s">
        <v>1026</v>
      </c>
      <c r="J218" s="135">
        <v>1035</v>
      </c>
      <c r="K218" s="134">
        <v>0.5</v>
      </c>
      <c r="L218" s="135">
        <v>0</v>
      </c>
      <c r="M218" s="135">
        <v>0</v>
      </c>
      <c r="N218" s="133">
        <v>0</v>
      </c>
      <c r="O218" s="127"/>
      <c r="P218" s="135">
        <v>13</v>
      </c>
      <c r="Q218" s="439">
        <v>59</v>
      </c>
      <c r="R218" s="137" t="s">
        <v>971</v>
      </c>
      <c r="S218" s="137"/>
      <c r="T218" s="137">
        <v>50</v>
      </c>
      <c r="U218" s="137" t="s">
        <v>1027</v>
      </c>
      <c r="V218" s="137"/>
      <c r="W218" s="125">
        <v>281</v>
      </c>
      <c r="X218" s="137" t="s">
        <v>919</v>
      </c>
      <c r="Y218" s="149" t="s">
        <v>56</v>
      </c>
      <c r="Z218" s="135" t="s">
        <v>223</v>
      </c>
      <c r="AA218" s="137" t="s">
        <v>1028</v>
      </c>
      <c r="AB218" s="130">
        <v>42208</v>
      </c>
      <c r="AC218" s="130">
        <v>41850</v>
      </c>
      <c r="AD218" s="18"/>
      <c r="AE218" s="2"/>
      <c r="AF218" s="2"/>
      <c r="AG218" s="2"/>
      <c r="AH218" s="2"/>
      <c r="AI218" s="2"/>
      <c r="AJ218" s="2"/>
      <c r="AK218" s="2"/>
      <c r="AL218" s="108"/>
      <c r="AW218" s="198" t="s">
        <v>61</v>
      </c>
      <c r="AX218" s="198" t="s">
        <v>62</v>
      </c>
      <c r="AY218" s="198" t="s">
        <v>976</v>
      </c>
      <c r="AZ218" s="344" t="s">
        <v>1029</v>
      </c>
      <c r="BA218" s="198" t="s">
        <v>978</v>
      </c>
      <c r="BB218" s="198" t="s">
        <v>66</v>
      </c>
      <c r="BC218" s="344" t="s">
        <v>382</v>
      </c>
      <c r="BE218" s="343"/>
      <c r="BF218" s="418"/>
    </row>
    <row r="219" spans="1:58" x14ac:dyDescent="0.25">
      <c r="A219" s="263" t="str">
        <f t="shared" si="19"/>
        <v>N-CO-WH-000507-G-XX-XX-XX-XX-01</v>
      </c>
      <c r="B219" s="211" t="s">
        <v>1030</v>
      </c>
      <c r="C219" s="216" t="str">
        <f t="shared" si="18"/>
        <v>2.53.14.FESC9a.v02</v>
      </c>
      <c r="D219" s="211" t="s">
        <v>966</v>
      </c>
      <c r="E219" s="211" t="s">
        <v>152</v>
      </c>
      <c r="F219" s="211" t="s">
        <v>50</v>
      </c>
      <c r="G219" s="216" t="s">
        <v>1031</v>
      </c>
      <c r="H219" s="216" t="s">
        <v>1032</v>
      </c>
      <c r="I219" s="216" t="s">
        <v>1033</v>
      </c>
      <c r="J219" s="212">
        <v>1035</v>
      </c>
      <c r="K219" s="213">
        <v>0.5</v>
      </c>
      <c r="L219" s="244">
        <f>N219/K219</f>
        <v>1.244</v>
      </c>
      <c r="M219" s="245">
        <v>4576</v>
      </c>
      <c r="N219" s="223">
        <v>0.622</v>
      </c>
      <c r="O219" s="222"/>
      <c r="P219" s="212">
        <v>10</v>
      </c>
      <c r="Q219" s="441">
        <v>784</v>
      </c>
      <c r="R219" s="211" t="s">
        <v>971</v>
      </c>
      <c r="S219" s="211"/>
      <c r="T219" s="211">
        <v>50</v>
      </c>
      <c r="U219" s="211" t="s">
        <v>1027</v>
      </c>
      <c r="V219" s="211"/>
      <c r="W219" s="246">
        <v>281</v>
      </c>
      <c r="X219" s="211" t="s">
        <v>983</v>
      </c>
      <c r="Y219" s="226" t="s">
        <v>56</v>
      </c>
      <c r="Z219" s="227" t="s">
        <v>223</v>
      </c>
      <c r="AA219" s="211" t="s">
        <v>1034</v>
      </c>
      <c r="AB219" s="217">
        <v>42207</v>
      </c>
      <c r="AC219" s="217">
        <v>41850</v>
      </c>
      <c r="AD219" s="218"/>
      <c r="AE219" s="211"/>
      <c r="AF219" s="211"/>
      <c r="AG219" s="211"/>
      <c r="AH219" s="211"/>
      <c r="AI219" s="211"/>
      <c r="AJ219" s="211"/>
      <c r="AK219" s="211"/>
      <c r="AL219" s="210"/>
      <c r="AW219" s="198" t="s">
        <v>61</v>
      </c>
      <c r="AX219" s="198" t="s">
        <v>62</v>
      </c>
      <c r="AY219" s="198" t="s">
        <v>976</v>
      </c>
      <c r="AZ219" s="344" t="s">
        <v>1035</v>
      </c>
      <c r="BA219" s="198" t="s">
        <v>978</v>
      </c>
      <c r="BB219" s="198" t="s">
        <v>66</v>
      </c>
      <c r="BC219" s="344" t="s">
        <v>382</v>
      </c>
      <c r="BE219" s="343"/>
      <c r="BF219" s="418"/>
    </row>
    <row r="220" spans="1:58" x14ac:dyDescent="0.25">
      <c r="A220" s="263" t="str">
        <f t="shared" si="19"/>
        <v>N-CO-WH-000585-E-XX-XX-XX-XX-01</v>
      </c>
      <c r="B220" s="96" t="s">
        <v>1036</v>
      </c>
      <c r="C220" s="103" t="str">
        <f t="shared" si="18"/>
        <v>2.53.15.FESC9a.v02</v>
      </c>
      <c r="D220" s="96" t="s">
        <v>966</v>
      </c>
      <c r="E220" s="96" t="s">
        <v>152</v>
      </c>
      <c r="F220" s="96" t="s">
        <v>50</v>
      </c>
      <c r="G220" s="103" t="s">
        <v>1037</v>
      </c>
      <c r="H220" s="103" t="s">
        <v>1038</v>
      </c>
      <c r="I220" s="103" t="s">
        <v>1039</v>
      </c>
      <c r="J220" s="97">
        <v>1035</v>
      </c>
      <c r="K220" s="100">
        <v>0.5</v>
      </c>
      <c r="L220" s="303">
        <f>N220/K220</f>
        <v>0.11799999999999999</v>
      </c>
      <c r="M220" s="304">
        <v>433</v>
      </c>
      <c r="N220" s="305">
        <v>5.8999999999999997E-2</v>
      </c>
      <c r="O220" s="291"/>
      <c r="P220" s="97">
        <v>10</v>
      </c>
      <c r="Q220" s="442">
        <v>82</v>
      </c>
      <c r="R220" s="96" t="s">
        <v>971</v>
      </c>
      <c r="S220" s="96"/>
      <c r="T220" s="96">
        <v>80</v>
      </c>
      <c r="U220" s="96" t="s">
        <v>1027</v>
      </c>
      <c r="V220" s="96"/>
      <c r="W220" s="298">
        <v>200</v>
      </c>
      <c r="X220" s="96" t="s">
        <v>983</v>
      </c>
      <c r="Y220" s="105"/>
      <c r="Z220" s="98" t="s">
        <v>223</v>
      </c>
      <c r="AA220" s="96"/>
      <c r="AB220" s="64"/>
      <c r="AC220" s="64">
        <v>42207</v>
      </c>
      <c r="AD220" s="351"/>
      <c r="AE220" s="96"/>
      <c r="AF220" s="96"/>
      <c r="AG220" s="96"/>
      <c r="AH220" s="96"/>
      <c r="AI220" s="96"/>
      <c r="AJ220" s="96"/>
      <c r="AK220" s="96"/>
      <c r="AL220" s="95"/>
      <c r="AW220" s="198" t="s">
        <v>61</v>
      </c>
      <c r="AX220" s="198" t="s">
        <v>62</v>
      </c>
      <c r="AY220" s="198" t="s">
        <v>976</v>
      </c>
      <c r="AZ220" s="344" t="s">
        <v>1040</v>
      </c>
      <c r="BA220" s="198" t="s">
        <v>65</v>
      </c>
      <c r="BB220" s="198" t="s">
        <v>66</v>
      </c>
      <c r="BC220" s="344" t="s">
        <v>382</v>
      </c>
      <c r="BE220" s="343"/>
      <c r="BF220" s="418"/>
    </row>
    <row r="221" spans="1:58" x14ac:dyDescent="0.25">
      <c r="A221" s="263" t="str">
        <f t="shared" si="19"/>
        <v>N-CO-WH-000586-E-XX-XX-XX-XX-01</v>
      </c>
      <c r="B221" s="96" t="s">
        <v>1041</v>
      </c>
      <c r="C221" s="103" t="str">
        <f t="shared" si="18"/>
        <v>2.53.16.FESC9c.v01</v>
      </c>
      <c r="D221" s="96" t="s">
        <v>1042</v>
      </c>
      <c r="E221" s="96" t="s">
        <v>142</v>
      </c>
      <c r="F221" s="96" t="s">
        <v>50</v>
      </c>
      <c r="G221" s="103" t="s">
        <v>1043</v>
      </c>
      <c r="H221" s="103" t="s">
        <v>1032</v>
      </c>
      <c r="I221" s="103" t="s">
        <v>1043</v>
      </c>
      <c r="J221" s="97">
        <v>1035</v>
      </c>
      <c r="K221" s="100">
        <v>0.5</v>
      </c>
      <c r="L221" s="303">
        <f>N221/K221</f>
        <v>0.16800000000000001</v>
      </c>
      <c r="M221" s="304">
        <v>621</v>
      </c>
      <c r="N221" s="305">
        <v>8.4000000000000005E-2</v>
      </c>
      <c r="O221" s="291"/>
      <c r="P221" s="97">
        <v>20</v>
      </c>
      <c r="Q221" s="442">
        <v>466</v>
      </c>
      <c r="R221" s="96" t="s">
        <v>971</v>
      </c>
      <c r="S221" s="96"/>
      <c r="T221" s="96"/>
      <c r="U221" s="96"/>
      <c r="V221" s="96"/>
      <c r="W221" s="298">
        <v>200</v>
      </c>
      <c r="X221" s="96" t="s">
        <v>983</v>
      </c>
      <c r="Y221" s="105" t="s">
        <v>1044</v>
      </c>
      <c r="Z221" s="98" t="s">
        <v>223</v>
      </c>
      <c r="AA221" s="96"/>
      <c r="AB221" s="64"/>
      <c r="AC221" s="64">
        <v>42207</v>
      </c>
      <c r="AD221" s="351"/>
      <c r="AE221" s="96"/>
      <c r="AF221" s="96"/>
      <c r="AG221" s="96"/>
      <c r="AH221" s="96"/>
      <c r="AI221" s="96"/>
      <c r="AJ221" s="96"/>
      <c r="AK221" s="96"/>
      <c r="AL221" s="95"/>
      <c r="AW221" s="198" t="s">
        <v>61</v>
      </c>
      <c r="AX221" s="198" t="s">
        <v>62</v>
      </c>
      <c r="AY221" s="198" t="s">
        <v>976</v>
      </c>
      <c r="AZ221" s="344" t="s">
        <v>1045</v>
      </c>
      <c r="BA221" s="198" t="s">
        <v>65</v>
      </c>
      <c r="BB221" s="198" t="s">
        <v>66</v>
      </c>
      <c r="BC221" s="344" t="s">
        <v>382</v>
      </c>
      <c r="BE221" s="343"/>
      <c r="BF221" s="418"/>
    </row>
    <row r="222" spans="1:58" s="18" customFormat="1" x14ac:dyDescent="0.25">
      <c r="A222" s="263" t="str">
        <f t="shared" si="19"/>
        <v>N-CO-WH-000165-G-XX-XX-XX-XX-01</v>
      </c>
      <c r="B222" s="2" t="s">
        <v>1023</v>
      </c>
      <c r="C222" s="3" t="str">
        <f t="shared" si="18"/>
        <v>2.53.12.FESC20.v01</v>
      </c>
      <c r="D222" s="2" t="s">
        <v>1046</v>
      </c>
      <c r="E222" s="2" t="s">
        <v>142</v>
      </c>
      <c r="F222" s="2" t="s">
        <v>967</v>
      </c>
      <c r="G222" s="3" t="s">
        <v>1047</v>
      </c>
      <c r="H222" s="3" t="s">
        <v>1048</v>
      </c>
      <c r="I222" s="3" t="s">
        <v>1049</v>
      </c>
      <c r="J222" s="496">
        <v>8760</v>
      </c>
      <c r="K222" s="19"/>
      <c r="L222" s="20"/>
      <c r="M222" s="6"/>
      <c r="N222" s="20"/>
      <c r="O222" s="20">
        <v>0.57299999999999995</v>
      </c>
      <c r="P222" s="496">
        <v>2</v>
      </c>
      <c r="Q222" s="440">
        <v>2.5</v>
      </c>
      <c r="R222" s="2" t="s">
        <v>1050</v>
      </c>
      <c r="S222" s="2" t="s">
        <v>1051</v>
      </c>
      <c r="T222" s="30"/>
      <c r="U222" s="2" t="s">
        <v>1002</v>
      </c>
      <c r="V222" s="2" t="s">
        <v>1001</v>
      </c>
      <c r="W222" s="277">
        <v>2.5</v>
      </c>
      <c r="X222" s="3"/>
      <c r="Y222" s="36" t="s">
        <v>1052</v>
      </c>
      <c r="Z222" s="500" t="s">
        <v>57</v>
      </c>
      <c r="AA222" s="2"/>
      <c r="AB222" s="58"/>
      <c r="AC222" s="58">
        <v>41180</v>
      </c>
      <c r="AE222" s="2"/>
      <c r="AF222" s="2"/>
      <c r="AG222" s="147"/>
      <c r="AH222" s="147"/>
      <c r="AI222" s="147"/>
      <c r="AJ222" s="2"/>
      <c r="AK222" s="2"/>
      <c r="AL222" s="108"/>
      <c r="AW222" s="18" t="s">
        <v>61</v>
      </c>
      <c r="AX222" s="18" t="s">
        <v>62</v>
      </c>
      <c r="AY222" s="18" t="s">
        <v>976</v>
      </c>
      <c r="AZ222" s="343" t="s">
        <v>1053</v>
      </c>
      <c r="BA222" s="18" t="s">
        <v>978</v>
      </c>
      <c r="BB222" s="18" t="s">
        <v>66</v>
      </c>
      <c r="BC222" s="343" t="s">
        <v>382</v>
      </c>
      <c r="BE222" s="343"/>
      <c r="BF222" s="417"/>
    </row>
    <row r="223" spans="1:58" s="18" customFormat="1" x14ac:dyDescent="0.25">
      <c r="A223" s="396" t="str">
        <f t="shared" si="19"/>
        <v>N-CO-WH-000166-G-XX-XX-XX-XX-02</v>
      </c>
      <c r="B223" s="2" t="s">
        <v>1054</v>
      </c>
      <c r="C223" s="3" t="str">
        <f t="shared" si="18"/>
        <v>2.54.01.FESC13.v02</v>
      </c>
      <c r="D223" s="2" t="s">
        <v>1055</v>
      </c>
      <c r="E223" s="380" t="s">
        <v>152</v>
      </c>
      <c r="F223" s="2" t="s">
        <v>967</v>
      </c>
      <c r="G223" s="3" t="s">
        <v>1056</v>
      </c>
      <c r="H223" s="3" t="s">
        <v>1057</v>
      </c>
      <c r="I223" s="3" t="s">
        <v>1058</v>
      </c>
      <c r="J223" s="496">
        <v>1035</v>
      </c>
      <c r="K223" s="19"/>
      <c r="L223" s="20"/>
      <c r="M223" s="6"/>
      <c r="N223" s="20"/>
      <c r="O223" s="381">
        <v>51.780141</v>
      </c>
      <c r="P223" s="496">
        <v>10</v>
      </c>
      <c r="Q223" s="440">
        <v>2</v>
      </c>
      <c r="R223" s="2" t="s">
        <v>1059</v>
      </c>
      <c r="S223" s="2"/>
      <c r="T223" s="30"/>
      <c r="U223" s="2" t="s">
        <v>1060</v>
      </c>
      <c r="V223" s="2" t="s">
        <v>1061</v>
      </c>
      <c r="W223" s="21">
        <v>0</v>
      </c>
      <c r="X223" s="3"/>
      <c r="Y223" s="36"/>
      <c r="Z223" s="500" t="s">
        <v>223</v>
      </c>
      <c r="AA223" s="2" t="s">
        <v>1062</v>
      </c>
      <c r="AB223" s="58">
        <v>42627</v>
      </c>
      <c r="AC223" s="58">
        <v>41180</v>
      </c>
      <c r="AE223" s="2"/>
      <c r="AF223" s="2"/>
      <c r="AG223" s="147"/>
      <c r="AH223" s="147"/>
      <c r="AI223" s="147"/>
      <c r="AJ223" s="2"/>
      <c r="AK223" s="2"/>
      <c r="AL223" s="108"/>
      <c r="AW223" s="18" t="s">
        <v>61</v>
      </c>
      <c r="AX223" s="18" t="s">
        <v>62</v>
      </c>
      <c r="AY223" s="18" t="s">
        <v>976</v>
      </c>
      <c r="AZ223" s="343" t="s">
        <v>1063</v>
      </c>
      <c r="BA223" s="18" t="s">
        <v>978</v>
      </c>
      <c r="BB223" s="18" t="s">
        <v>66</v>
      </c>
      <c r="BC223" s="343" t="s">
        <v>67</v>
      </c>
      <c r="BE223" s="343"/>
      <c r="BF223" s="417"/>
    </row>
    <row r="224" spans="1:58" s="18" customFormat="1" x14ac:dyDescent="0.25">
      <c r="A224" s="396" t="str">
        <f t="shared" si="19"/>
        <v>N-CO-WH-000167-G-XX-XX-XX-XX-02</v>
      </c>
      <c r="B224" s="2" t="s">
        <v>1054</v>
      </c>
      <c r="C224" s="3" t="str">
        <f t="shared" si="18"/>
        <v>2.54.01.FESC13.v02</v>
      </c>
      <c r="D224" s="2" t="s">
        <v>1055</v>
      </c>
      <c r="E224" s="380" t="s">
        <v>152</v>
      </c>
      <c r="F224" s="2" t="s">
        <v>967</v>
      </c>
      <c r="G224" s="3" t="s">
        <v>1064</v>
      </c>
      <c r="H224" s="3" t="s">
        <v>1057</v>
      </c>
      <c r="I224" s="3" t="s">
        <v>1058</v>
      </c>
      <c r="J224" s="496">
        <v>1035</v>
      </c>
      <c r="K224" s="19"/>
      <c r="L224" s="20"/>
      <c r="M224" s="6"/>
      <c r="N224" s="20"/>
      <c r="O224" s="381">
        <v>6.9040188000000002</v>
      </c>
      <c r="P224" s="496">
        <v>10</v>
      </c>
      <c r="Q224" s="440">
        <v>2</v>
      </c>
      <c r="R224" s="2" t="s">
        <v>1059</v>
      </c>
      <c r="S224" s="2"/>
      <c r="T224" s="30"/>
      <c r="U224" s="2" t="s">
        <v>1060</v>
      </c>
      <c r="V224" s="2" t="s">
        <v>1065</v>
      </c>
      <c r="W224" s="21">
        <v>0</v>
      </c>
      <c r="X224" s="3"/>
      <c r="Y224" s="36"/>
      <c r="Z224" s="500" t="s">
        <v>223</v>
      </c>
      <c r="AA224" s="2" t="s">
        <v>1062</v>
      </c>
      <c r="AB224" s="58">
        <v>42627</v>
      </c>
      <c r="AC224" s="58">
        <v>41180</v>
      </c>
      <c r="AE224" s="2"/>
      <c r="AF224" s="2"/>
      <c r="AG224" s="147"/>
      <c r="AH224" s="147"/>
      <c r="AI224" s="147"/>
      <c r="AJ224" s="2"/>
      <c r="AK224" s="2"/>
      <c r="AL224" s="108"/>
      <c r="AW224" s="18" t="s">
        <v>61</v>
      </c>
      <c r="AX224" s="18" t="s">
        <v>62</v>
      </c>
      <c r="AY224" s="18" t="s">
        <v>976</v>
      </c>
      <c r="AZ224" s="343" t="s">
        <v>1066</v>
      </c>
      <c r="BA224" s="18" t="s">
        <v>978</v>
      </c>
      <c r="BB224" s="18" t="s">
        <v>66</v>
      </c>
      <c r="BC224" s="343" t="s">
        <v>67</v>
      </c>
      <c r="BE224" s="343"/>
      <c r="BF224" s="417"/>
    </row>
    <row r="225" spans="1:58" s="18" customFormat="1" x14ac:dyDescent="0.25">
      <c r="A225" s="396" t="str">
        <f t="shared" si="19"/>
        <v>N-CO-WH-000168-G-XX-XX-XX-XX-02</v>
      </c>
      <c r="B225" s="2" t="s">
        <v>1067</v>
      </c>
      <c r="C225" s="3" t="str">
        <f t="shared" si="18"/>
        <v>2.54.02.FESC13.v02</v>
      </c>
      <c r="D225" s="2" t="s">
        <v>1055</v>
      </c>
      <c r="E225" s="380" t="s">
        <v>152</v>
      </c>
      <c r="F225" s="2" t="s">
        <v>967</v>
      </c>
      <c r="G225" s="3" t="s">
        <v>1068</v>
      </c>
      <c r="H225" s="3" t="s">
        <v>1057</v>
      </c>
      <c r="I225" s="3" t="s">
        <v>1069</v>
      </c>
      <c r="J225" s="496">
        <v>1035</v>
      </c>
      <c r="K225" s="19"/>
      <c r="L225" s="20"/>
      <c r="M225" s="6"/>
      <c r="N225" s="20"/>
      <c r="O225" s="381">
        <v>73.355199750000011</v>
      </c>
      <c r="P225" s="496">
        <v>10</v>
      </c>
      <c r="Q225" s="440">
        <v>3</v>
      </c>
      <c r="R225" s="2" t="s">
        <v>1059</v>
      </c>
      <c r="S225" s="2"/>
      <c r="T225" s="30"/>
      <c r="U225" s="2" t="s">
        <v>1060</v>
      </c>
      <c r="V225" s="2" t="s">
        <v>1061</v>
      </c>
      <c r="W225" s="21">
        <v>0</v>
      </c>
      <c r="X225" s="3"/>
      <c r="Y225" s="36"/>
      <c r="Z225" s="500" t="s">
        <v>223</v>
      </c>
      <c r="AA225" s="2" t="s">
        <v>1062</v>
      </c>
      <c r="AB225" s="58">
        <v>42627</v>
      </c>
      <c r="AC225" s="58">
        <v>41180</v>
      </c>
      <c r="AE225" s="2"/>
      <c r="AF225" s="2"/>
      <c r="AG225" s="147"/>
      <c r="AH225" s="147"/>
      <c r="AI225" s="147"/>
      <c r="AJ225" s="2"/>
      <c r="AK225" s="2"/>
      <c r="AL225" s="108"/>
      <c r="AW225" s="18" t="s">
        <v>61</v>
      </c>
      <c r="AX225" s="18" t="s">
        <v>62</v>
      </c>
      <c r="AY225" s="18" t="s">
        <v>976</v>
      </c>
      <c r="AZ225" s="343" t="s">
        <v>1070</v>
      </c>
      <c r="BA225" s="18" t="s">
        <v>978</v>
      </c>
      <c r="BB225" s="18" t="s">
        <v>66</v>
      </c>
      <c r="BC225" s="343" t="s">
        <v>67</v>
      </c>
      <c r="BE225" s="343"/>
      <c r="BF225" s="417"/>
    </row>
    <row r="226" spans="1:58" s="18" customFormat="1" x14ac:dyDescent="0.25">
      <c r="A226" s="396" t="str">
        <f t="shared" si="19"/>
        <v>N-CO-WH-000169-G-XX-XX-XX-XX-02</v>
      </c>
      <c r="B226" s="2" t="s">
        <v>1067</v>
      </c>
      <c r="C226" s="3" t="str">
        <f t="shared" si="18"/>
        <v>2.54.02.FESC13.v02</v>
      </c>
      <c r="D226" s="2" t="s">
        <v>1055</v>
      </c>
      <c r="E226" s="380" t="s">
        <v>152</v>
      </c>
      <c r="F226" s="2" t="s">
        <v>967</v>
      </c>
      <c r="G226" s="3" t="s">
        <v>1071</v>
      </c>
      <c r="H226" s="3" t="s">
        <v>1057</v>
      </c>
      <c r="I226" s="3" t="s">
        <v>1069</v>
      </c>
      <c r="J226" s="496">
        <v>1035</v>
      </c>
      <c r="K226" s="19"/>
      <c r="L226" s="20"/>
      <c r="M226" s="6"/>
      <c r="N226" s="20"/>
      <c r="O226" s="381">
        <v>9.7806933000000011</v>
      </c>
      <c r="P226" s="496">
        <v>10</v>
      </c>
      <c r="Q226" s="440">
        <v>3</v>
      </c>
      <c r="R226" s="2" t="s">
        <v>1059</v>
      </c>
      <c r="S226" s="2"/>
      <c r="T226" s="30"/>
      <c r="U226" s="2" t="s">
        <v>1060</v>
      </c>
      <c r="V226" s="2" t="s">
        <v>1065</v>
      </c>
      <c r="W226" s="21">
        <v>0</v>
      </c>
      <c r="X226" s="3"/>
      <c r="Y226" s="36"/>
      <c r="Z226" s="500" t="s">
        <v>223</v>
      </c>
      <c r="AA226" s="2" t="s">
        <v>1062</v>
      </c>
      <c r="AB226" s="58">
        <v>42627</v>
      </c>
      <c r="AC226" s="58">
        <v>41180</v>
      </c>
      <c r="AE226" s="2"/>
      <c r="AF226" s="2"/>
      <c r="AG226" s="147"/>
      <c r="AH226" s="147"/>
      <c r="AI226" s="147"/>
      <c r="AJ226" s="2"/>
      <c r="AK226" s="2"/>
      <c r="AL226" s="108"/>
      <c r="AW226" s="18" t="s">
        <v>61</v>
      </c>
      <c r="AX226" s="18" t="s">
        <v>62</v>
      </c>
      <c r="AY226" s="18" t="s">
        <v>976</v>
      </c>
      <c r="AZ226" s="343" t="s">
        <v>1072</v>
      </c>
      <c r="BA226" s="18" t="s">
        <v>978</v>
      </c>
      <c r="BB226" s="18" t="s">
        <v>66</v>
      </c>
      <c r="BC226" s="343" t="s">
        <v>67</v>
      </c>
      <c r="BE226" s="343"/>
      <c r="BF226" s="417"/>
    </row>
    <row r="227" spans="1:58" s="18" customFormat="1" x14ac:dyDescent="0.25">
      <c r="A227" s="396" t="str">
        <f t="shared" ref="A227:A236" si="20">CONCATENATE(AW227,"-",AX227,"-",AY227,AZ227,BA227,BB227,BC227)</f>
        <v>N-CO-WH-000170-E-XX-XX-XX-XX-02</v>
      </c>
      <c r="B227" s="2" t="s">
        <v>1073</v>
      </c>
      <c r="C227" s="3" t="str">
        <f t="shared" si="18"/>
        <v>2.54.03.FESC13.v02</v>
      </c>
      <c r="D227" s="2" t="s">
        <v>1055</v>
      </c>
      <c r="E227" s="380" t="s">
        <v>152</v>
      </c>
      <c r="F227" s="2" t="s">
        <v>50</v>
      </c>
      <c r="G227" s="3" t="s">
        <v>1056</v>
      </c>
      <c r="H227" s="3" t="s">
        <v>1057</v>
      </c>
      <c r="I227" s="3" t="s">
        <v>1058</v>
      </c>
      <c r="J227" s="496">
        <v>1035</v>
      </c>
      <c r="K227" s="221">
        <v>1</v>
      </c>
      <c r="L227" s="381">
        <v>0.14142103500251219</v>
      </c>
      <c r="M227" s="386">
        <v>1238.8482666220068</v>
      </c>
      <c r="N227" s="381">
        <f>L227*K227</f>
        <v>0.14142103500251219</v>
      </c>
      <c r="O227" s="20"/>
      <c r="P227" s="496">
        <v>10</v>
      </c>
      <c r="Q227" s="440">
        <v>2</v>
      </c>
      <c r="R227" s="2" t="s">
        <v>1059</v>
      </c>
      <c r="S227" s="2"/>
      <c r="T227" s="30"/>
      <c r="U227" s="2" t="s">
        <v>1060</v>
      </c>
      <c r="V227" s="2" t="s">
        <v>1061</v>
      </c>
      <c r="W227" s="21">
        <v>0</v>
      </c>
      <c r="X227" s="3"/>
      <c r="Y227" s="36"/>
      <c r="Z227" s="500" t="s">
        <v>223</v>
      </c>
      <c r="AA227" s="2" t="s">
        <v>1062</v>
      </c>
      <c r="AB227" s="58">
        <v>42627</v>
      </c>
      <c r="AC227" s="58">
        <v>41180</v>
      </c>
      <c r="AE227" s="2"/>
      <c r="AF227" s="2"/>
      <c r="AG227" s="147"/>
      <c r="AH227" s="147"/>
      <c r="AI227" s="147"/>
      <c r="AJ227" s="2"/>
      <c r="AK227" s="2"/>
      <c r="AL227" s="108"/>
      <c r="AW227" s="18" t="s">
        <v>61</v>
      </c>
      <c r="AX227" s="18" t="s">
        <v>62</v>
      </c>
      <c r="AY227" s="18" t="s">
        <v>976</v>
      </c>
      <c r="AZ227" s="343" t="s">
        <v>1074</v>
      </c>
      <c r="BA227" s="18" t="s">
        <v>65</v>
      </c>
      <c r="BB227" s="18" t="s">
        <v>66</v>
      </c>
      <c r="BC227" s="343" t="s">
        <v>67</v>
      </c>
      <c r="BE227" s="343"/>
      <c r="BF227" s="417"/>
    </row>
    <row r="228" spans="1:58" s="18" customFormat="1" x14ac:dyDescent="0.25">
      <c r="A228" s="396" t="str">
        <f t="shared" si="20"/>
        <v>N-CO-WH-000171-E-XX-XX-XX-XX-02</v>
      </c>
      <c r="B228" s="2" t="s">
        <v>1073</v>
      </c>
      <c r="C228" s="3" t="str">
        <f t="shared" si="18"/>
        <v>2.54.03.FESC13.v02</v>
      </c>
      <c r="D228" s="2" t="s">
        <v>1055</v>
      </c>
      <c r="E228" s="380" t="s">
        <v>152</v>
      </c>
      <c r="F228" s="2" t="s">
        <v>50</v>
      </c>
      <c r="G228" s="3" t="s">
        <v>1064</v>
      </c>
      <c r="H228" s="3" t="s">
        <v>1057</v>
      </c>
      <c r="I228" s="3" t="s">
        <v>1058</v>
      </c>
      <c r="J228" s="496">
        <v>1035</v>
      </c>
      <c r="K228" s="221">
        <v>1</v>
      </c>
      <c r="L228" s="381">
        <v>1.8856138000334956E-2</v>
      </c>
      <c r="M228" s="386">
        <v>165.17976888293421</v>
      </c>
      <c r="N228" s="381">
        <f t="shared" ref="N228:N230" si="21">L228*K228</f>
        <v>1.8856138000334956E-2</v>
      </c>
      <c r="O228" s="20"/>
      <c r="P228" s="496">
        <v>10</v>
      </c>
      <c r="Q228" s="440">
        <v>2</v>
      </c>
      <c r="R228" s="2" t="s">
        <v>1059</v>
      </c>
      <c r="S228" s="2"/>
      <c r="T228" s="30"/>
      <c r="U228" s="2" t="s">
        <v>1060</v>
      </c>
      <c r="V228" s="2" t="s">
        <v>1065</v>
      </c>
      <c r="W228" s="21">
        <v>0</v>
      </c>
      <c r="X228" s="3"/>
      <c r="Y228" s="36"/>
      <c r="Z228" s="500" t="s">
        <v>223</v>
      </c>
      <c r="AA228" s="2" t="s">
        <v>1062</v>
      </c>
      <c r="AB228" s="58">
        <v>42627</v>
      </c>
      <c r="AC228" s="58">
        <v>41180</v>
      </c>
      <c r="AE228" s="2"/>
      <c r="AF228" s="2"/>
      <c r="AG228" s="147"/>
      <c r="AH228" s="147"/>
      <c r="AI228" s="147"/>
      <c r="AJ228" s="2"/>
      <c r="AK228" s="2"/>
      <c r="AL228" s="108"/>
      <c r="AW228" s="18" t="s">
        <v>61</v>
      </c>
      <c r="AX228" s="18" t="s">
        <v>62</v>
      </c>
      <c r="AY228" s="18" t="s">
        <v>976</v>
      </c>
      <c r="AZ228" s="343" t="s">
        <v>1075</v>
      </c>
      <c r="BA228" s="18" t="s">
        <v>65</v>
      </c>
      <c r="BB228" s="18" t="s">
        <v>66</v>
      </c>
      <c r="BC228" s="343" t="s">
        <v>67</v>
      </c>
      <c r="BE228" s="343"/>
      <c r="BF228" s="417"/>
    </row>
    <row r="229" spans="1:58" s="18" customFormat="1" x14ac:dyDescent="0.25">
      <c r="A229" s="396" t="str">
        <f t="shared" si="20"/>
        <v>N-CO-WH-000172-E-XX-XX-XX-XX-02</v>
      </c>
      <c r="B229" s="2" t="s">
        <v>1076</v>
      </c>
      <c r="C229" s="3" t="str">
        <f t="shared" si="18"/>
        <v>2.54.04.FESC13.v02</v>
      </c>
      <c r="D229" s="2" t="s">
        <v>1055</v>
      </c>
      <c r="E229" s="380" t="s">
        <v>152</v>
      </c>
      <c r="F229" s="2" t="s">
        <v>50</v>
      </c>
      <c r="G229" s="3" t="s">
        <v>1068</v>
      </c>
      <c r="H229" s="3" t="s">
        <v>1057</v>
      </c>
      <c r="I229" s="3" t="s">
        <v>1069</v>
      </c>
      <c r="J229" s="496">
        <v>1035</v>
      </c>
      <c r="K229" s="221">
        <v>1</v>
      </c>
      <c r="L229" s="381">
        <v>0.2003464662535589</v>
      </c>
      <c r="M229" s="386">
        <v>1755.035044381176</v>
      </c>
      <c r="N229" s="381">
        <f t="shared" si="21"/>
        <v>0.2003464662535589</v>
      </c>
      <c r="O229" s="20"/>
      <c r="P229" s="496">
        <v>10</v>
      </c>
      <c r="Q229" s="440">
        <v>3</v>
      </c>
      <c r="R229" s="2" t="s">
        <v>1059</v>
      </c>
      <c r="S229" s="2"/>
      <c r="T229" s="30"/>
      <c r="U229" s="2" t="s">
        <v>1060</v>
      </c>
      <c r="V229" s="2" t="s">
        <v>1061</v>
      </c>
      <c r="W229" s="21">
        <v>0</v>
      </c>
      <c r="X229" s="3"/>
      <c r="Y229" s="36"/>
      <c r="Z229" s="500" t="s">
        <v>223</v>
      </c>
      <c r="AA229" s="2" t="s">
        <v>1062</v>
      </c>
      <c r="AB229" s="58">
        <v>42627</v>
      </c>
      <c r="AC229" s="58">
        <v>41180</v>
      </c>
      <c r="AE229" s="2"/>
      <c r="AF229" s="2"/>
      <c r="AG229" s="147"/>
      <c r="AH229" s="147"/>
      <c r="AI229" s="147"/>
      <c r="AJ229" s="2"/>
      <c r="AK229" s="2"/>
      <c r="AL229" s="108"/>
      <c r="AW229" s="18" t="s">
        <v>61</v>
      </c>
      <c r="AX229" s="18" t="s">
        <v>62</v>
      </c>
      <c r="AY229" s="18" t="s">
        <v>976</v>
      </c>
      <c r="AZ229" s="343" t="s">
        <v>1077</v>
      </c>
      <c r="BA229" s="18" t="s">
        <v>65</v>
      </c>
      <c r="BB229" s="18" t="s">
        <v>66</v>
      </c>
      <c r="BC229" s="343" t="s">
        <v>67</v>
      </c>
      <c r="BE229" s="343"/>
      <c r="BF229" s="417"/>
    </row>
    <row r="230" spans="1:58" s="18" customFormat="1" x14ac:dyDescent="0.25">
      <c r="A230" s="396" t="str">
        <f t="shared" si="20"/>
        <v>N-CO-WH-000173-E-XX-XX-XX-XX-02</v>
      </c>
      <c r="B230" s="2" t="s">
        <v>1076</v>
      </c>
      <c r="C230" s="3" t="str">
        <f t="shared" si="18"/>
        <v>2.54.04.FESC13.v02</v>
      </c>
      <c r="D230" s="2" t="s">
        <v>1055</v>
      </c>
      <c r="E230" s="380" t="s">
        <v>152</v>
      </c>
      <c r="F230" s="2" t="s">
        <v>50</v>
      </c>
      <c r="G230" s="3" t="s">
        <v>1071</v>
      </c>
      <c r="H230" s="3" t="s">
        <v>1057</v>
      </c>
      <c r="I230" s="3" t="s">
        <v>1069</v>
      </c>
      <c r="J230" s="496">
        <v>1035</v>
      </c>
      <c r="K230" s="221">
        <v>1</v>
      </c>
      <c r="L230" s="381">
        <v>2.6712862167141187E-2</v>
      </c>
      <c r="M230" s="386">
        <v>234.00467258415679</v>
      </c>
      <c r="N230" s="381">
        <f t="shared" si="21"/>
        <v>2.6712862167141187E-2</v>
      </c>
      <c r="O230" s="20"/>
      <c r="P230" s="496">
        <v>10</v>
      </c>
      <c r="Q230" s="440">
        <v>3</v>
      </c>
      <c r="R230" s="2" t="s">
        <v>1059</v>
      </c>
      <c r="S230" s="2"/>
      <c r="T230" s="30"/>
      <c r="U230" s="2" t="s">
        <v>1060</v>
      </c>
      <c r="V230" s="2" t="s">
        <v>1065</v>
      </c>
      <c r="W230" s="21">
        <v>0</v>
      </c>
      <c r="X230" s="3"/>
      <c r="Y230" s="36"/>
      <c r="Z230" s="500" t="s">
        <v>223</v>
      </c>
      <c r="AA230" s="2" t="s">
        <v>1062</v>
      </c>
      <c r="AB230" s="58">
        <v>42627</v>
      </c>
      <c r="AC230" s="58">
        <v>41180</v>
      </c>
      <c r="AE230" s="2"/>
      <c r="AF230" s="2"/>
      <c r="AG230" s="147"/>
      <c r="AH230" s="147"/>
      <c r="AI230" s="147"/>
      <c r="AJ230" s="2"/>
      <c r="AK230" s="2"/>
      <c r="AL230" s="108"/>
      <c r="AW230" s="18" t="s">
        <v>61</v>
      </c>
      <c r="AX230" s="18" t="s">
        <v>62</v>
      </c>
      <c r="AY230" s="18" t="s">
        <v>976</v>
      </c>
      <c r="AZ230" s="343" t="s">
        <v>1078</v>
      </c>
      <c r="BA230" s="18" t="s">
        <v>65</v>
      </c>
      <c r="BB230" s="18" t="s">
        <v>66</v>
      </c>
      <c r="BC230" s="343" t="s">
        <v>67</v>
      </c>
      <c r="BE230" s="343"/>
      <c r="BF230" s="417"/>
    </row>
    <row r="231" spans="1:58" s="18" customFormat="1" x14ac:dyDescent="0.25">
      <c r="A231" s="263" t="str">
        <f t="shared" si="20"/>
        <v>N-CO-WH-000174-G-XX-XX-XX-XX-01</v>
      </c>
      <c r="B231" s="2" t="s">
        <v>1079</v>
      </c>
      <c r="C231" s="3" t="str">
        <f t="shared" si="18"/>
        <v>2.54.05.FESC12.v01</v>
      </c>
      <c r="D231" s="2" t="s">
        <v>1080</v>
      </c>
      <c r="E231" s="2" t="s">
        <v>142</v>
      </c>
      <c r="F231" s="2" t="s">
        <v>967</v>
      </c>
      <c r="G231" s="3" t="s">
        <v>1081</v>
      </c>
      <c r="H231" s="3" t="s">
        <v>1082</v>
      </c>
      <c r="I231" s="3" t="s">
        <v>1083</v>
      </c>
      <c r="J231" s="496">
        <v>1035</v>
      </c>
      <c r="K231" s="19"/>
      <c r="L231" s="20"/>
      <c r="M231" s="6"/>
      <c r="N231" s="20"/>
      <c r="O231" s="20">
        <v>14.7</v>
      </c>
      <c r="P231" s="496">
        <v>10</v>
      </c>
      <c r="Q231" s="440">
        <v>25</v>
      </c>
      <c r="R231" s="2" t="s">
        <v>1059</v>
      </c>
      <c r="S231" s="2"/>
      <c r="T231" s="30"/>
      <c r="U231" s="2" t="s">
        <v>1084</v>
      </c>
      <c r="V231" s="2"/>
      <c r="W231" s="21">
        <v>0</v>
      </c>
      <c r="X231" s="3"/>
      <c r="Y231" s="36"/>
      <c r="Z231" s="500" t="s">
        <v>57</v>
      </c>
      <c r="AA231" s="2"/>
      <c r="AB231" s="58"/>
      <c r="AC231" s="58">
        <v>41180</v>
      </c>
      <c r="AE231" s="2"/>
      <c r="AF231" s="2"/>
      <c r="AG231" s="147"/>
      <c r="AH231" s="147"/>
      <c r="AI231" s="147"/>
      <c r="AJ231" s="2"/>
      <c r="AK231" s="2"/>
      <c r="AL231" s="108"/>
      <c r="AW231" s="18" t="s">
        <v>61</v>
      </c>
      <c r="AX231" s="18" t="s">
        <v>62</v>
      </c>
      <c r="AY231" s="18" t="s">
        <v>976</v>
      </c>
      <c r="AZ231" s="343" t="s">
        <v>1085</v>
      </c>
      <c r="BA231" s="18" t="s">
        <v>978</v>
      </c>
      <c r="BB231" s="18" t="s">
        <v>66</v>
      </c>
      <c r="BC231" s="343" t="s">
        <v>382</v>
      </c>
      <c r="BE231" s="343"/>
      <c r="BF231" s="417"/>
    </row>
    <row r="232" spans="1:58" s="18" customFormat="1" x14ac:dyDescent="0.25">
      <c r="A232" s="263" t="str">
        <f t="shared" si="20"/>
        <v>N-CO-WH-000175-G-XX-XX-XX-XX-01</v>
      </c>
      <c r="B232" s="2" t="s">
        <v>1086</v>
      </c>
      <c r="C232" s="3" t="str">
        <f t="shared" si="18"/>
        <v>2.54.09.FESC12.v01</v>
      </c>
      <c r="D232" s="2" t="s">
        <v>1080</v>
      </c>
      <c r="E232" s="2" t="s">
        <v>142</v>
      </c>
      <c r="F232" s="2" t="s">
        <v>967</v>
      </c>
      <c r="G232" s="3" t="s">
        <v>1087</v>
      </c>
      <c r="H232" s="3" t="s">
        <v>1082</v>
      </c>
      <c r="I232" s="3" t="s">
        <v>1088</v>
      </c>
      <c r="J232" s="496">
        <v>1035</v>
      </c>
      <c r="K232" s="19"/>
      <c r="L232" s="20"/>
      <c r="M232" s="6"/>
      <c r="N232" s="20"/>
      <c r="O232" s="20">
        <v>22</v>
      </c>
      <c r="P232" s="496">
        <v>10</v>
      </c>
      <c r="Q232" s="440">
        <v>25</v>
      </c>
      <c r="R232" s="2" t="s">
        <v>1059</v>
      </c>
      <c r="S232" s="2"/>
      <c r="T232" s="30"/>
      <c r="U232" s="2" t="s">
        <v>1084</v>
      </c>
      <c r="V232" s="2"/>
      <c r="W232" s="21">
        <v>0</v>
      </c>
      <c r="X232" s="3"/>
      <c r="Y232" s="36"/>
      <c r="Z232" s="500" t="s">
        <v>223</v>
      </c>
      <c r="AA232" s="2"/>
      <c r="AB232" s="58"/>
      <c r="AC232" s="58">
        <v>41180</v>
      </c>
      <c r="AE232" s="2"/>
      <c r="AF232" s="2"/>
      <c r="AG232" s="147"/>
      <c r="AH232" s="147"/>
      <c r="AI232" s="147"/>
      <c r="AJ232" s="2"/>
      <c r="AK232" s="2"/>
      <c r="AL232" s="108"/>
      <c r="AW232" s="18" t="s">
        <v>61</v>
      </c>
      <c r="AX232" s="18" t="s">
        <v>62</v>
      </c>
      <c r="AY232" s="18" t="s">
        <v>976</v>
      </c>
      <c r="AZ232" s="343" t="s">
        <v>1089</v>
      </c>
      <c r="BA232" s="18" t="s">
        <v>978</v>
      </c>
      <c r="BB232" s="18" t="s">
        <v>66</v>
      </c>
      <c r="BC232" s="343" t="s">
        <v>382</v>
      </c>
      <c r="BE232" s="343"/>
      <c r="BF232" s="417"/>
    </row>
    <row r="233" spans="1:58" s="18" customFormat="1" x14ac:dyDescent="0.25">
      <c r="A233" s="263" t="str">
        <f t="shared" si="20"/>
        <v>N-CO-WH-000176-G-XX-XX-XX-XX-01</v>
      </c>
      <c r="B233" s="2" t="s">
        <v>1090</v>
      </c>
      <c r="C233" s="3" t="str">
        <f t="shared" si="18"/>
        <v>2.54.06.FESC12.v01</v>
      </c>
      <c r="D233" s="2" t="s">
        <v>1080</v>
      </c>
      <c r="E233" s="2" t="s">
        <v>142</v>
      </c>
      <c r="F233" s="2" t="s">
        <v>967</v>
      </c>
      <c r="G233" s="3" t="s">
        <v>1091</v>
      </c>
      <c r="H233" s="3" t="s">
        <v>1082</v>
      </c>
      <c r="I233" s="3" t="s">
        <v>1092</v>
      </c>
      <c r="J233" s="496">
        <v>1035</v>
      </c>
      <c r="K233" s="19"/>
      <c r="L233" s="20"/>
      <c r="M233" s="6"/>
      <c r="N233" s="20"/>
      <c r="O233" s="20">
        <v>29.4</v>
      </c>
      <c r="P233" s="496">
        <v>10</v>
      </c>
      <c r="Q233" s="440">
        <v>25</v>
      </c>
      <c r="R233" s="2" t="s">
        <v>1059</v>
      </c>
      <c r="S233" s="2"/>
      <c r="T233" s="30"/>
      <c r="U233" s="2" t="s">
        <v>1084</v>
      </c>
      <c r="V233" s="2"/>
      <c r="W233" s="21">
        <v>0</v>
      </c>
      <c r="X233" s="3"/>
      <c r="Y233" s="36"/>
      <c r="Z233" s="500" t="s">
        <v>223</v>
      </c>
      <c r="AA233" s="2"/>
      <c r="AB233" s="58"/>
      <c r="AC233" s="58">
        <v>41180</v>
      </c>
      <c r="AE233" s="2"/>
      <c r="AF233" s="2"/>
      <c r="AG233" s="147"/>
      <c r="AH233" s="147"/>
      <c r="AI233" s="147"/>
      <c r="AJ233" s="2"/>
      <c r="AK233" s="2"/>
      <c r="AL233" s="108"/>
      <c r="AW233" s="18" t="s">
        <v>61</v>
      </c>
      <c r="AX233" s="18" t="s">
        <v>62</v>
      </c>
      <c r="AY233" s="18" t="s">
        <v>976</v>
      </c>
      <c r="AZ233" s="343" t="s">
        <v>1093</v>
      </c>
      <c r="BA233" s="18" t="s">
        <v>978</v>
      </c>
      <c r="BB233" s="18" t="s">
        <v>66</v>
      </c>
      <c r="BC233" s="343" t="s">
        <v>382</v>
      </c>
      <c r="BE233" s="343"/>
      <c r="BF233" s="417"/>
    </row>
    <row r="234" spans="1:58" s="18" customFormat="1" x14ac:dyDescent="0.25">
      <c r="A234" s="263" t="str">
        <f t="shared" si="20"/>
        <v>N-CO-WH-000177-E-XX-XX-XX-XX-01</v>
      </c>
      <c r="B234" s="2" t="s">
        <v>1094</v>
      </c>
      <c r="C234" s="3" t="str">
        <f t="shared" si="18"/>
        <v>2.54.07.FESC12.v01</v>
      </c>
      <c r="D234" s="2" t="s">
        <v>1080</v>
      </c>
      <c r="E234" s="2" t="s">
        <v>142</v>
      </c>
      <c r="F234" s="2" t="s">
        <v>50</v>
      </c>
      <c r="G234" s="3" t="s">
        <v>1081</v>
      </c>
      <c r="H234" s="3" t="s">
        <v>1082</v>
      </c>
      <c r="I234" s="3" t="s">
        <v>1083</v>
      </c>
      <c r="J234" s="496">
        <v>1035</v>
      </c>
      <c r="K234" s="19">
        <v>1</v>
      </c>
      <c r="L234" s="29">
        <v>4.0099999999999997E-2</v>
      </c>
      <c r="M234" s="6">
        <v>352</v>
      </c>
      <c r="N234" s="20">
        <f>L234</f>
        <v>4.0099999999999997E-2</v>
      </c>
      <c r="O234" s="20"/>
      <c r="P234" s="496">
        <v>10</v>
      </c>
      <c r="Q234" s="440">
        <v>25</v>
      </c>
      <c r="R234" s="2" t="s">
        <v>1059</v>
      </c>
      <c r="S234" s="2"/>
      <c r="T234" s="30"/>
      <c r="U234" s="2" t="s">
        <v>1084</v>
      </c>
      <c r="V234" s="2"/>
      <c r="W234" s="21">
        <v>0</v>
      </c>
      <c r="X234" s="3"/>
      <c r="Y234" s="36"/>
      <c r="Z234" s="500" t="s">
        <v>57</v>
      </c>
      <c r="AA234" s="2"/>
      <c r="AB234" s="58"/>
      <c r="AC234" s="58">
        <v>41180</v>
      </c>
      <c r="AE234" s="2"/>
      <c r="AF234" s="2"/>
      <c r="AG234" s="147"/>
      <c r="AH234" s="147"/>
      <c r="AI234" s="147"/>
      <c r="AJ234" s="2"/>
      <c r="AK234" s="2"/>
      <c r="AL234" s="108"/>
      <c r="AW234" s="18" t="s">
        <v>61</v>
      </c>
      <c r="AX234" s="18" t="s">
        <v>62</v>
      </c>
      <c r="AY234" s="18" t="s">
        <v>976</v>
      </c>
      <c r="AZ234" s="343" t="s">
        <v>1095</v>
      </c>
      <c r="BA234" s="18" t="s">
        <v>65</v>
      </c>
      <c r="BB234" s="18" t="s">
        <v>66</v>
      </c>
      <c r="BC234" s="343" t="s">
        <v>382</v>
      </c>
      <c r="BE234" s="343"/>
      <c r="BF234" s="417"/>
    </row>
    <row r="235" spans="1:58" s="18" customFormat="1" x14ac:dyDescent="0.25">
      <c r="A235" s="263" t="str">
        <f t="shared" si="20"/>
        <v>N-CO-WH-000178-E-XX-XX-XX-XX-01</v>
      </c>
      <c r="B235" s="2" t="s">
        <v>1096</v>
      </c>
      <c r="C235" s="3" t="str">
        <f t="shared" si="18"/>
        <v>2.54.10.FESC12.v01</v>
      </c>
      <c r="D235" s="2" t="s">
        <v>1080</v>
      </c>
      <c r="E235" s="2" t="s">
        <v>142</v>
      </c>
      <c r="F235" s="2" t="s">
        <v>50</v>
      </c>
      <c r="G235" s="3" t="s">
        <v>1087</v>
      </c>
      <c r="H235" s="3" t="s">
        <v>1082</v>
      </c>
      <c r="I235" s="3" t="s">
        <v>1088</v>
      </c>
      <c r="J235" s="496">
        <v>1035</v>
      </c>
      <c r="K235" s="19">
        <v>1</v>
      </c>
      <c r="L235" s="29">
        <v>6.0199999999999997E-2</v>
      </c>
      <c r="M235" s="6">
        <v>527</v>
      </c>
      <c r="N235" s="20">
        <f>L235</f>
        <v>6.0199999999999997E-2</v>
      </c>
      <c r="O235" s="20"/>
      <c r="P235" s="496">
        <v>10</v>
      </c>
      <c r="Q235" s="440">
        <v>25</v>
      </c>
      <c r="R235" s="2" t="s">
        <v>1059</v>
      </c>
      <c r="S235" s="2"/>
      <c r="T235" s="30"/>
      <c r="U235" s="2" t="s">
        <v>1084</v>
      </c>
      <c r="V235" s="2"/>
      <c r="W235" s="21">
        <v>0</v>
      </c>
      <c r="X235" s="3"/>
      <c r="Y235" s="36"/>
      <c r="Z235" s="500" t="s">
        <v>223</v>
      </c>
      <c r="AA235" s="2"/>
      <c r="AB235" s="58"/>
      <c r="AC235" s="58">
        <v>41180</v>
      </c>
      <c r="AE235" s="2"/>
      <c r="AF235" s="2"/>
      <c r="AG235" s="147"/>
      <c r="AH235" s="147"/>
      <c r="AI235" s="147"/>
      <c r="AJ235" s="2"/>
      <c r="AK235" s="2"/>
      <c r="AL235" s="108"/>
      <c r="AW235" s="18" t="s">
        <v>61</v>
      </c>
      <c r="AX235" s="18" t="s">
        <v>62</v>
      </c>
      <c r="AY235" s="18" t="s">
        <v>976</v>
      </c>
      <c r="AZ235" s="343" t="s">
        <v>1097</v>
      </c>
      <c r="BA235" s="18" t="s">
        <v>65</v>
      </c>
      <c r="BB235" s="18" t="s">
        <v>66</v>
      </c>
      <c r="BC235" s="343" t="s">
        <v>382</v>
      </c>
      <c r="BE235" s="343"/>
      <c r="BF235" s="417"/>
    </row>
    <row r="236" spans="1:58" s="18" customFormat="1" x14ac:dyDescent="0.25">
      <c r="A236" s="263" t="str">
        <f t="shared" si="20"/>
        <v>N-CO-WH-000179-E-XX-XX-XX-XX-01</v>
      </c>
      <c r="B236" s="2" t="s">
        <v>1098</v>
      </c>
      <c r="C236" s="3" t="str">
        <f t="shared" si="18"/>
        <v>2.54.08.FESC12.v01</v>
      </c>
      <c r="D236" s="2" t="s">
        <v>1080</v>
      </c>
      <c r="E236" s="2" t="s">
        <v>142</v>
      </c>
      <c r="F236" s="2" t="s">
        <v>50</v>
      </c>
      <c r="G236" s="3" t="s">
        <v>1091</v>
      </c>
      <c r="H236" s="3" t="s">
        <v>1082</v>
      </c>
      <c r="I236" s="3" t="s">
        <v>1092</v>
      </c>
      <c r="J236" s="496">
        <v>1035</v>
      </c>
      <c r="K236" s="19">
        <v>1</v>
      </c>
      <c r="L236" s="29">
        <v>8.0299999999999996E-2</v>
      </c>
      <c r="M236" s="6">
        <v>703</v>
      </c>
      <c r="N236" s="20">
        <f>L236</f>
        <v>8.0299999999999996E-2</v>
      </c>
      <c r="O236" s="20"/>
      <c r="P236" s="496">
        <v>10</v>
      </c>
      <c r="Q236" s="440">
        <v>25</v>
      </c>
      <c r="R236" s="2" t="s">
        <v>1059</v>
      </c>
      <c r="S236" s="2"/>
      <c r="T236" s="30"/>
      <c r="U236" s="2" t="s">
        <v>1084</v>
      </c>
      <c r="V236" s="2"/>
      <c r="W236" s="21">
        <v>0</v>
      </c>
      <c r="X236" s="3"/>
      <c r="Y236" s="36"/>
      <c r="Z236" s="500" t="s">
        <v>223</v>
      </c>
      <c r="AA236" s="2"/>
      <c r="AB236" s="58"/>
      <c r="AC236" s="58">
        <v>41180</v>
      </c>
      <c r="AE236" s="2"/>
      <c r="AF236" s="2"/>
      <c r="AG236" s="147"/>
      <c r="AH236" s="147"/>
      <c r="AI236" s="147"/>
      <c r="AJ236" s="2"/>
      <c r="AK236" s="2"/>
      <c r="AL236" s="108"/>
      <c r="AW236" s="18" t="s">
        <v>61</v>
      </c>
      <c r="AX236" s="18" t="s">
        <v>62</v>
      </c>
      <c r="AY236" s="18" t="s">
        <v>976</v>
      </c>
      <c r="AZ236" s="343" t="s">
        <v>1099</v>
      </c>
      <c r="BA236" s="18" t="s">
        <v>65</v>
      </c>
      <c r="BB236" s="18" t="s">
        <v>66</v>
      </c>
      <c r="BC236" s="343" t="s">
        <v>382</v>
      </c>
      <c r="BE236" s="343"/>
      <c r="BF236" s="417"/>
    </row>
    <row r="237" spans="1:58" s="18" customFormat="1" x14ac:dyDescent="0.25">
      <c r="A237" s="263" t="str">
        <f t="shared" ref="A237:A238" si="22">CONCATENATE(AW237,"-",AX237,"-",AY237,"-",BE237,"-",BA237,BB237,BC237)</f>
        <v>N-CO-WH-000657-E-XX-XX-XX-XX-01</v>
      </c>
      <c r="B237" s="147" t="s">
        <v>1100</v>
      </c>
      <c r="C237" s="140" t="str">
        <f t="shared" si="18"/>
        <v>2.54.19.FESC13a.v01</v>
      </c>
      <c r="D237" s="147" t="s">
        <v>1101</v>
      </c>
      <c r="E237" s="147" t="s">
        <v>142</v>
      </c>
      <c r="F237" s="147" t="s">
        <v>50</v>
      </c>
      <c r="G237" s="140" t="s">
        <v>1102</v>
      </c>
      <c r="H237" s="140" t="s">
        <v>1057</v>
      </c>
      <c r="I237" s="140" t="s">
        <v>1103</v>
      </c>
      <c r="J237" s="354">
        <v>8760</v>
      </c>
      <c r="K237" s="364">
        <v>1</v>
      </c>
      <c r="L237" s="369">
        <v>2.7E-2</v>
      </c>
      <c r="M237" s="359">
        <v>240</v>
      </c>
      <c r="N237" s="365">
        <v>2.7E-2</v>
      </c>
      <c r="O237" s="365"/>
      <c r="P237" s="354">
        <v>10</v>
      </c>
      <c r="Q237" s="443">
        <v>14.27</v>
      </c>
      <c r="R237" s="147" t="s">
        <v>1059</v>
      </c>
      <c r="S237" s="147"/>
      <c r="T237" s="391"/>
      <c r="U237" s="147" t="s">
        <v>1104</v>
      </c>
      <c r="V237" s="147"/>
      <c r="W237" s="366">
        <v>16</v>
      </c>
      <c r="X237" s="140" t="s">
        <v>1105</v>
      </c>
      <c r="Y237" s="363"/>
      <c r="Z237" s="367" t="s">
        <v>223</v>
      </c>
      <c r="AA237" s="147"/>
      <c r="AB237" s="356"/>
      <c r="AC237" s="356">
        <v>42580</v>
      </c>
      <c r="AD237" s="122"/>
      <c r="AE237" s="147"/>
      <c r="AF237" s="147"/>
      <c r="AG237" s="147"/>
      <c r="AH237" s="147"/>
      <c r="AI237" s="147"/>
      <c r="AJ237" s="147"/>
      <c r="AK237" s="147"/>
      <c r="AL237" s="123"/>
      <c r="AW237" s="122" t="s">
        <v>61</v>
      </c>
      <c r="AX237" s="122" t="s">
        <v>62</v>
      </c>
      <c r="AY237" s="122" t="s">
        <v>976</v>
      </c>
      <c r="AZ237" s="390"/>
      <c r="BA237" s="122" t="s">
        <v>65</v>
      </c>
      <c r="BB237" s="18" t="s">
        <v>66</v>
      </c>
      <c r="BC237" s="343" t="s">
        <v>382</v>
      </c>
      <c r="BD237" s="122"/>
      <c r="BE237" s="343" t="s">
        <v>1106</v>
      </c>
      <c r="BF237" s="417"/>
    </row>
    <row r="238" spans="1:58" s="18" customFormat="1" x14ac:dyDescent="0.25">
      <c r="A238" s="263" t="str">
        <f t="shared" si="22"/>
        <v>N-CO-WH-000658-G-XX-XX-XX-XX-01</v>
      </c>
      <c r="B238" s="147" t="s">
        <v>1107</v>
      </c>
      <c r="C238" s="140" t="str">
        <f t="shared" si="18"/>
        <v>2.54.20.FESC13a.v01</v>
      </c>
      <c r="D238" s="147" t="s">
        <v>1101</v>
      </c>
      <c r="E238" s="147" t="s">
        <v>142</v>
      </c>
      <c r="F238" s="147" t="s">
        <v>967</v>
      </c>
      <c r="G238" s="140" t="s">
        <v>1102</v>
      </c>
      <c r="H238" s="140" t="s">
        <v>1057</v>
      </c>
      <c r="I238" s="140" t="s">
        <v>1103</v>
      </c>
      <c r="J238" s="354">
        <v>8760</v>
      </c>
      <c r="K238" s="364"/>
      <c r="L238" s="369"/>
      <c r="M238" s="359"/>
      <c r="N238" s="365"/>
      <c r="O238" s="365">
        <v>8</v>
      </c>
      <c r="P238" s="354">
        <v>10</v>
      </c>
      <c r="Q238" s="443">
        <v>14.27</v>
      </c>
      <c r="R238" s="147" t="s">
        <v>1059</v>
      </c>
      <c r="S238" s="147"/>
      <c r="T238" s="391"/>
      <c r="U238" s="147" t="s">
        <v>1104</v>
      </c>
      <c r="V238" s="147"/>
      <c r="W238" s="366">
        <v>16</v>
      </c>
      <c r="X238" s="140" t="s">
        <v>1105</v>
      </c>
      <c r="Y238" s="363"/>
      <c r="Z238" s="367" t="s">
        <v>223</v>
      </c>
      <c r="AA238" s="147"/>
      <c r="AB238" s="356"/>
      <c r="AC238" s="356">
        <v>42580</v>
      </c>
      <c r="AD238" s="122"/>
      <c r="AE238" s="147"/>
      <c r="AF238" s="147"/>
      <c r="AG238" s="147"/>
      <c r="AH238" s="147"/>
      <c r="AI238" s="147"/>
      <c r="AJ238" s="147"/>
      <c r="AK238" s="147"/>
      <c r="AL238" s="123"/>
      <c r="AW238" s="122" t="s">
        <v>61</v>
      </c>
      <c r="AX238" s="122" t="s">
        <v>62</v>
      </c>
      <c r="AY238" s="122" t="s">
        <v>976</v>
      </c>
      <c r="AZ238" s="390"/>
      <c r="BA238" s="122" t="s">
        <v>978</v>
      </c>
      <c r="BB238" s="18" t="s">
        <v>66</v>
      </c>
      <c r="BC238" s="343" t="s">
        <v>382</v>
      </c>
      <c r="BD238" s="122"/>
      <c r="BE238" s="343" t="s">
        <v>1108</v>
      </c>
      <c r="BF238" s="417"/>
    </row>
    <row r="239" spans="1:58" s="18" customFormat="1" x14ac:dyDescent="0.25">
      <c r="A239" s="263" t="str">
        <f t="shared" ref="A239:A324" si="23">CONCATENATE(AW239,"-",AX239,"-",AY239,AZ239,BA239,BB239,BC239)</f>
        <v>N-CO-WH-000180-E-XX-XX-XX-XX-01</v>
      </c>
      <c r="B239" s="2" t="s">
        <v>1109</v>
      </c>
      <c r="C239" s="3" t="str">
        <f t="shared" si="18"/>
        <v>3.01.01.FESH2.v01</v>
      </c>
      <c r="D239" s="2" t="s">
        <v>1110</v>
      </c>
      <c r="E239" s="2" t="s">
        <v>142</v>
      </c>
      <c r="F239" s="2" t="s">
        <v>50</v>
      </c>
      <c r="G239" s="3" t="s">
        <v>1111</v>
      </c>
      <c r="H239" s="3" t="s">
        <v>1112</v>
      </c>
      <c r="I239" s="3" t="s">
        <v>1113</v>
      </c>
      <c r="J239" s="496">
        <v>5037</v>
      </c>
      <c r="K239" s="19">
        <v>1</v>
      </c>
      <c r="L239" s="20">
        <v>4.2</v>
      </c>
      <c r="M239" s="7">
        <v>21156</v>
      </c>
      <c r="N239" s="20">
        <v>4.2</v>
      </c>
      <c r="O239" s="20"/>
      <c r="P239" s="496">
        <v>15</v>
      </c>
      <c r="Q239" s="440">
        <v>4000</v>
      </c>
      <c r="R239" s="2" t="s">
        <v>971</v>
      </c>
      <c r="S239" s="2"/>
      <c r="T239" s="22">
        <v>30000</v>
      </c>
      <c r="U239" s="2" t="s">
        <v>1114</v>
      </c>
      <c r="V239" s="2" t="s">
        <v>512</v>
      </c>
      <c r="W239" s="8">
        <v>400</v>
      </c>
      <c r="X239" s="3" t="s">
        <v>1115</v>
      </c>
      <c r="Y239" s="36" t="s">
        <v>56</v>
      </c>
      <c r="Z239" s="500" t="s">
        <v>223</v>
      </c>
      <c r="AA239" s="2"/>
      <c r="AB239" s="58">
        <v>40689</v>
      </c>
      <c r="AC239" s="58"/>
      <c r="AE239" s="2" t="s">
        <v>1116</v>
      </c>
      <c r="AF239" s="2"/>
      <c r="AG239" s="2"/>
      <c r="AH239" s="2"/>
      <c r="AI239" s="2"/>
      <c r="AJ239" s="2"/>
      <c r="AK239" s="2"/>
      <c r="AL239" s="108"/>
      <c r="AW239" s="18" t="s">
        <v>61</v>
      </c>
      <c r="AX239" s="18" t="s">
        <v>62</v>
      </c>
      <c r="AY239" s="18" t="s">
        <v>976</v>
      </c>
      <c r="AZ239" s="343" t="s">
        <v>1117</v>
      </c>
      <c r="BA239" s="18" t="s">
        <v>65</v>
      </c>
      <c r="BB239" s="18" t="s">
        <v>66</v>
      </c>
      <c r="BC239" s="343" t="s">
        <v>382</v>
      </c>
      <c r="BE239" s="343"/>
      <c r="BF239" s="417"/>
    </row>
    <row r="240" spans="1:58" s="18" customFormat="1" x14ac:dyDescent="0.25">
      <c r="A240" s="263" t="str">
        <f t="shared" si="23"/>
        <v>N-CO-WH-000181-E-XX-XX-XX-XX-01</v>
      </c>
      <c r="B240" s="2" t="s">
        <v>1118</v>
      </c>
      <c r="C240" s="3" t="str">
        <f t="shared" si="18"/>
        <v>3.01.02.FESH2.v01</v>
      </c>
      <c r="D240" s="2" t="s">
        <v>1110</v>
      </c>
      <c r="E240" s="2" t="s">
        <v>142</v>
      </c>
      <c r="F240" s="2" t="s">
        <v>50</v>
      </c>
      <c r="G240" s="3" t="s">
        <v>1119</v>
      </c>
      <c r="H240" s="3" t="s">
        <v>1112</v>
      </c>
      <c r="I240" s="3" t="s">
        <v>1113</v>
      </c>
      <c r="J240" s="496">
        <v>5037</v>
      </c>
      <c r="K240" s="19">
        <v>1</v>
      </c>
      <c r="L240" s="20">
        <v>10.5</v>
      </c>
      <c r="M240" s="7">
        <v>52890</v>
      </c>
      <c r="N240" s="20">
        <v>10.5</v>
      </c>
      <c r="O240" s="20"/>
      <c r="P240" s="496">
        <v>15</v>
      </c>
      <c r="Q240" s="440">
        <v>7000</v>
      </c>
      <c r="R240" s="2" t="s">
        <v>971</v>
      </c>
      <c r="S240" s="2"/>
      <c r="T240" s="22">
        <v>75000</v>
      </c>
      <c r="U240" s="2" t="s">
        <v>1114</v>
      </c>
      <c r="V240" s="2" t="s">
        <v>512</v>
      </c>
      <c r="W240" s="9">
        <v>700</v>
      </c>
      <c r="X240" s="3" t="s">
        <v>1115</v>
      </c>
      <c r="Y240" s="36" t="s">
        <v>56</v>
      </c>
      <c r="Z240" s="500" t="s">
        <v>223</v>
      </c>
      <c r="AA240" s="2"/>
      <c r="AB240" s="58">
        <v>40689</v>
      </c>
      <c r="AC240" s="58"/>
      <c r="AE240" s="2" t="s">
        <v>1116</v>
      </c>
      <c r="AF240" s="2"/>
      <c r="AG240" s="2"/>
      <c r="AH240" s="2"/>
      <c r="AI240" s="2"/>
      <c r="AJ240" s="2"/>
      <c r="AK240" s="2"/>
      <c r="AL240" s="108"/>
      <c r="AW240" s="18" t="s">
        <v>61</v>
      </c>
      <c r="AX240" s="18" t="s">
        <v>62</v>
      </c>
      <c r="AY240" s="18" t="s">
        <v>976</v>
      </c>
      <c r="AZ240" s="343" t="s">
        <v>1120</v>
      </c>
      <c r="BA240" s="18" t="s">
        <v>65</v>
      </c>
      <c r="BB240" s="18" t="s">
        <v>66</v>
      </c>
      <c r="BC240" s="343" t="s">
        <v>382</v>
      </c>
      <c r="BE240" s="343"/>
      <c r="BF240" s="417"/>
    </row>
    <row r="241" spans="1:58" s="18" customFormat="1" x14ac:dyDescent="0.25">
      <c r="A241" s="263" t="str">
        <f t="shared" si="23"/>
        <v>N-CO-WH-000182-E-XX-XX-XX-XX-01</v>
      </c>
      <c r="B241" s="2" t="s">
        <v>1121</v>
      </c>
      <c r="C241" s="3" t="str">
        <f t="shared" ref="C241:C326" si="24">CONCATENATE(B241,D241,E241)</f>
        <v>3.01.03.FESH2.v01</v>
      </c>
      <c r="D241" s="2" t="s">
        <v>1110</v>
      </c>
      <c r="E241" s="2" t="s">
        <v>142</v>
      </c>
      <c r="F241" s="2" t="s">
        <v>50</v>
      </c>
      <c r="G241" s="3" t="s">
        <v>1122</v>
      </c>
      <c r="H241" s="3" t="s">
        <v>1112</v>
      </c>
      <c r="I241" s="3" t="s">
        <v>1113</v>
      </c>
      <c r="J241" s="496">
        <v>5037</v>
      </c>
      <c r="K241" s="19">
        <v>1</v>
      </c>
      <c r="L241" s="20">
        <v>28</v>
      </c>
      <c r="M241" s="7">
        <v>141041</v>
      </c>
      <c r="N241" s="20">
        <v>28</v>
      </c>
      <c r="O241" s="20"/>
      <c r="P241" s="496">
        <v>15</v>
      </c>
      <c r="Q241" s="440">
        <v>10000</v>
      </c>
      <c r="R241" s="2" t="s">
        <v>971</v>
      </c>
      <c r="S241" s="2"/>
      <c r="T241" s="22">
        <v>200000</v>
      </c>
      <c r="U241" s="2" t="s">
        <v>1114</v>
      </c>
      <c r="V241" s="2" t="s">
        <v>512</v>
      </c>
      <c r="W241" s="9">
        <v>1000</v>
      </c>
      <c r="X241" s="3" t="s">
        <v>1115</v>
      </c>
      <c r="Y241" s="36" t="s">
        <v>56</v>
      </c>
      <c r="Z241" s="500" t="s">
        <v>223</v>
      </c>
      <c r="AA241" s="2"/>
      <c r="AB241" s="58">
        <v>40689</v>
      </c>
      <c r="AC241" s="58"/>
      <c r="AE241" s="2" t="s">
        <v>1116</v>
      </c>
      <c r="AF241" s="2"/>
      <c r="AG241" s="2"/>
      <c r="AH241" s="2"/>
      <c r="AI241" s="2"/>
      <c r="AJ241" s="2"/>
      <c r="AK241" s="2"/>
      <c r="AL241" s="108"/>
      <c r="AW241" s="18" t="s">
        <v>61</v>
      </c>
      <c r="AX241" s="18" t="s">
        <v>62</v>
      </c>
      <c r="AY241" s="18" t="s">
        <v>976</v>
      </c>
      <c r="AZ241" s="343" t="s">
        <v>1123</v>
      </c>
      <c r="BA241" s="18" t="s">
        <v>65</v>
      </c>
      <c r="BB241" s="18" t="s">
        <v>66</v>
      </c>
      <c r="BC241" s="343" t="s">
        <v>382</v>
      </c>
      <c r="BE241" s="343"/>
      <c r="BF241" s="417"/>
    </row>
    <row r="242" spans="1:58" s="18" customFormat="1" x14ac:dyDescent="0.25">
      <c r="A242" s="263" t="str">
        <f t="shared" si="23"/>
        <v>N-CO-WH-000183-E-XX-XX-XX-XX-01</v>
      </c>
      <c r="B242" s="2" t="s">
        <v>1124</v>
      </c>
      <c r="C242" s="3" t="str">
        <f t="shared" si="24"/>
        <v>3.01.04.FESH2.v01</v>
      </c>
      <c r="D242" s="2" t="s">
        <v>1110</v>
      </c>
      <c r="E242" s="2" t="s">
        <v>142</v>
      </c>
      <c r="F242" s="2" t="s">
        <v>50</v>
      </c>
      <c r="G242" s="3" t="s">
        <v>1125</v>
      </c>
      <c r="H242" s="3" t="s">
        <v>1112</v>
      </c>
      <c r="I242" s="3" t="s">
        <v>1113</v>
      </c>
      <c r="J242" s="496">
        <v>5037</v>
      </c>
      <c r="K242" s="19">
        <v>1</v>
      </c>
      <c r="L242" s="20">
        <v>56</v>
      </c>
      <c r="M242" s="7">
        <v>282081</v>
      </c>
      <c r="N242" s="20">
        <v>56</v>
      </c>
      <c r="O242" s="20"/>
      <c r="P242" s="496">
        <v>15</v>
      </c>
      <c r="Q242" s="440">
        <v>14000</v>
      </c>
      <c r="R242" s="2" t="s">
        <v>971</v>
      </c>
      <c r="S242" s="2"/>
      <c r="T242" s="22">
        <v>400000</v>
      </c>
      <c r="U242" s="2" t="s">
        <v>1114</v>
      </c>
      <c r="V242" s="2" t="s">
        <v>512</v>
      </c>
      <c r="W242" s="9">
        <v>1400</v>
      </c>
      <c r="X242" s="3" t="s">
        <v>1115</v>
      </c>
      <c r="Y242" s="36" t="s">
        <v>56</v>
      </c>
      <c r="Z242" s="500" t="s">
        <v>223</v>
      </c>
      <c r="AA242" s="2"/>
      <c r="AB242" s="58">
        <v>40689</v>
      </c>
      <c r="AC242" s="58"/>
      <c r="AE242" s="2" t="s">
        <v>1116</v>
      </c>
      <c r="AF242" s="2"/>
      <c r="AG242" s="2"/>
      <c r="AH242" s="2"/>
      <c r="AI242" s="2"/>
      <c r="AJ242" s="2"/>
      <c r="AK242" s="2"/>
      <c r="AL242" s="108"/>
      <c r="AW242" s="18" t="s">
        <v>61</v>
      </c>
      <c r="AX242" s="18" t="s">
        <v>62</v>
      </c>
      <c r="AY242" s="18" t="s">
        <v>976</v>
      </c>
      <c r="AZ242" s="343" t="s">
        <v>1126</v>
      </c>
      <c r="BA242" s="18" t="s">
        <v>65</v>
      </c>
      <c r="BB242" s="18" t="s">
        <v>66</v>
      </c>
      <c r="BC242" s="343" t="s">
        <v>382</v>
      </c>
      <c r="BE242" s="343"/>
      <c r="BF242" s="417"/>
    </row>
    <row r="243" spans="1:58" s="18" customFormat="1" x14ac:dyDescent="0.25">
      <c r="A243" s="263" t="str">
        <f t="shared" si="23"/>
        <v>N-CO-WH-000184-E-XX-XX-XX-XX-01</v>
      </c>
      <c r="B243" s="2" t="s">
        <v>1127</v>
      </c>
      <c r="C243" s="3" t="str">
        <f t="shared" si="24"/>
        <v>3.01.05.FESH2.v01</v>
      </c>
      <c r="D243" s="2" t="s">
        <v>1110</v>
      </c>
      <c r="E243" s="2" t="s">
        <v>142</v>
      </c>
      <c r="F243" s="2" t="s">
        <v>50</v>
      </c>
      <c r="G243" s="3" t="s">
        <v>1128</v>
      </c>
      <c r="H243" s="3" t="s">
        <v>1112</v>
      </c>
      <c r="I243" s="3" t="s">
        <v>1113</v>
      </c>
      <c r="J243" s="496">
        <v>5037</v>
      </c>
      <c r="K243" s="19">
        <v>1</v>
      </c>
      <c r="L243" s="20">
        <v>84</v>
      </c>
      <c r="M243" s="7">
        <v>423122</v>
      </c>
      <c r="N243" s="20">
        <v>84</v>
      </c>
      <c r="O243" s="20"/>
      <c r="P243" s="496">
        <v>15</v>
      </c>
      <c r="Q243" s="440">
        <v>18000</v>
      </c>
      <c r="R243" s="2" t="s">
        <v>971</v>
      </c>
      <c r="S243" s="2"/>
      <c r="T243" s="22">
        <v>600000</v>
      </c>
      <c r="U243" s="2" t="s">
        <v>1114</v>
      </c>
      <c r="V243" s="2" t="s">
        <v>512</v>
      </c>
      <c r="W243" s="9">
        <v>1800</v>
      </c>
      <c r="X243" s="3" t="s">
        <v>1115</v>
      </c>
      <c r="Y243" s="36" t="s">
        <v>56</v>
      </c>
      <c r="Z243" s="500" t="s">
        <v>223</v>
      </c>
      <c r="AA243" s="2"/>
      <c r="AB243" s="58">
        <v>40689</v>
      </c>
      <c r="AC243" s="58"/>
      <c r="AE243" s="2" t="s">
        <v>1116</v>
      </c>
      <c r="AF243" s="2"/>
      <c r="AG243" s="2"/>
      <c r="AH243" s="2"/>
      <c r="AI243" s="2"/>
      <c r="AJ243" s="2"/>
      <c r="AK243" s="2"/>
      <c r="AL243" s="108"/>
      <c r="AW243" s="18" t="s">
        <v>61</v>
      </c>
      <c r="AX243" s="18" t="s">
        <v>62</v>
      </c>
      <c r="AY243" s="18" t="s">
        <v>976</v>
      </c>
      <c r="AZ243" s="343" t="s">
        <v>1129</v>
      </c>
      <c r="BA243" s="18" t="s">
        <v>65</v>
      </c>
      <c r="BB243" s="18" t="s">
        <v>66</v>
      </c>
      <c r="BC243" s="343" t="s">
        <v>382</v>
      </c>
      <c r="BE243" s="343"/>
      <c r="BF243" s="417"/>
    </row>
    <row r="244" spans="1:58" s="18" customFormat="1" x14ac:dyDescent="0.25">
      <c r="A244" s="263" t="str">
        <f t="shared" si="23"/>
        <v>N-CO-WH-000185-E-XX-XX-XX-XX-01</v>
      </c>
      <c r="B244" s="150" t="s">
        <v>1130</v>
      </c>
      <c r="C244" s="151" t="str">
        <f t="shared" si="24"/>
        <v>3.01.06.FESH2b.v01</v>
      </c>
      <c r="D244" s="150" t="s">
        <v>1131</v>
      </c>
      <c r="E244" s="150" t="s">
        <v>142</v>
      </c>
      <c r="F244" s="150" t="s">
        <v>50</v>
      </c>
      <c r="G244" s="151" t="s">
        <v>1132</v>
      </c>
      <c r="H244" s="151" t="s">
        <v>1112</v>
      </c>
      <c r="I244" s="151" t="s">
        <v>1133</v>
      </c>
      <c r="J244" s="154">
        <v>3679</v>
      </c>
      <c r="K244" s="152">
        <v>1</v>
      </c>
      <c r="L244" s="153">
        <v>1.4610000000000001</v>
      </c>
      <c r="M244" s="154">
        <v>5375</v>
      </c>
      <c r="N244" s="153">
        <v>1.4610000000000001</v>
      </c>
      <c r="O244" s="153"/>
      <c r="P244" s="162">
        <v>15</v>
      </c>
      <c r="Q244" s="431">
        <v>1000</v>
      </c>
      <c r="R244" s="150" t="s">
        <v>971</v>
      </c>
      <c r="S244" s="150"/>
      <c r="T244" s="155">
        <v>65</v>
      </c>
      <c r="U244" s="150" t="s">
        <v>1027</v>
      </c>
      <c r="V244" s="150"/>
      <c r="W244" s="199">
        <v>1575</v>
      </c>
      <c r="X244" s="151" t="s">
        <v>1134</v>
      </c>
      <c r="Y244" s="156" t="s">
        <v>56</v>
      </c>
      <c r="Z244" s="157" t="s">
        <v>223</v>
      </c>
      <c r="AA244" s="150"/>
      <c r="AB244" s="158"/>
      <c r="AC244" s="158">
        <v>41485</v>
      </c>
      <c r="AD244" s="159"/>
      <c r="AE244" s="150"/>
      <c r="AF244" s="150"/>
      <c r="AG244" s="150"/>
      <c r="AH244" s="150"/>
      <c r="AI244" s="150"/>
      <c r="AJ244" s="150"/>
      <c r="AK244" s="150"/>
      <c r="AL244" s="160"/>
      <c r="AW244" s="18" t="s">
        <v>61</v>
      </c>
      <c r="AX244" s="18" t="s">
        <v>62</v>
      </c>
      <c r="AY244" s="18" t="s">
        <v>976</v>
      </c>
      <c r="AZ244" s="343" t="s">
        <v>1135</v>
      </c>
      <c r="BA244" s="18" t="s">
        <v>65</v>
      </c>
      <c r="BB244" s="18" t="s">
        <v>66</v>
      </c>
      <c r="BC244" s="343" t="s">
        <v>382</v>
      </c>
      <c r="BE244" s="343"/>
      <c r="BF244" s="417"/>
    </row>
    <row r="245" spans="1:58" s="18" customFormat="1" x14ac:dyDescent="0.25">
      <c r="A245" s="263" t="str">
        <f t="shared" ref="A245" si="25">CONCATENATE(AW245,"-",AX245,"-",AY245,"-",BE245,"-",BA245,BB245,BC245)</f>
        <v>N-CO-WH-000659-G-XX-XX-XX-XX-01</v>
      </c>
      <c r="B245" s="147" t="s">
        <v>1136</v>
      </c>
      <c r="C245" s="140" t="str">
        <f t="shared" si="24"/>
        <v>3.13.01.FESC9d.v01</v>
      </c>
      <c r="D245" s="147" t="s">
        <v>1137</v>
      </c>
      <c r="E245" s="147" t="s">
        <v>142</v>
      </c>
      <c r="F245" s="147" t="s">
        <v>967</v>
      </c>
      <c r="G245" s="140" t="s">
        <v>1138</v>
      </c>
      <c r="H245" s="140" t="s">
        <v>1139</v>
      </c>
      <c r="I245" s="140" t="s">
        <v>1140</v>
      </c>
      <c r="J245" s="376">
        <v>8760</v>
      </c>
      <c r="K245" s="364"/>
      <c r="L245" s="365"/>
      <c r="M245" s="376"/>
      <c r="N245" s="365"/>
      <c r="O245" s="365">
        <v>3.37</v>
      </c>
      <c r="P245" s="354">
        <v>20</v>
      </c>
      <c r="Q245" s="443">
        <v>5.2</v>
      </c>
      <c r="R245" s="147" t="s">
        <v>1141</v>
      </c>
      <c r="S245" s="147"/>
      <c r="T245" s="407"/>
      <c r="U245" s="147"/>
      <c r="V245" s="147"/>
      <c r="W245" s="362">
        <v>1800</v>
      </c>
      <c r="X245" s="140" t="s">
        <v>1115</v>
      </c>
      <c r="Y245" s="363" t="s">
        <v>56</v>
      </c>
      <c r="Z245" s="367" t="s">
        <v>223</v>
      </c>
      <c r="AA245" s="147"/>
      <c r="AB245" s="356"/>
      <c r="AC245" s="356">
        <v>42580</v>
      </c>
      <c r="AD245" s="122"/>
      <c r="AE245" s="147"/>
      <c r="AF245" s="147"/>
      <c r="AG245" s="147"/>
      <c r="AH245" s="147"/>
      <c r="AI245" s="147"/>
      <c r="AJ245" s="147"/>
      <c r="AK245" s="147"/>
      <c r="AL245" s="123"/>
      <c r="AW245" s="122" t="s">
        <v>61</v>
      </c>
      <c r="AX245" s="122" t="s">
        <v>62</v>
      </c>
      <c r="AY245" s="122" t="s">
        <v>976</v>
      </c>
      <c r="AZ245" s="390"/>
      <c r="BA245" s="122" t="s">
        <v>978</v>
      </c>
      <c r="BB245" s="18" t="s">
        <v>66</v>
      </c>
      <c r="BC245" s="343" t="s">
        <v>382</v>
      </c>
      <c r="BD245" s="122"/>
      <c r="BE245" s="343" t="s">
        <v>1142</v>
      </c>
      <c r="BF245" s="417"/>
    </row>
    <row r="246" spans="1:58" s="18" customFormat="1" x14ac:dyDescent="0.25">
      <c r="A246" s="263" t="str">
        <f t="shared" si="23"/>
        <v>N-CO-WH-000186-G-XX-XX-XX-XX-02</v>
      </c>
      <c r="B246" s="2" t="s">
        <v>1143</v>
      </c>
      <c r="C246" s="3" t="str">
        <f t="shared" si="24"/>
        <v>3.04.01.FESH5.v01</v>
      </c>
      <c r="D246" s="2" t="s">
        <v>1144</v>
      </c>
      <c r="E246" s="2" t="s">
        <v>142</v>
      </c>
      <c r="F246" s="2" t="s">
        <v>1145</v>
      </c>
      <c r="G246" s="3" t="s">
        <v>1146</v>
      </c>
      <c r="H246" s="3" t="s">
        <v>1147</v>
      </c>
      <c r="I246" s="3" t="s">
        <v>1148</v>
      </c>
      <c r="J246" s="496">
        <v>8760</v>
      </c>
      <c r="K246" s="27"/>
      <c r="L246" s="27"/>
      <c r="M246" s="27"/>
      <c r="N246" s="27"/>
      <c r="O246" s="6">
        <v>2.44</v>
      </c>
      <c r="P246" s="496">
        <v>15</v>
      </c>
      <c r="Q246" s="440">
        <v>3.82</v>
      </c>
      <c r="R246" s="2" t="s">
        <v>1149</v>
      </c>
      <c r="S246" s="2" t="s">
        <v>1001</v>
      </c>
      <c r="T246" s="22" t="s">
        <v>1150</v>
      </c>
      <c r="U246" s="2"/>
      <c r="V246" s="2"/>
      <c r="W246" s="28">
        <v>3.5</v>
      </c>
      <c r="X246" s="3" t="s">
        <v>55</v>
      </c>
      <c r="Y246" s="36" t="s">
        <v>162</v>
      </c>
      <c r="Z246" s="500" t="s">
        <v>223</v>
      </c>
      <c r="AA246" s="2" t="s">
        <v>1151</v>
      </c>
      <c r="AB246" s="58">
        <v>41851</v>
      </c>
      <c r="AC246" s="2"/>
      <c r="AE246" s="2"/>
      <c r="AF246" s="2" t="s">
        <v>90</v>
      </c>
      <c r="AG246" s="59"/>
      <c r="AH246" s="59"/>
      <c r="AI246" s="59"/>
      <c r="AJ246" s="2"/>
      <c r="AK246" s="2"/>
      <c r="AL246" s="108"/>
      <c r="AW246" s="18" t="s">
        <v>61</v>
      </c>
      <c r="AX246" s="18" t="s">
        <v>62</v>
      </c>
      <c r="AY246" s="18" t="s">
        <v>976</v>
      </c>
      <c r="AZ246" s="343" t="s">
        <v>1152</v>
      </c>
      <c r="BA246" s="18" t="s">
        <v>978</v>
      </c>
      <c r="BB246" s="18" t="s">
        <v>66</v>
      </c>
      <c r="BC246" s="343" t="s">
        <v>67</v>
      </c>
      <c r="BE246" s="343"/>
      <c r="BF246" s="417"/>
    </row>
    <row r="247" spans="1:58" s="18" customFormat="1" x14ac:dyDescent="0.25">
      <c r="A247" s="263" t="str">
        <f t="shared" si="23"/>
        <v>N-CO-WH-000187-G-XX-XX-XX-XX-02</v>
      </c>
      <c r="B247" s="2" t="s">
        <v>1153</v>
      </c>
      <c r="C247" s="3" t="str">
        <f t="shared" si="24"/>
        <v>3.05.01.FESH6.v01</v>
      </c>
      <c r="D247" s="2" t="s">
        <v>1154</v>
      </c>
      <c r="E247" s="2" t="s">
        <v>142</v>
      </c>
      <c r="F247" s="2" t="s">
        <v>1145</v>
      </c>
      <c r="G247" s="3" t="s">
        <v>1155</v>
      </c>
      <c r="H247" s="3" t="s">
        <v>1156</v>
      </c>
      <c r="I247" s="3" t="s">
        <v>1157</v>
      </c>
      <c r="J247" s="496">
        <v>4380</v>
      </c>
      <c r="K247" s="27"/>
      <c r="L247" s="27"/>
      <c r="M247" s="27"/>
      <c r="N247" s="27"/>
      <c r="O247" s="6">
        <v>0.88</v>
      </c>
      <c r="P247" s="496">
        <v>10</v>
      </c>
      <c r="Q247" s="440">
        <v>2.2000000000000002</v>
      </c>
      <c r="R247" s="2" t="s">
        <v>1158</v>
      </c>
      <c r="S247" s="2"/>
      <c r="T247" s="22" t="s">
        <v>1159</v>
      </c>
      <c r="U247" s="2"/>
      <c r="V247" s="2"/>
      <c r="W247" s="28">
        <v>5.0999999999999996</v>
      </c>
      <c r="X247" s="3" t="s">
        <v>919</v>
      </c>
      <c r="Y247" s="36" t="s">
        <v>162</v>
      </c>
      <c r="Z247" s="500" t="s">
        <v>223</v>
      </c>
      <c r="AA247" s="2" t="s">
        <v>920</v>
      </c>
      <c r="AB247" s="58">
        <v>41851</v>
      </c>
      <c r="AC247" s="2"/>
      <c r="AE247" s="2"/>
      <c r="AF247" s="2" t="s">
        <v>90</v>
      </c>
      <c r="AG247" s="59"/>
      <c r="AH247" s="59"/>
      <c r="AI247" s="59"/>
      <c r="AJ247" s="2"/>
      <c r="AK247" s="2"/>
      <c r="AL247" s="108"/>
      <c r="AW247" s="18" t="s">
        <v>61</v>
      </c>
      <c r="AX247" s="18" t="s">
        <v>62</v>
      </c>
      <c r="AY247" s="18" t="s">
        <v>976</v>
      </c>
      <c r="AZ247" s="343" t="s">
        <v>1160</v>
      </c>
      <c r="BA247" s="18" t="s">
        <v>978</v>
      </c>
      <c r="BB247" s="18" t="s">
        <v>66</v>
      </c>
      <c r="BC247" s="343" t="s">
        <v>67</v>
      </c>
      <c r="BE247" s="343"/>
      <c r="BF247" s="417"/>
    </row>
    <row r="248" spans="1:58" s="18" customFormat="1" x14ac:dyDescent="0.25">
      <c r="A248" s="263" t="str">
        <f t="shared" si="23"/>
        <v>N-CO-HV-000188-G-XX-XX-XX-XX-01</v>
      </c>
      <c r="B248" s="2" t="s">
        <v>1161</v>
      </c>
      <c r="C248" s="3" t="str">
        <f t="shared" si="24"/>
        <v>3.06.01.FESC11.v01</v>
      </c>
      <c r="D248" s="2" t="s">
        <v>1162</v>
      </c>
      <c r="E248" s="2" t="s">
        <v>142</v>
      </c>
      <c r="F248" s="2" t="s">
        <v>1145</v>
      </c>
      <c r="G248" s="3" t="s">
        <v>1163</v>
      </c>
      <c r="H248" s="3" t="s">
        <v>1164</v>
      </c>
      <c r="I248" s="3" t="s">
        <v>1165</v>
      </c>
      <c r="J248" s="496">
        <v>6570</v>
      </c>
      <c r="K248" s="27"/>
      <c r="L248" s="27"/>
      <c r="M248" s="27"/>
      <c r="N248" s="27"/>
      <c r="O248" s="7">
        <v>15</v>
      </c>
      <c r="P248" s="496">
        <v>20</v>
      </c>
      <c r="Q248" s="440">
        <v>6.62</v>
      </c>
      <c r="R248" s="2" t="s">
        <v>1166</v>
      </c>
      <c r="S248" s="2"/>
      <c r="T248" s="22">
        <v>1</v>
      </c>
      <c r="U248" s="2" t="s">
        <v>1167</v>
      </c>
      <c r="V248" s="2"/>
      <c r="W248" s="9">
        <v>4</v>
      </c>
      <c r="X248" s="3" t="s">
        <v>495</v>
      </c>
      <c r="Y248" s="36" t="s">
        <v>162</v>
      </c>
      <c r="Z248" s="500" t="s">
        <v>57</v>
      </c>
      <c r="AA248" s="2"/>
      <c r="AB248" s="58">
        <v>40142</v>
      </c>
      <c r="AC248" s="58"/>
      <c r="AD248" s="47"/>
      <c r="AE248" s="2"/>
      <c r="AF248" s="2" t="s">
        <v>90</v>
      </c>
      <c r="AG248" s="59"/>
      <c r="AH248" s="59"/>
      <c r="AI248" s="59"/>
      <c r="AJ248" s="2"/>
      <c r="AK248" s="2"/>
      <c r="AL248" s="108"/>
      <c r="AW248" s="18" t="s">
        <v>61</v>
      </c>
      <c r="AX248" s="18" t="s">
        <v>62</v>
      </c>
      <c r="AY248" s="18" t="s">
        <v>1168</v>
      </c>
      <c r="AZ248" s="343" t="s">
        <v>1169</v>
      </c>
      <c r="BA248" s="18" t="s">
        <v>978</v>
      </c>
      <c r="BB248" s="18" t="s">
        <v>66</v>
      </c>
      <c r="BC248" s="343" t="s">
        <v>382</v>
      </c>
      <c r="BE248" s="343"/>
      <c r="BF248" s="417"/>
    </row>
    <row r="249" spans="1:58" s="218" customFormat="1" x14ac:dyDescent="0.25">
      <c r="A249" s="263" t="str">
        <f t="shared" si="23"/>
        <v>N-CO-HV-000508-G-XX-XX-XX-XX-01</v>
      </c>
      <c r="B249" s="211" t="s">
        <v>1170</v>
      </c>
      <c r="C249" s="216" t="str">
        <f t="shared" si="24"/>
        <v>3.06.09.FESC11.v01</v>
      </c>
      <c r="D249" s="211" t="s">
        <v>1162</v>
      </c>
      <c r="E249" s="211" t="s">
        <v>142</v>
      </c>
      <c r="F249" s="211" t="s">
        <v>1145</v>
      </c>
      <c r="G249" s="216" t="s">
        <v>1171</v>
      </c>
      <c r="H249" s="216" t="s">
        <v>1164</v>
      </c>
      <c r="I249" s="216" t="s">
        <v>1165</v>
      </c>
      <c r="J249" s="212">
        <v>6570</v>
      </c>
      <c r="K249" s="253"/>
      <c r="L249" s="253"/>
      <c r="M249" s="253"/>
      <c r="N249" s="253"/>
      <c r="O249" s="232">
        <v>5</v>
      </c>
      <c r="P249" s="212">
        <v>20</v>
      </c>
      <c r="Q249" s="441">
        <v>6.62</v>
      </c>
      <c r="R249" s="211" t="s">
        <v>1166</v>
      </c>
      <c r="S249" s="211"/>
      <c r="T249" s="254"/>
      <c r="U249" s="211"/>
      <c r="V249" s="211"/>
      <c r="W249" s="246">
        <v>4</v>
      </c>
      <c r="X249" s="216" t="s">
        <v>495</v>
      </c>
      <c r="Y249" s="226"/>
      <c r="Z249" s="227" t="s">
        <v>57</v>
      </c>
      <c r="AA249" s="211"/>
      <c r="AB249" s="217"/>
      <c r="AC249" s="217">
        <v>41851</v>
      </c>
      <c r="AE249" s="211"/>
      <c r="AF249" s="211"/>
      <c r="AG249" s="211"/>
      <c r="AH249" s="211"/>
      <c r="AI249" s="211"/>
      <c r="AJ249" s="211"/>
      <c r="AK249" s="211"/>
      <c r="AL249" s="210"/>
      <c r="AM249" s="18"/>
      <c r="AN249" s="18"/>
      <c r="AO249" s="18"/>
      <c r="AP249" s="18"/>
      <c r="AW249" s="218" t="s">
        <v>61</v>
      </c>
      <c r="AX249" s="218" t="s">
        <v>62</v>
      </c>
      <c r="AY249" s="218" t="s">
        <v>1168</v>
      </c>
      <c r="AZ249" s="346" t="s">
        <v>1172</v>
      </c>
      <c r="BA249" s="218" t="s">
        <v>978</v>
      </c>
      <c r="BB249" s="218" t="s">
        <v>66</v>
      </c>
      <c r="BC249" s="346" t="s">
        <v>382</v>
      </c>
      <c r="BE249" s="343"/>
      <c r="BF249" s="420"/>
    </row>
    <row r="250" spans="1:58" s="18" customFormat="1" x14ac:dyDescent="0.25">
      <c r="A250" s="263" t="str">
        <f t="shared" si="23"/>
        <v>N-CO-HV-000189-G-XX-XX-XX-XX-01</v>
      </c>
      <c r="B250" s="150" t="s">
        <v>1161</v>
      </c>
      <c r="C250" s="151" t="str">
        <f t="shared" si="24"/>
        <v>3.06.01.FESC11.v01</v>
      </c>
      <c r="D250" s="150" t="s">
        <v>1162</v>
      </c>
      <c r="E250" s="150" t="s">
        <v>142</v>
      </c>
      <c r="F250" s="150" t="s">
        <v>1145</v>
      </c>
      <c r="G250" s="151" t="s">
        <v>1173</v>
      </c>
      <c r="H250" s="151" t="s">
        <v>1164</v>
      </c>
      <c r="I250" s="151" t="s">
        <v>1165</v>
      </c>
      <c r="J250" s="162">
        <v>6570</v>
      </c>
      <c r="K250" s="79"/>
      <c r="L250" s="79"/>
      <c r="M250" s="79"/>
      <c r="N250" s="79"/>
      <c r="O250" s="154">
        <v>45</v>
      </c>
      <c r="P250" s="162">
        <v>10</v>
      </c>
      <c r="Q250" s="431">
        <v>23.17</v>
      </c>
      <c r="R250" s="150" t="s">
        <v>1174</v>
      </c>
      <c r="S250" s="150"/>
      <c r="T250" s="155">
        <v>2</v>
      </c>
      <c r="U250" s="150" t="s">
        <v>1175</v>
      </c>
      <c r="V250" s="150"/>
      <c r="W250" s="199">
        <v>14</v>
      </c>
      <c r="X250" s="151" t="s">
        <v>1176</v>
      </c>
      <c r="Y250" s="156" t="s">
        <v>162</v>
      </c>
      <c r="Z250" s="157" t="s">
        <v>57</v>
      </c>
      <c r="AA250" s="150"/>
      <c r="AB250" s="158"/>
      <c r="AC250" s="158">
        <v>41485</v>
      </c>
      <c r="AD250" s="159"/>
      <c r="AE250" s="150"/>
      <c r="AF250" s="150"/>
      <c r="AG250" s="150"/>
      <c r="AH250" s="150"/>
      <c r="AI250" s="150"/>
      <c r="AJ250" s="150"/>
      <c r="AK250" s="150"/>
      <c r="AL250" s="160"/>
      <c r="AW250" s="18" t="s">
        <v>61</v>
      </c>
      <c r="AX250" s="18" t="s">
        <v>62</v>
      </c>
      <c r="AY250" s="18" t="s">
        <v>1168</v>
      </c>
      <c r="AZ250" s="343" t="s">
        <v>1177</v>
      </c>
      <c r="BA250" s="18" t="s">
        <v>978</v>
      </c>
      <c r="BB250" s="18" t="s">
        <v>66</v>
      </c>
      <c r="BC250" s="343" t="s">
        <v>382</v>
      </c>
      <c r="BE250" s="343"/>
      <c r="BF250" s="417"/>
    </row>
    <row r="251" spans="1:58" s="18" customFormat="1" x14ac:dyDescent="0.25">
      <c r="A251" s="263" t="str">
        <f t="shared" si="23"/>
        <v>N-CO-HV-000190-G-XX-XX-XX-XX-01</v>
      </c>
      <c r="B251" s="150" t="s">
        <v>1178</v>
      </c>
      <c r="C251" s="151" t="str">
        <f t="shared" si="24"/>
        <v>3.06.02.FESC12.v01</v>
      </c>
      <c r="D251" s="150" t="s">
        <v>1080</v>
      </c>
      <c r="E251" s="150" t="s">
        <v>142</v>
      </c>
      <c r="F251" s="150" t="s">
        <v>1145</v>
      </c>
      <c r="G251" s="151" t="s">
        <v>1179</v>
      </c>
      <c r="H251" s="151" t="s">
        <v>1164</v>
      </c>
      <c r="I251" s="151" t="s">
        <v>1165</v>
      </c>
      <c r="J251" s="162">
        <v>6570</v>
      </c>
      <c r="K251" s="79"/>
      <c r="L251" s="79"/>
      <c r="M251" s="79"/>
      <c r="N251" s="79"/>
      <c r="O251" s="154">
        <v>18</v>
      </c>
      <c r="P251" s="162">
        <v>10</v>
      </c>
      <c r="Q251" s="431">
        <v>7.95</v>
      </c>
      <c r="R251" s="150" t="s">
        <v>1174</v>
      </c>
      <c r="S251" s="150"/>
      <c r="T251" s="155">
        <v>2</v>
      </c>
      <c r="U251" s="150" t="s">
        <v>1175</v>
      </c>
      <c r="V251" s="150"/>
      <c r="W251" s="80">
        <v>4.8</v>
      </c>
      <c r="X251" s="151" t="s">
        <v>1176</v>
      </c>
      <c r="Y251" s="156" t="s">
        <v>162</v>
      </c>
      <c r="Z251" s="157" t="s">
        <v>57</v>
      </c>
      <c r="AA251" s="150"/>
      <c r="AB251" s="158"/>
      <c r="AC251" s="158">
        <v>41485</v>
      </c>
      <c r="AD251" s="159"/>
      <c r="AE251" s="150"/>
      <c r="AF251" s="150"/>
      <c r="AG251" s="150"/>
      <c r="AH251" s="150"/>
      <c r="AI251" s="150"/>
      <c r="AJ251" s="150"/>
      <c r="AK251" s="150"/>
      <c r="AL251" s="160"/>
      <c r="AW251" s="18" t="s">
        <v>61</v>
      </c>
      <c r="AX251" s="18" t="s">
        <v>62</v>
      </c>
      <c r="AY251" s="18" t="s">
        <v>1168</v>
      </c>
      <c r="AZ251" s="343" t="s">
        <v>1180</v>
      </c>
      <c r="BA251" s="18" t="s">
        <v>978</v>
      </c>
      <c r="BB251" s="18" t="s">
        <v>66</v>
      </c>
      <c r="BC251" s="343" t="s">
        <v>382</v>
      </c>
      <c r="BE251" s="343"/>
      <c r="BF251" s="417"/>
    </row>
    <row r="252" spans="1:58" s="18" customFormat="1" x14ac:dyDescent="0.25">
      <c r="A252" s="263" t="str">
        <f t="shared" si="23"/>
        <v>N-CO-HV-000191-G-XX-XX-XX-XX-01</v>
      </c>
      <c r="B252" s="2" t="s">
        <v>1178</v>
      </c>
      <c r="C252" s="3" t="str">
        <f t="shared" si="24"/>
        <v>3.06.02.FESC11.v01</v>
      </c>
      <c r="D252" s="2" t="s">
        <v>1162</v>
      </c>
      <c r="E252" s="2" t="s">
        <v>142</v>
      </c>
      <c r="F252" s="2" t="s">
        <v>1145</v>
      </c>
      <c r="G252" s="3" t="s">
        <v>1181</v>
      </c>
      <c r="H252" s="3" t="s">
        <v>1164</v>
      </c>
      <c r="I252" s="3" t="s">
        <v>1165</v>
      </c>
      <c r="J252" s="496">
        <v>6570</v>
      </c>
      <c r="K252" s="27"/>
      <c r="L252" s="27"/>
      <c r="M252" s="27"/>
      <c r="N252" s="27"/>
      <c r="O252" s="7">
        <v>4</v>
      </c>
      <c r="P252" s="496">
        <v>20</v>
      </c>
      <c r="Q252" s="440">
        <v>6.62</v>
      </c>
      <c r="R252" s="2" t="s">
        <v>1166</v>
      </c>
      <c r="S252" s="2"/>
      <c r="T252" s="22">
        <v>1</v>
      </c>
      <c r="U252" s="2" t="s">
        <v>1167</v>
      </c>
      <c r="V252" s="2"/>
      <c r="W252" s="9">
        <v>4</v>
      </c>
      <c r="X252" s="3" t="s">
        <v>495</v>
      </c>
      <c r="Y252" s="36" t="s">
        <v>162</v>
      </c>
      <c r="Z252" s="500" t="s">
        <v>57</v>
      </c>
      <c r="AA252" s="2"/>
      <c r="AB252" s="58">
        <v>40142</v>
      </c>
      <c r="AC252" s="58"/>
      <c r="AE252" s="2"/>
      <c r="AF252" s="2" t="s">
        <v>90</v>
      </c>
      <c r="AG252" s="59"/>
      <c r="AH252" s="59"/>
      <c r="AI252" s="59"/>
      <c r="AJ252" s="2"/>
      <c r="AK252" s="2"/>
      <c r="AL252" s="108"/>
      <c r="AW252" s="18" t="s">
        <v>61</v>
      </c>
      <c r="AX252" s="18" t="s">
        <v>62</v>
      </c>
      <c r="AY252" s="18" t="s">
        <v>1168</v>
      </c>
      <c r="AZ252" s="343" t="s">
        <v>1182</v>
      </c>
      <c r="BA252" s="18" t="s">
        <v>978</v>
      </c>
      <c r="BB252" s="18" t="s">
        <v>66</v>
      </c>
      <c r="BC252" s="343" t="s">
        <v>382</v>
      </c>
      <c r="BE252" s="343"/>
      <c r="BF252" s="417"/>
    </row>
    <row r="253" spans="1:58" s="18" customFormat="1" x14ac:dyDescent="0.25">
      <c r="A253" s="263" t="str">
        <f t="shared" si="23"/>
        <v>N-CO-HV-000192-G-XX-XX-XX-XX-01</v>
      </c>
      <c r="B253" s="150" t="s">
        <v>1161</v>
      </c>
      <c r="C253" s="151" t="str">
        <f t="shared" si="24"/>
        <v>3.06.01.FESC11.v01</v>
      </c>
      <c r="D253" s="150" t="s">
        <v>1162</v>
      </c>
      <c r="E253" s="150" t="s">
        <v>142</v>
      </c>
      <c r="F253" s="150" t="s">
        <v>1145</v>
      </c>
      <c r="G253" s="151" t="s">
        <v>1183</v>
      </c>
      <c r="H253" s="151" t="s">
        <v>1164</v>
      </c>
      <c r="I253" s="151" t="s">
        <v>1165</v>
      </c>
      <c r="J253" s="162">
        <v>6570</v>
      </c>
      <c r="K253" s="79"/>
      <c r="L253" s="79"/>
      <c r="M253" s="79"/>
      <c r="N253" s="79"/>
      <c r="O253" s="154">
        <v>12</v>
      </c>
      <c r="P253" s="162">
        <v>10</v>
      </c>
      <c r="Q253" s="431">
        <v>23.17</v>
      </c>
      <c r="R253" s="150" t="s">
        <v>1174</v>
      </c>
      <c r="S253" s="150"/>
      <c r="T253" s="155">
        <v>2</v>
      </c>
      <c r="U253" s="150" t="s">
        <v>1175</v>
      </c>
      <c r="V253" s="150"/>
      <c r="W253" s="199">
        <v>14</v>
      </c>
      <c r="X253" s="151" t="s">
        <v>1176</v>
      </c>
      <c r="Y253" s="156" t="s">
        <v>162</v>
      </c>
      <c r="Z253" s="157" t="s">
        <v>57</v>
      </c>
      <c r="AA253" s="150"/>
      <c r="AB253" s="158"/>
      <c r="AC253" s="158">
        <v>41485</v>
      </c>
      <c r="AD253" s="159"/>
      <c r="AE253" s="150"/>
      <c r="AF253" s="150"/>
      <c r="AG253" s="150"/>
      <c r="AH253" s="150"/>
      <c r="AI253" s="150"/>
      <c r="AJ253" s="150"/>
      <c r="AK253" s="150"/>
      <c r="AL253" s="160"/>
      <c r="AW253" s="18" t="s">
        <v>61</v>
      </c>
      <c r="AX253" s="18" t="s">
        <v>62</v>
      </c>
      <c r="AY253" s="18" t="s">
        <v>1168</v>
      </c>
      <c r="AZ253" s="343" t="s">
        <v>1184</v>
      </c>
      <c r="BA253" s="18" t="s">
        <v>978</v>
      </c>
      <c r="BB253" s="18" t="s">
        <v>66</v>
      </c>
      <c r="BC253" s="343" t="s">
        <v>382</v>
      </c>
      <c r="BE253" s="343"/>
      <c r="BF253" s="417"/>
    </row>
    <row r="254" spans="1:58" s="18" customFormat="1" x14ac:dyDescent="0.25">
      <c r="A254" s="263" t="str">
        <f t="shared" si="23"/>
        <v>N-CO-HV-000193-G-XX-XX-XX-XX-01</v>
      </c>
      <c r="B254" s="150" t="s">
        <v>1178</v>
      </c>
      <c r="C254" s="151" t="str">
        <f t="shared" si="24"/>
        <v>3.06.02.FESC12.v01</v>
      </c>
      <c r="D254" s="150" t="s">
        <v>1080</v>
      </c>
      <c r="E254" s="150" t="s">
        <v>142</v>
      </c>
      <c r="F254" s="150" t="s">
        <v>1145</v>
      </c>
      <c r="G254" s="151" t="s">
        <v>1185</v>
      </c>
      <c r="H254" s="151" t="s">
        <v>1164</v>
      </c>
      <c r="I254" s="151" t="s">
        <v>1165</v>
      </c>
      <c r="J254" s="162">
        <v>6570</v>
      </c>
      <c r="K254" s="79"/>
      <c r="L254" s="79"/>
      <c r="M254" s="79"/>
      <c r="N254" s="79"/>
      <c r="O254" s="154">
        <v>5.2</v>
      </c>
      <c r="P254" s="162">
        <v>10</v>
      </c>
      <c r="Q254" s="431">
        <v>7.95</v>
      </c>
      <c r="R254" s="150" t="s">
        <v>1174</v>
      </c>
      <c r="S254" s="150"/>
      <c r="T254" s="155">
        <v>2</v>
      </c>
      <c r="U254" s="150" t="s">
        <v>1175</v>
      </c>
      <c r="V254" s="150"/>
      <c r="W254" s="80">
        <v>4.8</v>
      </c>
      <c r="X254" s="151" t="s">
        <v>1176</v>
      </c>
      <c r="Y254" s="156" t="s">
        <v>162</v>
      </c>
      <c r="Z254" s="157" t="s">
        <v>57</v>
      </c>
      <c r="AA254" s="150"/>
      <c r="AB254" s="158"/>
      <c r="AC254" s="158">
        <v>41485</v>
      </c>
      <c r="AD254" s="159"/>
      <c r="AE254" s="150"/>
      <c r="AF254" s="150"/>
      <c r="AG254" s="150"/>
      <c r="AH254" s="150"/>
      <c r="AI254" s="150"/>
      <c r="AJ254" s="150"/>
      <c r="AK254" s="150"/>
      <c r="AL254" s="160"/>
      <c r="AW254" s="18" t="s">
        <v>61</v>
      </c>
      <c r="AX254" s="18" t="s">
        <v>62</v>
      </c>
      <c r="AY254" s="18" t="s">
        <v>1168</v>
      </c>
      <c r="AZ254" s="343" t="s">
        <v>1186</v>
      </c>
      <c r="BA254" s="18" t="s">
        <v>978</v>
      </c>
      <c r="BB254" s="18" t="s">
        <v>66</v>
      </c>
      <c r="BC254" s="343" t="s">
        <v>382</v>
      </c>
      <c r="BE254" s="343"/>
      <c r="BF254" s="417"/>
    </row>
    <row r="255" spans="1:58" s="18" customFormat="1" x14ac:dyDescent="0.25">
      <c r="A255" s="263" t="str">
        <f t="shared" si="23"/>
        <v>N-CO-WH-000194-G-XX-XX-XX-XX-01</v>
      </c>
      <c r="B255" s="2" t="s">
        <v>1187</v>
      </c>
      <c r="C255" s="3" t="str">
        <f t="shared" si="24"/>
        <v>3.06.03.FESC11a.v01</v>
      </c>
      <c r="D255" s="2" t="s">
        <v>1188</v>
      </c>
      <c r="E255" s="2" t="s">
        <v>142</v>
      </c>
      <c r="F255" s="2" t="s">
        <v>1145</v>
      </c>
      <c r="G255" s="3" t="s">
        <v>1189</v>
      </c>
      <c r="H255" s="3" t="s">
        <v>1164</v>
      </c>
      <c r="I255" s="3" t="s">
        <v>1165</v>
      </c>
      <c r="J255" s="496">
        <v>8760</v>
      </c>
      <c r="K255" s="496">
        <v>1</v>
      </c>
      <c r="L255" s="496">
        <v>2.8800000000000002E-3</v>
      </c>
      <c r="M255" s="11">
        <v>4.2060000000000004</v>
      </c>
      <c r="N255" s="496">
        <f>L255</f>
        <v>2.8800000000000002E-3</v>
      </c>
      <c r="O255" s="11">
        <v>1.5329999999999999</v>
      </c>
      <c r="P255" s="496">
        <v>20</v>
      </c>
      <c r="Q255" s="440">
        <v>6</v>
      </c>
      <c r="R255" s="2" t="s">
        <v>1166</v>
      </c>
      <c r="S255" s="2"/>
      <c r="T255" s="22">
        <v>10</v>
      </c>
      <c r="U255" s="2" t="s">
        <v>1167</v>
      </c>
      <c r="V255" s="2"/>
      <c r="W255" s="9">
        <v>4</v>
      </c>
      <c r="X255" s="3" t="s">
        <v>495</v>
      </c>
      <c r="Y255" s="36" t="s">
        <v>162</v>
      </c>
      <c r="Z255" s="500" t="s">
        <v>57</v>
      </c>
      <c r="AA255" s="2"/>
      <c r="AB255" s="58"/>
      <c r="AC255" s="58">
        <v>40809</v>
      </c>
      <c r="AE255" s="2"/>
      <c r="AF255" s="2"/>
      <c r="AG255" s="2"/>
      <c r="AH255" s="2"/>
      <c r="AI255" s="2"/>
      <c r="AJ255" s="2"/>
      <c r="AK255" s="2"/>
      <c r="AL255" s="108"/>
      <c r="AW255" s="18" t="s">
        <v>61</v>
      </c>
      <c r="AX255" s="18" t="s">
        <v>62</v>
      </c>
      <c r="AY255" s="18" t="s">
        <v>976</v>
      </c>
      <c r="AZ255" s="343" t="s">
        <v>1190</v>
      </c>
      <c r="BA255" s="18" t="s">
        <v>978</v>
      </c>
      <c r="BB255" s="18" t="s">
        <v>66</v>
      </c>
      <c r="BC255" s="343" t="s">
        <v>382</v>
      </c>
      <c r="BE255" s="343"/>
      <c r="BF255" s="417"/>
    </row>
    <row r="256" spans="1:58" s="18" customFormat="1" x14ac:dyDescent="0.25">
      <c r="A256" s="263" t="str">
        <f t="shared" si="23"/>
        <v>N-CO-WH-000195-G-XX-XX-XX-XX-01</v>
      </c>
      <c r="B256" s="2" t="s">
        <v>1191</v>
      </c>
      <c r="C256" s="3" t="str">
        <f t="shared" si="24"/>
        <v>3.06.04.FESC11a.v01</v>
      </c>
      <c r="D256" s="2" t="s">
        <v>1188</v>
      </c>
      <c r="E256" s="2" t="s">
        <v>142</v>
      </c>
      <c r="F256" s="2" t="s">
        <v>1145</v>
      </c>
      <c r="G256" s="3" t="s">
        <v>1192</v>
      </c>
      <c r="H256" s="3" t="s">
        <v>1164</v>
      </c>
      <c r="I256" s="3" t="s">
        <v>1165</v>
      </c>
      <c r="J256" s="496">
        <v>8760</v>
      </c>
      <c r="K256" s="88"/>
      <c r="L256" s="88"/>
      <c r="M256" s="11"/>
      <c r="N256" s="88"/>
      <c r="O256" s="11">
        <v>3.4889999999999999</v>
      </c>
      <c r="P256" s="496">
        <v>20</v>
      </c>
      <c r="Q256" s="440">
        <v>6</v>
      </c>
      <c r="R256" s="2" t="s">
        <v>1166</v>
      </c>
      <c r="S256" s="2"/>
      <c r="T256" s="22">
        <v>10</v>
      </c>
      <c r="U256" s="2" t="s">
        <v>1167</v>
      </c>
      <c r="V256" s="2"/>
      <c r="W256" s="9">
        <v>4</v>
      </c>
      <c r="X256" s="3" t="s">
        <v>495</v>
      </c>
      <c r="Y256" s="36" t="s">
        <v>162</v>
      </c>
      <c r="Z256" s="500" t="s">
        <v>57</v>
      </c>
      <c r="AA256" s="2"/>
      <c r="AB256" s="58"/>
      <c r="AC256" s="58">
        <v>40809</v>
      </c>
      <c r="AE256" s="2"/>
      <c r="AF256" s="2"/>
      <c r="AG256" s="2"/>
      <c r="AH256" s="2"/>
      <c r="AI256" s="2"/>
      <c r="AJ256" s="2"/>
      <c r="AK256" s="2"/>
      <c r="AL256" s="108"/>
      <c r="AW256" s="18" t="s">
        <v>61</v>
      </c>
      <c r="AX256" s="18" t="s">
        <v>62</v>
      </c>
      <c r="AY256" s="18" t="s">
        <v>976</v>
      </c>
      <c r="AZ256" s="343" t="s">
        <v>1193</v>
      </c>
      <c r="BA256" s="18" t="s">
        <v>978</v>
      </c>
      <c r="BB256" s="18" t="s">
        <v>66</v>
      </c>
      <c r="BC256" s="343" t="s">
        <v>382</v>
      </c>
      <c r="BE256" s="343"/>
      <c r="BF256" s="417"/>
    </row>
    <row r="257" spans="1:58" s="18" customFormat="1" x14ac:dyDescent="0.25">
      <c r="A257" s="263" t="str">
        <f t="shared" si="23"/>
        <v>N-CO-WH-000196-G-XX-XX-XX-XX-01</v>
      </c>
      <c r="B257" s="2" t="s">
        <v>1194</v>
      </c>
      <c r="C257" s="3" t="str">
        <f t="shared" si="24"/>
        <v>3.06.05.FESC11a.v01</v>
      </c>
      <c r="D257" s="2" t="s">
        <v>1188</v>
      </c>
      <c r="E257" s="2" t="s">
        <v>142</v>
      </c>
      <c r="F257" s="2" t="s">
        <v>1145</v>
      </c>
      <c r="G257" s="3" t="s">
        <v>1195</v>
      </c>
      <c r="H257" s="3" t="s">
        <v>1164</v>
      </c>
      <c r="I257" s="3" t="s">
        <v>1165</v>
      </c>
      <c r="J257" s="496">
        <v>8760</v>
      </c>
      <c r="K257" s="496">
        <v>1</v>
      </c>
      <c r="L257" s="496">
        <v>1.9599999999999999E-3</v>
      </c>
      <c r="M257" s="11">
        <v>2.855</v>
      </c>
      <c r="N257" s="496">
        <f>L257</f>
        <v>1.9599999999999999E-3</v>
      </c>
      <c r="O257" s="11">
        <v>1.0409999999999999</v>
      </c>
      <c r="P257" s="496">
        <v>20</v>
      </c>
      <c r="Q257" s="440">
        <v>6</v>
      </c>
      <c r="R257" s="2" t="s">
        <v>1166</v>
      </c>
      <c r="S257" s="2"/>
      <c r="T257" s="22">
        <v>10</v>
      </c>
      <c r="U257" s="2" t="s">
        <v>1167</v>
      </c>
      <c r="V257" s="2"/>
      <c r="W257" s="9">
        <v>4</v>
      </c>
      <c r="X257" s="3" t="s">
        <v>495</v>
      </c>
      <c r="Y257" s="36" t="s">
        <v>162</v>
      </c>
      <c r="Z257" s="500" t="s">
        <v>57</v>
      </c>
      <c r="AA257" s="2"/>
      <c r="AB257" s="58"/>
      <c r="AC257" s="58">
        <v>40809</v>
      </c>
      <c r="AE257" s="2"/>
      <c r="AF257" s="2"/>
      <c r="AG257" s="2"/>
      <c r="AH257" s="2"/>
      <c r="AI257" s="2"/>
      <c r="AJ257" s="2"/>
      <c r="AK257" s="2"/>
      <c r="AL257" s="108"/>
      <c r="AW257" s="18" t="s">
        <v>61</v>
      </c>
      <c r="AX257" s="18" t="s">
        <v>62</v>
      </c>
      <c r="AY257" s="18" t="s">
        <v>976</v>
      </c>
      <c r="AZ257" s="343" t="s">
        <v>1196</v>
      </c>
      <c r="BA257" s="18" t="s">
        <v>978</v>
      </c>
      <c r="BB257" s="18" t="s">
        <v>66</v>
      </c>
      <c r="BC257" s="343" t="s">
        <v>382</v>
      </c>
      <c r="BE257" s="343"/>
      <c r="BF257" s="417"/>
    </row>
    <row r="258" spans="1:58" s="18" customFormat="1" x14ac:dyDescent="0.25">
      <c r="A258" s="263" t="str">
        <f t="shared" si="23"/>
        <v>N-CO-WH-000197-G-XX-XX-XX-XX-01</v>
      </c>
      <c r="B258" s="2" t="s">
        <v>1197</v>
      </c>
      <c r="C258" s="3" t="str">
        <f t="shared" si="24"/>
        <v>3.06.06.FESC11a.v01</v>
      </c>
      <c r="D258" s="2" t="s">
        <v>1188</v>
      </c>
      <c r="E258" s="2" t="s">
        <v>142</v>
      </c>
      <c r="F258" s="2" t="s">
        <v>1145</v>
      </c>
      <c r="G258" s="3" t="s">
        <v>1198</v>
      </c>
      <c r="H258" s="3" t="s">
        <v>1164</v>
      </c>
      <c r="I258" s="3" t="s">
        <v>1165</v>
      </c>
      <c r="J258" s="496">
        <v>8760</v>
      </c>
      <c r="K258" s="88"/>
      <c r="L258" s="88"/>
      <c r="M258" s="11"/>
      <c r="N258" s="27"/>
      <c r="O258" s="11">
        <v>2.4729999999999999</v>
      </c>
      <c r="P258" s="496">
        <v>20</v>
      </c>
      <c r="Q258" s="440">
        <v>6</v>
      </c>
      <c r="R258" s="2" t="s">
        <v>1166</v>
      </c>
      <c r="S258" s="2"/>
      <c r="T258" s="22">
        <v>10</v>
      </c>
      <c r="U258" s="2" t="s">
        <v>1167</v>
      </c>
      <c r="V258" s="2"/>
      <c r="W258" s="9">
        <v>4</v>
      </c>
      <c r="X258" s="3" t="s">
        <v>495</v>
      </c>
      <c r="Y258" s="36" t="s">
        <v>162</v>
      </c>
      <c r="Z258" s="500" t="s">
        <v>57</v>
      </c>
      <c r="AA258" s="2"/>
      <c r="AB258" s="58"/>
      <c r="AC258" s="58">
        <v>40809</v>
      </c>
      <c r="AE258" s="2"/>
      <c r="AF258" s="2"/>
      <c r="AG258" s="2"/>
      <c r="AH258" s="2"/>
      <c r="AI258" s="2"/>
      <c r="AJ258" s="2"/>
      <c r="AK258" s="2"/>
      <c r="AL258" s="108"/>
      <c r="AW258" s="18" t="s">
        <v>61</v>
      </c>
      <c r="AX258" s="18" t="s">
        <v>62</v>
      </c>
      <c r="AY258" s="18" t="s">
        <v>976</v>
      </c>
      <c r="AZ258" s="343" t="s">
        <v>1199</v>
      </c>
      <c r="BA258" s="18" t="s">
        <v>978</v>
      </c>
      <c r="BB258" s="18" t="s">
        <v>66</v>
      </c>
      <c r="BC258" s="343" t="s">
        <v>382</v>
      </c>
      <c r="BE258" s="343"/>
      <c r="BF258" s="417"/>
    </row>
    <row r="259" spans="1:58" s="18" customFormat="1" x14ac:dyDescent="0.25">
      <c r="A259" s="263" t="str">
        <f t="shared" si="23"/>
        <v>N-CO-WH-000198-E-XX-XX-XX-XX-01</v>
      </c>
      <c r="B259" s="2" t="s">
        <v>1200</v>
      </c>
      <c r="C259" s="3" t="str">
        <f t="shared" si="24"/>
        <v>3.06.07.FESC11a.v01</v>
      </c>
      <c r="D259" s="2" t="s">
        <v>1188</v>
      </c>
      <c r="E259" s="2" t="s">
        <v>142</v>
      </c>
      <c r="F259" s="2" t="s">
        <v>50</v>
      </c>
      <c r="G259" s="3" t="s">
        <v>1201</v>
      </c>
      <c r="H259" s="3" t="s">
        <v>1202</v>
      </c>
      <c r="I259" s="3" t="s">
        <v>1165</v>
      </c>
      <c r="J259" s="496">
        <v>8760</v>
      </c>
      <c r="K259" s="19">
        <v>1</v>
      </c>
      <c r="L259" s="29">
        <v>9.6509999999999999E-3</v>
      </c>
      <c r="M259" s="6">
        <v>14.07</v>
      </c>
      <c r="N259" s="29">
        <f>L259</f>
        <v>9.6509999999999999E-3</v>
      </c>
      <c r="O259" s="11"/>
      <c r="P259" s="496">
        <v>20</v>
      </c>
      <c r="Q259" s="440">
        <v>6</v>
      </c>
      <c r="R259" s="2" t="s">
        <v>1203</v>
      </c>
      <c r="S259" s="2"/>
      <c r="T259" s="22">
        <v>10</v>
      </c>
      <c r="U259" s="2" t="s">
        <v>1167</v>
      </c>
      <c r="V259" s="2"/>
      <c r="W259" s="9">
        <v>4</v>
      </c>
      <c r="X259" s="3" t="s">
        <v>495</v>
      </c>
      <c r="Y259" s="36" t="s">
        <v>162</v>
      </c>
      <c r="Z259" s="500" t="s">
        <v>57</v>
      </c>
      <c r="AA259" s="2"/>
      <c r="AB259" s="58"/>
      <c r="AC259" s="58">
        <v>41180</v>
      </c>
      <c r="AE259" s="2"/>
      <c r="AF259" s="2"/>
      <c r="AG259" s="147"/>
      <c r="AH259" s="147"/>
      <c r="AI259" s="147"/>
      <c r="AJ259" s="2"/>
      <c r="AK259" s="2"/>
      <c r="AL259" s="108"/>
      <c r="AW259" s="18" t="s">
        <v>61</v>
      </c>
      <c r="AX259" s="18" t="s">
        <v>62</v>
      </c>
      <c r="AY259" s="18" t="s">
        <v>976</v>
      </c>
      <c r="AZ259" s="343" t="s">
        <v>1204</v>
      </c>
      <c r="BA259" s="18" t="s">
        <v>65</v>
      </c>
      <c r="BB259" s="18" t="s">
        <v>66</v>
      </c>
      <c r="BC259" s="343" t="s">
        <v>382</v>
      </c>
      <c r="BE259" s="343"/>
      <c r="BF259" s="417"/>
    </row>
    <row r="260" spans="1:58" s="18" customFormat="1" x14ac:dyDescent="0.25">
      <c r="A260" s="263" t="str">
        <f t="shared" si="23"/>
        <v>N-CO-WH-000199-E-XX-XX-XX-XX-01</v>
      </c>
      <c r="B260" s="150" t="s">
        <v>1205</v>
      </c>
      <c r="C260" s="151" t="str">
        <f t="shared" si="24"/>
        <v>3.06.08.FESC11a.v01</v>
      </c>
      <c r="D260" s="150" t="s">
        <v>1188</v>
      </c>
      <c r="E260" s="150" t="s">
        <v>142</v>
      </c>
      <c r="F260" s="150" t="s">
        <v>50</v>
      </c>
      <c r="G260" s="151" t="s">
        <v>1206</v>
      </c>
      <c r="H260" s="151" t="s">
        <v>1202</v>
      </c>
      <c r="I260" s="151" t="s">
        <v>1165</v>
      </c>
      <c r="J260" s="162">
        <v>8760</v>
      </c>
      <c r="K260" s="152">
        <v>1</v>
      </c>
      <c r="L260" s="184">
        <v>1.03E-2</v>
      </c>
      <c r="M260" s="166">
        <v>90.39</v>
      </c>
      <c r="N260" s="184">
        <f>L260</f>
        <v>1.03E-2</v>
      </c>
      <c r="O260" s="171"/>
      <c r="P260" s="162">
        <v>20</v>
      </c>
      <c r="Q260" s="431">
        <v>6</v>
      </c>
      <c r="R260" s="150" t="s">
        <v>1203</v>
      </c>
      <c r="S260" s="150"/>
      <c r="T260" s="155">
        <v>10</v>
      </c>
      <c r="U260" s="150" t="s">
        <v>1167</v>
      </c>
      <c r="V260" s="150"/>
      <c r="W260" s="199">
        <v>4</v>
      </c>
      <c r="X260" s="151" t="s">
        <v>495</v>
      </c>
      <c r="Y260" s="156" t="s">
        <v>162</v>
      </c>
      <c r="Z260" s="157" t="s">
        <v>57</v>
      </c>
      <c r="AA260" s="150"/>
      <c r="AB260" s="158"/>
      <c r="AC260" s="158">
        <v>41485</v>
      </c>
      <c r="AD260" s="159"/>
      <c r="AE260" s="150"/>
      <c r="AF260" s="150"/>
      <c r="AG260" s="150"/>
      <c r="AH260" s="150"/>
      <c r="AI260" s="150"/>
      <c r="AJ260" s="150"/>
      <c r="AK260" s="150"/>
      <c r="AL260" s="160"/>
      <c r="AW260" s="18" t="s">
        <v>61</v>
      </c>
      <c r="AX260" s="18" t="s">
        <v>62</v>
      </c>
      <c r="AY260" s="18" t="s">
        <v>976</v>
      </c>
      <c r="AZ260" s="343" t="s">
        <v>1207</v>
      </c>
      <c r="BA260" s="18" t="s">
        <v>65</v>
      </c>
      <c r="BB260" s="18" t="s">
        <v>66</v>
      </c>
      <c r="BC260" s="343" t="s">
        <v>382</v>
      </c>
      <c r="BE260" s="343"/>
      <c r="BF260" s="417"/>
    </row>
    <row r="261" spans="1:58" s="18" customFormat="1" x14ac:dyDescent="0.25">
      <c r="A261" s="263" t="str">
        <f t="shared" si="23"/>
        <v>N-CO-WH-000200-E-XX-XX-XX-XX-01</v>
      </c>
      <c r="B261" s="2" t="s">
        <v>1205</v>
      </c>
      <c r="C261" s="3" t="str">
        <f t="shared" si="24"/>
        <v>3.06.08.FESC11a.v01</v>
      </c>
      <c r="D261" s="2" t="s">
        <v>1188</v>
      </c>
      <c r="E261" s="2" t="s">
        <v>142</v>
      </c>
      <c r="F261" s="2" t="s">
        <v>50</v>
      </c>
      <c r="G261" s="3" t="s">
        <v>1208</v>
      </c>
      <c r="H261" s="3" t="s">
        <v>1202</v>
      </c>
      <c r="I261" s="3" t="s">
        <v>1165</v>
      </c>
      <c r="J261" s="496">
        <v>8760</v>
      </c>
      <c r="K261" s="19">
        <v>1</v>
      </c>
      <c r="L261" s="29">
        <v>6.8929999999999998E-3</v>
      </c>
      <c r="M261" s="6">
        <v>10.050000000000001</v>
      </c>
      <c r="N261" s="29">
        <f>L261</f>
        <v>6.8929999999999998E-3</v>
      </c>
      <c r="O261" s="11"/>
      <c r="P261" s="496">
        <v>20</v>
      </c>
      <c r="Q261" s="440">
        <v>6</v>
      </c>
      <c r="R261" s="2" t="s">
        <v>1203</v>
      </c>
      <c r="S261" s="2"/>
      <c r="T261" s="22">
        <v>10</v>
      </c>
      <c r="U261" s="2" t="s">
        <v>1167</v>
      </c>
      <c r="V261" s="2"/>
      <c r="W261" s="9">
        <v>4</v>
      </c>
      <c r="X261" s="3" t="s">
        <v>495</v>
      </c>
      <c r="Y261" s="36" t="s">
        <v>162</v>
      </c>
      <c r="Z261" s="500" t="s">
        <v>57</v>
      </c>
      <c r="AA261" s="2"/>
      <c r="AB261" s="58"/>
      <c r="AC261" s="58">
        <v>41180</v>
      </c>
      <c r="AE261" s="2"/>
      <c r="AF261" s="2"/>
      <c r="AG261" s="147"/>
      <c r="AH261" s="147"/>
      <c r="AI261" s="147"/>
      <c r="AJ261" s="2"/>
      <c r="AK261" s="2"/>
      <c r="AL261" s="108"/>
      <c r="AW261" s="18" t="s">
        <v>61</v>
      </c>
      <c r="AX261" s="18" t="s">
        <v>62</v>
      </c>
      <c r="AY261" s="18" t="s">
        <v>976</v>
      </c>
      <c r="AZ261" s="343" t="s">
        <v>1209</v>
      </c>
      <c r="BA261" s="18" t="s">
        <v>65</v>
      </c>
      <c r="BB261" s="18" t="s">
        <v>66</v>
      </c>
      <c r="BC261" s="343" t="s">
        <v>382</v>
      </c>
      <c r="BE261" s="343"/>
      <c r="BF261" s="417"/>
    </row>
    <row r="262" spans="1:58" s="18" customFormat="1" x14ac:dyDescent="0.25">
      <c r="A262" s="263" t="str">
        <f t="shared" si="23"/>
        <v>N-CO-WH-000201-E-XX-XX-XX-XX-01</v>
      </c>
      <c r="B262" s="150" t="s">
        <v>1205</v>
      </c>
      <c r="C262" s="151" t="str">
        <f t="shared" si="24"/>
        <v>3.06.08.FESC11a.v01</v>
      </c>
      <c r="D262" s="150" t="s">
        <v>1188</v>
      </c>
      <c r="E262" s="150" t="s">
        <v>142</v>
      </c>
      <c r="F262" s="150" t="s">
        <v>50</v>
      </c>
      <c r="G262" s="151" t="s">
        <v>1210</v>
      </c>
      <c r="H262" s="151" t="s">
        <v>1202</v>
      </c>
      <c r="I262" s="151" t="s">
        <v>1165</v>
      </c>
      <c r="J262" s="162">
        <v>8760</v>
      </c>
      <c r="K262" s="152">
        <v>1</v>
      </c>
      <c r="L262" s="184">
        <v>7.4000000000000003E-3</v>
      </c>
      <c r="M262" s="166">
        <v>64.430000000000007</v>
      </c>
      <c r="N262" s="184">
        <f>L262</f>
        <v>7.4000000000000003E-3</v>
      </c>
      <c r="O262" s="171"/>
      <c r="P262" s="162">
        <v>20</v>
      </c>
      <c r="Q262" s="431">
        <v>6</v>
      </c>
      <c r="R262" s="150" t="s">
        <v>1203</v>
      </c>
      <c r="S262" s="150"/>
      <c r="T262" s="155">
        <v>10</v>
      </c>
      <c r="U262" s="150" t="s">
        <v>1167</v>
      </c>
      <c r="V262" s="150"/>
      <c r="W262" s="199">
        <v>4</v>
      </c>
      <c r="X262" s="151" t="s">
        <v>495</v>
      </c>
      <c r="Y262" s="156" t="s">
        <v>162</v>
      </c>
      <c r="Z262" s="157" t="s">
        <v>57</v>
      </c>
      <c r="AA262" s="150"/>
      <c r="AB262" s="158"/>
      <c r="AC262" s="158">
        <v>41485</v>
      </c>
      <c r="AD262" s="159"/>
      <c r="AE262" s="150"/>
      <c r="AF262" s="150"/>
      <c r="AG262" s="150"/>
      <c r="AH262" s="150"/>
      <c r="AI262" s="150"/>
      <c r="AJ262" s="150"/>
      <c r="AK262" s="150"/>
      <c r="AL262" s="160"/>
      <c r="AW262" s="18" t="s">
        <v>61</v>
      </c>
      <c r="AX262" s="18" t="s">
        <v>62</v>
      </c>
      <c r="AY262" s="18" t="s">
        <v>976</v>
      </c>
      <c r="AZ262" s="343" t="s">
        <v>1211</v>
      </c>
      <c r="BA262" s="18" t="s">
        <v>65</v>
      </c>
      <c r="BB262" s="18" t="s">
        <v>66</v>
      </c>
      <c r="BC262" s="343" t="s">
        <v>382</v>
      </c>
      <c r="BE262" s="343"/>
      <c r="BF262" s="417"/>
    </row>
    <row r="263" spans="1:58" s="18" customFormat="1" x14ac:dyDescent="0.25">
      <c r="A263" s="263" t="str">
        <f t="shared" ref="A263:A274" si="26">CONCATENATE(AW263,"-",AX263,"-",AY263,"-",BE263,"-",BA263,BB263,BC263)</f>
        <v>N-CO-WH-000660-G-XX-XX-XX-XX-01</v>
      </c>
      <c r="B263" s="147" t="s">
        <v>1170</v>
      </c>
      <c r="C263" s="140" t="str">
        <f t="shared" ref="C263:C266" si="27">CONCATENATE(B263,D263,E263)</f>
        <v>3.06.09.FESC11c.v01</v>
      </c>
      <c r="D263" s="147" t="s">
        <v>1212</v>
      </c>
      <c r="E263" s="147" t="s">
        <v>142</v>
      </c>
      <c r="F263" s="147" t="s">
        <v>1145</v>
      </c>
      <c r="G263" s="140" t="s">
        <v>1213</v>
      </c>
      <c r="H263" s="140" t="s">
        <v>1202</v>
      </c>
      <c r="I263" s="140" t="s">
        <v>1165</v>
      </c>
      <c r="J263" s="354">
        <v>5222</v>
      </c>
      <c r="K263" s="364"/>
      <c r="L263" s="369"/>
      <c r="M263" s="357"/>
      <c r="N263" s="369"/>
      <c r="O263" s="357">
        <v>4.4028</v>
      </c>
      <c r="P263" s="354">
        <v>20</v>
      </c>
      <c r="Q263" s="443">
        <v>6</v>
      </c>
      <c r="R263" s="147" t="s">
        <v>1166</v>
      </c>
      <c r="S263" s="147"/>
      <c r="T263" s="407">
        <v>10</v>
      </c>
      <c r="U263" s="147" t="s">
        <v>1167</v>
      </c>
      <c r="V263" s="147"/>
      <c r="W263" s="362">
        <v>4</v>
      </c>
      <c r="X263" s="140" t="s">
        <v>495</v>
      </c>
      <c r="Y263" s="363" t="s">
        <v>162</v>
      </c>
      <c r="Z263" s="367" t="s">
        <v>57</v>
      </c>
      <c r="AA263" s="147"/>
      <c r="AB263" s="356"/>
      <c r="AC263" s="356">
        <v>42581</v>
      </c>
      <c r="AD263" s="122"/>
      <c r="AE263" s="147"/>
      <c r="AF263" s="147"/>
      <c r="AG263" s="147"/>
      <c r="AH263" s="147"/>
      <c r="AI263" s="147"/>
      <c r="AJ263" s="147"/>
      <c r="AK263" s="147"/>
      <c r="AL263" s="123"/>
      <c r="AW263" s="122" t="s">
        <v>61</v>
      </c>
      <c r="AX263" s="122" t="s">
        <v>62</v>
      </c>
      <c r="AY263" s="122" t="s">
        <v>976</v>
      </c>
      <c r="AZ263" s="390"/>
      <c r="BA263" s="122" t="s">
        <v>978</v>
      </c>
      <c r="BB263" s="122" t="s">
        <v>66</v>
      </c>
      <c r="BC263" s="390" t="s">
        <v>382</v>
      </c>
      <c r="BD263" s="122"/>
      <c r="BE263" s="343" t="s">
        <v>1214</v>
      </c>
      <c r="BF263" s="417"/>
    </row>
    <row r="264" spans="1:58" s="18" customFormat="1" x14ac:dyDescent="0.25">
      <c r="A264" s="263" t="str">
        <f t="shared" si="26"/>
        <v>N-CO-WH-000661-G-XX-XX-XX-XX-01</v>
      </c>
      <c r="B264" s="147" t="s">
        <v>1170</v>
      </c>
      <c r="C264" s="140" t="str">
        <f t="shared" si="27"/>
        <v>3.06.09.FESC11c.v01</v>
      </c>
      <c r="D264" s="147" t="s">
        <v>1212</v>
      </c>
      <c r="E264" s="147" t="s">
        <v>142</v>
      </c>
      <c r="F264" s="147" t="s">
        <v>1145</v>
      </c>
      <c r="G264" s="140" t="s">
        <v>1215</v>
      </c>
      <c r="H264" s="140" t="s">
        <v>1202</v>
      </c>
      <c r="I264" s="140" t="s">
        <v>1165</v>
      </c>
      <c r="J264" s="354">
        <v>5222</v>
      </c>
      <c r="K264" s="364"/>
      <c r="L264" s="369"/>
      <c r="M264" s="357"/>
      <c r="N264" s="369"/>
      <c r="O264" s="357">
        <v>3.0072999999999999</v>
      </c>
      <c r="P264" s="354">
        <v>20</v>
      </c>
      <c r="Q264" s="443">
        <v>6</v>
      </c>
      <c r="R264" s="147" t="s">
        <v>1166</v>
      </c>
      <c r="S264" s="147"/>
      <c r="T264" s="407">
        <v>10</v>
      </c>
      <c r="U264" s="147" t="s">
        <v>1167</v>
      </c>
      <c r="V264" s="147"/>
      <c r="W264" s="362">
        <v>4</v>
      </c>
      <c r="X264" s="140" t="s">
        <v>495</v>
      </c>
      <c r="Y264" s="363" t="s">
        <v>162</v>
      </c>
      <c r="Z264" s="367" t="s">
        <v>57</v>
      </c>
      <c r="AA264" s="147"/>
      <c r="AB264" s="356"/>
      <c r="AC264" s="356">
        <v>42581</v>
      </c>
      <c r="AD264" s="122"/>
      <c r="AE264" s="147"/>
      <c r="AF264" s="147"/>
      <c r="AG264" s="147"/>
      <c r="AH264" s="147"/>
      <c r="AI264" s="147"/>
      <c r="AJ264" s="147"/>
      <c r="AK264" s="147"/>
      <c r="AL264" s="123"/>
      <c r="AW264" s="122" t="s">
        <v>61</v>
      </c>
      <c r="AX264" s="122" t="s">
        <v>62</v>
      </c>
      <c r="AY264" s="122" t="s">
        <v>976</v>
      </c>
      <c r="AZ264" s="390"/>
      <c r="BA264" s="122" t="s">
        <v>978</v>
      </c>
      <c r="BB264" s="122" t="s">
        <v>66</v>
      </c>
      <c r="BC264" s="390" t="s">
        <v>382</v>
      </c>
      <c r="BD264" s="122"/>
      <c r="BE264" s="343" t="s">
        <v>1216</v>
      </c>
      <c r="BF264" s="417"/>
    </row>
    <row r="265" spans="1:58" s="18" customFormat="1" x14ac:dyDescent="0.25">
      <c r="A265" s="263" t="str">
        <f t="shared" si="26"/>
        <v>N-CO-WH-000662-G-XX-XX-XX-XX-01</v>
      </c>
      <c r="B265" s="147" t="s">
        <v>1170</v>
      </c>
      <c r="C265" s="140" t="str">
        <f t="shared" si="27"/>
        <v>3.06.09.FESC11c.v01</v>
      </c>
      <c r="D265" s="147" t="s">
        <v>1212</v>
      </c>
      <c r="E265" s="147" t="s">
        <v>142</v>
      </c>
      <c r="F265" s="147" t="s">
        <v>1145</v>
      </c>
      <c r="G265" s="140" t="s">
        <v>1217</v>
      </c>
      <c r="H265" s="140" t="s">
        <v>1202</v>
      </c>
      <c r="I265" s="140" t="s">
        <v>1165</v>
      </c>
      <c r="J265" s="354">
        <v>5222</v>
      </c>
      <c r="K265" s="364"/>
      <c r="L265" s="369"/>
      <c r="M265" s="357"/>
      <c r="N265" s="369"/>
      <c r="O265" s="357">
        <v>3.8523999999999998</v>
      </c>
      <c r="P265" s="354">
        <v>20</v>
      </c>
      <c r="Q265" s="443">
        <v>6</v>
      </c>
      <c r="R265" s="147" t="s">
        <v>1166</v>
      </c>
      <c r="S265" s="147"/>
      <c r="T265" s="407">
        <v>10</v>
      </c>
      <c r="U265" s="147" t="s">
        <v>1167</v>
      </c>
      <c r="V265" s="147"/>
      <c r="W265" s="362">
        <v>4</v>
      </c>
      <c r="X265" s="140" t="s">
        <v>495</v>
      </c>
      <c r="Y265" s="363" t="s">
        <v>162</v>
      </c>
      <c r="Z265" s="367" t="s">
        <v>57</v>
      </c>
      <c r="AA265" s="147"/>
      <c r="AB265" s="356"/>
      <c r="AC265" s="356">
        <v>42581</v>
      </c>
      <c r="AD265" s="122"/>
      <c r="AE265" s="147"/>
      <c r="AF265" s="147"/>
      <c r="AG265" s="147"/>
      <c r="AH265" s="147"/>
      <c r="AI265" s="147"/>
      <c r="AJ265" s="147"/>
      <c r="AK265" s="147"/>
      <c r="AL265" s="123"/>
      <c r="AW265" s="122" t="s">
        <v>61</v>
      </c>
      <c r="AX265" s="122" t="s">
        <v>62</v>
      </c>
      <c r="AY265" s="122" t="s">
        <v>976</v>
      </c>
      <c r="AZ265" s="390"/>
      <c r="BA265" s="122" t="s">
        <v>978</v>
      </c>
      <c r="BB265" s="122" t="s">
        <v>66</v>
      </c>
      <c r="BC265" s="390" t="s">
        <v>382</v>
      </c>
      <c r="BD265" s="122"/>
      <c r="BE265" s="343" t="s">
        <v>1218</v>
      </c>
      <c r="BF265" s="417"/>
    </row>
    <row r="266" spans="1:58" s="18" customFormat="1" x14ac:dyDescent="0.25">
      <c r="A266" s="263" t="str">
        <f t="shared" si="26"/>
        <v>N-CO-WH-000663-G-XX-XX-XX-XX-01</v>
      </c>
      <c r="B266" s="147" t="s">
        <v>1219</v>
      </c>
      <c r="C266" s="140" t="str">
        <f t="shared" si="27"/>
        <v>3.06.10.FESC11c.v01</v>
      </c>
      <c r="D266" s="147" t="s">
        <v>1212</v>
      </c>
      <c r="E266" s="147" t="s">
        <v>142</v>
      </c>
      <c r="F266" s="147" t="s">
        <v>1145</v>
      </c>
      <c r="G266" s="140" t="s">
        <v>1220</v>
      </c>
      <c r="H266" s="140" t="s">
        <v>1202</v>
      </c>
      <c r="I266" s="140" t="s">
        <v>1165</v>
      </c>
      <c r="J266" s="354">
        <v>5222</v>
      </c>
      <c r="K266" s="364"/>
      <c r="L266" s="369"/>
      <c r="M266" s="357"/>
      <c r="N266" s="369"/>
      <c r="O266" s="357">
        <v>2.7229999999999999</v>
      </c>
      <c r="P266" s="354">
        <v>20</v>
      </c>
      <c r="Q266" s="443">
        <v>6</v>
      </c>
      <c r="R266" s="147" t="s">
        <v>1166</v>
      </c>
      <c r="S266" s="147"/>
      <c r="T266" s="407">
        <v>10</v>
      </c>
      <c r="U266" s="147" t="s">
        <v>1167</v>
      </c>
      <c r="V266" s="147"/>
      <c r="W266" s="362">
        <v>4</v>
      </c>
      <c r="X266" s="140" t="s">
        <v>495</v>
      </c>
      <c r="Y266" s="363" t="s">
        <v>162</v>
      </c>
      <c r="Z266" s="367" t="s">
        <v>57</v>
      </c>
      <c r="AA266" s="147"/>
      <c r="AB266" s="356"/>
      <c r="AC266" s="356">
        <v>42581</v>
      </c>
      <c r="AD266" s="122"/>
      <c r="AE266" s="147"/>
      <c r="AF266" s="147"/>
      <c r="AG266" s="147"/>
      <c r="AH266" s="147"/>
      <c r="AI266" s="147"/>
      <c r="AJ266" s="147"/>
      <c r="AK266" s="147"/>
      <c r="AL266" s="123"/>
      <c r="AW266" s="122" t="s">
        <v>61</v>
      </c>
      <c r="AX266" s="122" t="s">
        <v>62</v>
      </c>
      <c r="AY266" s="122" t="s">
        <v>976</v>
      </c>
      <c r="AZ266" s="390"/>
      <c r="BA266" s="122" t="s">
        <v>978</v>
      </c>
      <c r="BB266" s="122" t="s">
        <v>66</v>
      </c>
      <c r="BC266" s="390" t="s">
        <v>382</v>
      </c>
      <c r="BD266" s="122"/>
      <c r="BE266" s="343" t="s">
        <v>1221</v>
      </c>
      <c r="BF266" s="417"/>
    </row>
    <row r="267" spans="1:58" s="18" customFormat="1" x14ac:dyDescent="0.25">
      <c r="A267" s="263" t="str">
        <f t="shared" si="26"/>
        <v>N-CO-WH-000664-C-XX-XX-XX-XX-01</v>
      </c>
      <c r="B267" s="147" t="s">
        <v>1219</v>
      </c>
      <c r="C267" s="140" t="str">
        <f t="shared" si="24"/>
        <v>3.06.10.FESC11d.v01</v>
      </c>
      <c r="D267" s="147" t="s">
        <v>1222</v>
      </c>
      <c r="E267" s="147" t="s">
        <v>142</v>
      </c>
      <c r="F267" s="147" t="s">
        <v>1223</v>
      </c>
      <c r="G267" s="140" t="s">
        <v>1224</v>
      </c>
      <c r="H267" s="140" t="s">
        <v>1202</v>
      </c>
      <c r="I267" s="140" t="s">
        <v>1165</v>
      </c>
      <c r="J267" s="354">
        <v>8760</v>
      </c>
      <c r="K267" s="364">
        <v>1</v>
      </c>
      <c r="L267" s="369">
        <v>2.0000000000000001E-4</v>
      </c>
      <c r="M267" s="357">
        <v>2.0331999999999999</v>
      </c>
      <c r="N267" s="369">
        <v>2.0000000000000001E-4</v>
      </c>
      <c r="O267" s="357">
        <v>0.74099999999999999</v>
      </c>
      <c r="P267" s="354">
        <v>20</v>
      </c>
      <c r="Q267" s="443">
        <v>6</v>
      </c>
      <c r="R267" s="147" t="s">
        <v>1166</v>
      </c>
      <c r="S267" s="147"/>
      <c r="T267" s="407">
        <v>10</v>
      </c>
      <c r="U267" s="147" t="s">
        <v>1167</v>
      </c>
      <c r="V267" s="147"/>
      <c r="W267" s="362">
        <v>4</v>
      </c>
      <c r="X267" s="140" t="s">
        <v>495</v>
      </c>
      <c r="Y267" s="363" t="s">
        <v>162</v>
      </c>
      <c r="Z267" s="367" t="s">
        <v>57</v>
      </c>
      <c r="AA267" s="147"/>
      <c r="AB267" s="356"/>
      <c r="AC267" s="356">
        <v>42581</v>
      </c>
      <c r="AD267" s="122"/>
      <c r="AE267" s="147"/>
      <c r="AF267" s="147"/>
      <c r="AG267" s="147"/>
      <c r="AH267" s="147"/>
      <c r="AI267" s="147"/>
      <c r="AJ267" s="147"/>
      <c r="AK267" s="147"/>
      <c r="AL267" s="123"/>
      <c r="AW267" s="122" t="s">
        <v>61</v>
      </c>
      <c r="AX267" s="122" t="s">
        <v>62</v>
      </c>
      <c r="AY267" s="122" t="s">
        <v>976</v>
      </c>
      <c r="AZ267" s="390"/>
      <c r="BA267" s="122" t="s">
        <v>1225</v>
      </c>
      <c r="BB267" s="122" t="s">
        <v>66</v>
      </c>
      <c r="BC267" s="390" t="s">
        <v>382</v>
      </c>
      <c r="BD267" s="122"/>
      <c r="BE267" s="343" t="s">
        <v>1226</v>
      </c>
      <c r="BF267" s="417"/>
    </row>
    <row r="268" spans="1:58" s="18" customFormat="1" x14ac:dyDescent="0.25">
      <c r="A268" s="263" t="str">
        <f t="shared" si="26"/>
        <v>N-CO-WH-000665-G-XX-XX-XX-XX-01</v>
      </c>
      <c r="B268" s="147" t="s">
        <v>1219</v>
      </c>
      <c r="C268" s="140" t="str">
        <f t="shared" ref="C268:C269" si="28">CONCATENATE(B268,D268,E268)</f>
        <v>3.06.10.FESC11d.v01</v>
      </c>
      <c r="D268" s="147" t="s">
        <v>1222</v>
      </c>
      <c r="E268" s="147" t="s">
        <v>142</v>
      </c>
      <c r="F268" s="147" t="s">
        <v>967</v>
      </c>
      <c r="G268" s="140" t="s">
        <v>1227</v>
      </c>
      <c r="H268" s="140" t="s">
        <v>1202</v>
      </c>
      <c r="I268" s="140" t="s">
        <v>1165</v>
      </c>
      <c r="J268" s="354">
        <v>8760</v>
      </c>
      <c r="K268" s="364"/>
      <c r="L268" s="369"/>
      <c r="M268" s="357"/>
      <c r="N268" s="369"/>
      <c r="O268" s="357">
        <v>1.8345</v>
      </c>
      <c r="P268" s="354">
        <v>20</v>
      </c>
      <c r="Q268" s="443">
        <v>6</v>
      </c>
      <c r="R268" s="147" t="s">
        <v>1166</v>
      </c>
      <c r="S268" s="147"/>
      <c r="T268" s="407">
        <v>10</v>
      </c>
      <c r="U268" s="147" t="s">
        <v>1167</v>
      </c>
      <c r="V268" s="147"/>
      <c r="W268" s="362">
        <v>4</v>
      </c>
      <c r="X268" s="140" t="s">
        <v>495</v>
      </c>
      <c r="Y268" s="363" t="s">
        <v>162</v>
      </c>
      <c r="Z268" s="367" t="s">
        <v>57</v>
      </c>
      <c r="AA268" s="147"/>
      <c r="AB268" s="356"/>
      <c r="AC268" s="356">
        <v>42581</v>
      </c>
      <c r="AD268" s="122"/>
      <c r="AE268" s="147"/>
      <c r="AF268" s="147"/>
      <c r="AG268" s="147"/>
      <c r="AH268" s="147"/>
      <c r="AI268" s="147"/>
      <c r="AJ268" s="147"/>
      <c r="AK268" s="147"/>
      <c r="AL268" s="123"/>
      <c r="AW268" s="122" t="s">
        <v>61</v>
      </c>
      <c r="AX268" s="122" t="s">
        <v>62</v>
      </c>
      <c r="AY268" s="122" t="s">
        <v>976</v>
      </c>
      <c r="AZ268" s="390"/>
      <c r="BA268" s="122" t="s">
        <v>978</v>
      </c>
      <c r="BB268" s="122" t="s">
        <v>66</v>
      </c>
      <c r="BC268" s="390" t="s">
        <v>382</v>
      </c>
      <c r="BD268" s="122"/>
      <c r="BE268" s="343" t="s">
        <v>1228</v>
      </c>
      <c r="BF268" s="417"/>
    </row>
    <row r="269" spans="1:58" s="18" customFormat="1" x14ac:dyDescent="0.25">
      <c r="A269" s="263" t="str">
        <f t="shared" si="26"/>
        <v>N-CO-WH-000666-E-XX-XX-XX-XX-01</v>
      </c>
      <c r="B269" s="147" t="s">
        <v>1219</v>
      </c>
      <c r="C269" s="140" t="str">
        <f t="shared" si="28"/>
        <v>3.06.10.FESC11d.v01</v>
      </c>
      <c r="D269" s="147" t="s">
        <v>1222</v>
      </c>
      <c r="E269" s="147" t="s">
        <v>142</v>
      </c>
      <c r="F269" s="147" t="s">
        <v>50</v>
      </c>
      <c r="G269" s="140" t="s">
        <v>1229</v>
      </c>
      <c r="H269" s="140" t="s">
        <v>1202</v>
      </c>
      <c r="I269" s="140" t="s">
        <v>1165</v>
      </c>
      <c r="J269" s="354">
        <v>8760</v>
      </c>
      <c r="K269" s="364">
        <v>1</v>
      </c>
      <c r="L269" s="369">
        <v>5.7000000000000002E-3</v>
      </c>
      <c r="M269" s="357">
        <v>49.79</v>
      </c>
      <c r="N269" s="369">
        <v>2.0000000000000001E-4</v>
      </c>
      <c r="O269" s="357"/>
      <c r="P269" s="354">
        <v>20</v>
      </c>
      <c r="Q269" s="443">
        <v>6</v>
      </c>
      <c r="R269" s="147" t="s">
        <v>1166</v>
      </c>
      <c r="S269" s="147"/>
      <c r="T269" s="407">
        <v>10</v>
      </c>
      <c r="U269" s="147" t="s">
        <v>1167</v>
      </c>
      <c r="V269" s="147"/>
      <c r="W269" s="362">
        <v>4</v>
      </c>
      <c r="X269" s="140" t="s">
        <v>495</v>
      </c>
      <c r="Y269" s="363" t="s">
        <v>162</v>
      </c>
      <c r="Z269" s="367" t="s">
        <v>57</v>
      </c>
      <c r="AA269" s="147"/>
      <c r="AB269" s="356"/>
      <c r="AC269" s="356">
        <v>42581</v>
      </c>
      <c r="AD269" s="122"/>
      <c r="AE269" s="147"/>
      <c r="AF269" s="147"/>
      <c r="AG269" s="147"/>
      <c r="AH269" s="147"/>
      <c r="AI269" s="147"/>
      <c r="AJ269" s="147"/>
      <c r="AK269" s="147"/>
      <c r="AL269" s="123"/>
      <c r="AW269" s="122" t="s">
        <v>61</v>
      </c>
      <c r="AX269" s="122" t="s">
        <v>62</v>
      </c>
      <c r="AY269" s="122" t="s">
        <v>976</v>
      </c>
      <c r="AZ269" s="390"/>
      <c r="BA269" s="122" t="s">
        <v>65</v>
      </c>
      <c r="BB269" s="122" t="s">
        <v>66</v>
      </c>
      <c r="BC269" s="390" t="s">
        <v>382</v>
      </c>
      <c r="BD269" s="122"/>
      <c r="BE269" s="343" t="s">
        <v>1230</v>
      </c>
      <c r="BF269" s="417"/>
    </row>
    <row r="270" spans="1:58" s="18" customFormat="1" x14ac:dyDescent="0.25">
      <c r="A270" s="263" t="str">
        <f t="shared" si="26"/>
        <v>N-CO-WH-000667-E-XX-XX-XX-XX-01</v>
      </c>
      <c r="B270" s="147" t="s">
        <v>1219</v>
      </c>
      <c r="C270" s="140" t="str">
        <f t="shared" ref="C270:C273" si="29">CONCATENATE(B270,D270,E270)</f>
        <v>3.06.10.FESC11d.v01</v>
      </c>
      <c r="D270" s="147" t="s">
        <v>1222</v>
      </c>
      <c r="E270" s="147" t="s">
        <v>142</v>
      </c>
      <c r="F270" s="147" t="s">
        <v>50</v>
      </c>
      <c r="G270" s="140" t="s">
        <v>1231</v>
      </c>
      <c r="H270" s="140" t="s">
        <v>1202</v>
      </c>
      <c r="I270" s="140" t="s">
        <v>1165</v>
      </c>
      <c r="J270" s="354">
        <v>8760</v>
      </c>
      <c r="K270" s="364">
        <v>1</v>
      </c>
      <c r="L270" s="369">
        <v>5.7000000000000002E-3</v>
      </c>
      <c r="M270" s="357">
        <v>49.79</v>
      </c>
      <c r="N270" s="369"/>
      <c r="O270" s="357"/>
      <c r="P270" s="354">
        <v>20</v>
      </c>
      <c r="Q270" s="443">
        <v>6</v>
      </c>
      <c r="R270" s="147" t="s">
        <v>1166</v>
      </c>
      <c r="S270" s="147"/>
      <c r="T270" s="407">
        <v>10</v>
      </c>
      <c r="U270" s="147" t="s">
        <v>1167</v>
      </c>
      <c r="V270" s="147"/>
      <c r="W270" s="362">
        <v>4</v>
      </c>
      <c r="X270" s="140" t="s">
        <v>495</v>
      </c>
      <c r="Y270" s="363" t="s">
        <v>162</v>
      </c>
      <c r="Z270" s="367" t="s">
        <v>57</v>
      </c>
      <c r="AA270" s="147"/>
      <c r="AB270" s="356"/>
      <c r="AC270" s="356">
        <v>42581</v>
      </c>
      <c r="AD270" s="122"/>
      <c r="AE270" s="147"/>
      <c r="AF270" s="147"/>
      <c r="AG270" s="147"/>
      <c r="AH270" s="147"/>
      <c r="AI270" s="147"/>
      <c r="AJ270" s="147"/>
      <c r="AK270" s="147"/>
      <c r="AL270" s="123"/>
      <c r="AW270" s="122" t="s">
        <v>61</v>
      </c>
      <c r="AX270" s="122" t="s">
        <v>62</v>
      </c>
      <c r="AY270" s="122" t="s">
        <v>976</v>
      </c>
      <c r="AZ270" s="390"/>
      <c r="BA270" s="122" t="s">
        <v>65</v>
      </c>
      <c r="BB270" s="122" t="s">
        <v>66</v>
      </c>
      <c r="BC270" s="390" t="s">
        <v>382</v>
      </c>
      <c r="BD270" s="122"/>
      <c r="BE270" s="343" t="s">
        <v>1232</v>
      </c>
      <c r="BF270" s="417"/>
    </row>
    <row r="271" spans="1:58" s="18" customFormat="1" x14ac:dyDescent="0.25">
      <c r="A271" s="263" t="str">
        <f t="shared" si="26"/>
        <v>N-CO-WH-000668-C-XX-XX-XX-XX-01</v>
      </c>
      <c r="B271" s="147" t="s">
        <v>1233</v>
      </c>
      <c r="C271" s="140" t="str">
        <f t="shared" si="29"/>
        <v>3.06.11.FESC11e.v01</v>
      </c>
      <c r="D271" s="147" t="s">
        <v>1234</v>
      </c>
      <c r="E271" s="147" t="s">
        <v>142</v>
      </c>
      <c r="F271" s="147" t="s">
        <v>1223</v>
      </c>
      <c r="G271" s="140" t="s">
        <v>1235</v>
      </c>
      <c r="H271" s="140" t="s">
        <v>1202</v>
      </c>
      <c r="I271" s="140" t="s">
        <v>1165</v>
      </c>
      <c r="J271" s="354">
        <v>4567</v>
      </c>
      <c r="K271" s="364">
        <v>1</v>
      </c>
      <c r="L271" s="369">
        <v>1.1000000000000001E-3</v>
      </c>
      <c r="M271" s="357">
        <v>4.8710000000000004</v>
      </c>
      <c r="N271" s="369">
        <v>1.1000000000000001E-3</v>
      </c>
      <c r="O271" s="357">
        <v>1.7034</v>
      </c>
      <c r="P271" s="354">
        <v>20</v>
      </c>
      <c r="Q271" s="443">
        <v>6</v>
      </c>
      <c r="R271" s="147" t="s">
        <v>1166</v>
      </c>
      <c r="S271" s="147"/>
      <c r="T271" s="407">
        <v>10</v>
      </c>
      <c r="U271" s="147" t="s">
        <v>1167</v>
      </c>
      <c r="V271" s="147"/>
      <c r="W271" s="362">
        <v>4</v>
      </c>
      <c r="X271" s="140" t="s">
        <v>495</v>
      </c>
      <c r="Y271" s="363" t="s">
        <v>162</v>
      </c>
      <c r="Z271" s="367" t="s">
        <v>57</v>
      </c>
      <c r="AA271" s="147"/>
      <c r="AB271" s="356"/>
      <c r="AC271" s="356">
        <v>42581</v>
      </c>
      <c r="AD271" s="122"/>
      <c r="AE271" s="147"/>
      <c r="AF271" s="147"/>
      <c r="AG271" s="147"/>
      <c r="AH271" s="147"/>
      <c r="AI271" s="147"/>
      <c r="AJ271" s="147"/>
      <c r="AK271" s="147"/>
      <c r="AL271" s="123"/>
      <c r="AW271" s="122" t="s">
        <v>61</v>
      </c>
      <c r="AX271" s="122" t="s">
        <v>62</v>
      </c>
      <c r="AY271" s="122" t="s">
        <v>976</v>
      </c>
      <c r="AZ271" s="390"/>
      <c r="BA271" s="122" t="s">
        <v>1225</v>
      </c>
      <c r="BB271" s="122" t="s">
        <v>66</v>
      </c>
      <c r="BC271" s="390" t="s">
        <v>382</v>
      </c>
      <c r="BD271" s="122"/>
      <c r="BE271" s="343" t="s">
        <v>1236</v>
      </c>
      <c r="BF271" s="417"/>
    </row>
    <row r="272" spans="1:58" s="18" customFormat="1" x14ac:dyDescent="0.25">
      <c r="A272" s="263" t="str">
        <f t="shared" si="26"/>
        <v>N-CO-WH-000669-G-XX-XX-XX-XX-01</v>
      </c>
      <c r="B272" s="147" t="s">
        <v>1233</v>
      </c>
      <c r="C272" s="140" t="str">
        <f t="shared" si="29"/>
        <v>3.06.11.FESC11e.v01</v>
      </c>
      <c r="D272" s="147" t="s">
        <v>1234</v>
      </c>
      <c r="E272" s="147" t="s">
        <v>142</v>
      </c>
      <c r="F272" s="147" t="s">
        <v>967</v>
      </c>
      <c r="G272" s="140" t="s">
        <v>1237</v>
      </c>
      <c r="H272" s="140" t="s">
        <v>1202</v>
      </c>
      <c r="I272" s="140" t="s">
        <v>1165</v>
      </c>
      <c r="J272" s="354">
        <v>4567</v>
      </c>
      <c r="K272" s="364"/>
      <c r="L272" s="369"/>
      <c r="M272" s="357"/>
      <c r="N272" s="369"/>
      <c r="O272" s="357">
        <v>6.8841000000000001</v>
      </c>
      <c r="P272" s="354">
        <v>20</v>
      </c>
      <c r="Q272" s="443">
        <v>6</v>
      </c>
      <c r="R272" s="147" t="s">
        <v>1166</v>
      </c>
      <c r="S272" s="147"/>
      <c r="T272" s="407">
        <v>10</v>
      </c>
      <c r="U272" s="147" t="s">
        <v>1167</v>
      </c>
      <c r="V272" s="147"/>
      <c r="W272" s="362">
        <v>4</v>
      </c>
      <c r="X272" s="140" t="s">
        <v>495</v>
      </c>
      <c r="Y272" s="363" t="s">
        <v>162</v>
      </c>
      <c r="Z272" s="367" t="s">
        <v>57</v>
      </c>
      <c r="AA272" s="147"/>
      <c r="AB272" s="356"/>
      <c r="AC272" s="356">
        <v>42581</v>
      </c>
      <c r="AD272" s="122"/>
      <c r="AE272" s="147"/>
      <c r="AF272" s="147"/>
      <c r="AG272" s="147"/>
      <c r="AH272" s="147"/>
      <c r="AI272" s="147"/>
      <c r="AJ272" s="147"/>
      <c r="AK272" s="147"/>
      <c r="AL272" s="123"/>
      <c r="AW272" s="122" t="s">
        <v>61</v>
      </c>
      <c r="AX272" s="122" t="s">
        <v>62</v>
      </c>
      <c r="AY272" s="122" t="s">
        <v>976</v>
      </c>
      <c r="AZ272" s="390"/>
      <c r="BA272" s="122" t="s">
        <v>978</v>
      </c>
      <c r="BB272" s="122" t="s">
        <v>66</v>
      </c>
      <c r="BC272" s="390" t="s">
        <v>382</v>
      </c>
      <c r="BD272" s="122"/>
      <c r="BE272" s="343" t="s">
        <v>1238</v>
      </c>
      <c r="BF272" s="417"/>
    </row>
    <row r="273" spans="1:58" s="18" customFormat="1" x14ac:dyDescent="0.25">
      <c r="A273" s="263" t="str">
        <f t="shared" si="26"/>
        <v>N-CO-WH-000670-C-XX-XX-XX-XX-01</v>
      </c>
      <c r="B273" s="147" t="s">
        <v>1233</v>
      </c>
      <c r="C273" s="140" t="str">
        <f t="shared" si="29"/>
        <v>3.06.11.FESC11e.v01</v>
      </c>
      <c r="D273" s="147" t="s">
        <v>1234</v>
      </c>
      <c r="E273" s="147" t="s">
        <v>142</v>
      </c>
      <c r="F273" s="147" t="s">
        <v>1223</v>
      </c>
      <c r="G273" s="140" t="s">
        <v>1239</v>
      </c>
      <c r="H273" s="140" t="s">
        <v>1202</v>
      </c>
      <c r="I273" s="140" t="s">
        <v>1165</v>
      </c>
      <c r="J273" s="354">
        <v>4567</v>
      </c>
      <c r="K273" s="364">
        <v>1</v>
      </c>
      <c r="L273" s="369">
        <v>6.9999999999999999E-4</v>
      </c>
      <c r="M273" s="357">
        <v>3.3351999999999999</v>
      </c>
      <c r="N273" s="369">
        <v>6.9999999999999999E-4</v>
      </c>
      <c r="O273" s="357">
        <v>1.1662999999999999</v>
      </c>
      <c r="P273" s="354">
        <v>20</v>
      </c>
      <c r="Q273" s="443">
        <v>6</v>
      </c>
      <c r="R273" s="147" t="s">
        <v>1166</v>
      </c>
      <c r="S273" s="147"/>
      <c r="T273" s="407">
        <v>10</v>
      </c>
      <c r="U273" s="147" t="s">
        <v>1167</v>
      </c>
      <c r="V273" s="147"/>
      <c r="W273" s="362">
        <v>4</v>
      </c>
      <c r="X273" s="140" t="s">
        <v>495</v>
      </c>
      <c r="Y273" s="363" t="s">
        <v>162</v>
      </c>
      <c r="Z273" s="367" t="s">
        <v>57</v>
      </c>
      <c r="AA273" s="147"/>
      <c r="AB273" s="356"/>
      <c r="AC273" s="356">
        <v>42581</v>
      </c>
      <c r="AD273" s="122"/>
      <c r="AE273" s="147"/>
      <c r="AF273" s="147"/>
      <c r="AG273" s="147"/>
      <c r="AH273" s="147"/>
      <c r="AI273" s="147"/>
      <c r="AJ273" s="147"/>
      <c r="AK273" s="147"/>
      <c r="AL273" s="123"/>
      <c r="AW273" s="122" t="s">
        <v>61</v>
      </c>
      <c r="AX273" s="122" t="s">
        <v>62</v>
      </c>
      <c r="AY273" s="122" t="s">
        <v>976</v>
      </c>
      <c r="AZ273" s="390"/>
      <c r="BA273" s="122" t="s">
        <v>1225</v>
      </c>
      <c r="BB273" s="122" t="s">
        <v>66</v>
      </c>
      <c r="BC273" s="390" t="s">
        <v>382</v>
      </c>
      <c r="BD273" s="122"/>
      <c r="BE273" s="343" t="s">
        <v>1240</v>
      </c>
      <c r="BF273" s="417"/>
    </row>
    <row r="274" spans="1:58" s="18" customFormat="1" x14ac:dyDescent="0.25">
      <c r="A274" s="263" t="str">
        <f t="shared" si="26"/>
        <v>N-CO-WH-000671-G-XX-XX-XX-XX-01</v>
      </c>
      <c r="B274" s="147" t="s">
        <v>1233</v>
      </c>
      <c r="C274" s="140" t="str">
        <f t="shared" ref="C274" si="30">CONCATENATE(B274,D274,E274)</f>
        <v>3.06.11.FESC11e.v01</v>
      </c>
      <c r="D274" s="147" t="s">
        <v>1234</v>
      </c>
      <c r="E274" s="147" t="s">
        <v>142</v>
      </c>
      <c r="F274" s="147" t="s">
        <v>967</v>
      </c>
      <c r="G274" s="140" t="s">
        <v>1241</v>
      </c>
      <c r="H274" s="140" t="s">
        <v>1202</v>
      </c>
      <c r="I274" s="140" t="s">
        <v>1165</v>
      </c>
      <c r="J274" s="354">
        <v>4567</v>
      </c>
      <c r="K274" s="364"/>
      <c r="L274" s="369"/>
      <c r="M274" s="357"/>
      <c r="N274" s="369"/>
      <c r="O274" s="357">
        <v>4.8436000000000003</v>
      </c>
      <c r="P274" s="354">
        <v>20</v>
      </c>
      <c r="Q274" s="443">
        <v>6</v>
      </c>
      <c r="R274" s="147" t="s">
        <v>1166</v>
      </c>
      <c r="S274" s="147"/>
      <c r="T274" s="407">
        <v>10</v>
      </c>
      <c r="U274" s="147" t="s">
        <v>1167</v>
      </c>
      <c r="V274" s="147"/>
      <c r="W274" s="362">
        <v>4</v>
      </c>
      <c r="X274" s="140" t="s">
        <v>495</v>
      </c>
      <c r="Y274" s="363" t="s">
        <v>162</v>
      </c>
      <c r="Z274" s="367" t="s">
        <v>57</v>
      </c>
      <c r="AA274" s="147"/>
      <c r="AB274" s="356"/>
      <c r="AC274" s="356">
        <v>42581</v>
      </c>
      <c r="AD274" s="122"/>
      <c r="AE274" s="147"/>
      <c r="AF274" s="147"/>
      <c r="AG274" s="147"/>
      <c r="AH274" s="147"/>
      <c r="AI274" s="147"/>
      <c r="AJ274" s="147"/>
      <c r="AK274" s="147"/>
      <c r="AL274" s="123"/>
      <c r="AW274" s="122" t="s">
        <v>61</v>
      </c>
      <c r="AX274" s="122" t="s">
        <v>62</v>
      </c>
      <c r="AY274" s="122" t="s">
        <v>976</v>
      </c>
      <c r="AZ274" s="390"/>
      <c r="BA274" s="122" t="s">
        <v>978</v>
      </c>
      <c r="BB274" s="122" t="s">
        <v>66</v>
      </c>
      <c r="BC274" s="390" t="s">
        <v>382</v>
      </c>
      <c r="BD274" s="122"/>
      <c r="BE274" s="343" t="s">
        <v>1242</v>
      </c>
      <c r="BF274" s="417"/>
    </row>
    <row r="275" spans="1:58" s="18" customFormat="1" x14ac:dyDescent="0.25">
      <c r="A275" s="396" t="str">
        <f t="shared" si="23"/>
        <v>N-CO-HV-000202-E-XX-XX-XX-XX-02</v>
      </c>
      <c r="B275" s="2" t="s">
        <v>1243</v>
      </c>
      <c r="C275" s="3" t="str">
        <f t="shared" si="24"/>
        <v>3.07.02.FESH7.v03</v>
      </c>
      <c r="D275" s="2" t="s">
        <v>1244</v>
      </c>
      <c r="E275" s="2" t="s">
        <v>49</v>
      </c>
      <c r="F275" s="2" t="s">
        <v>50</v>
      </c>
      <c r="G275" s="3" t="s">
        <v>1245</v>
      </c>
      <c r="H275" s="3" t="s">
        <v>1246</v>
      </c>
      <c r="I275" s="3" t="s">
        <v>1247</v>
      </c>
      <c r="J275" s="496">
        <v>741</v>
      </c>
      <c r="K275" s="386">
        <v>0.87</v>
      </c>
      <c r="L275" s="383">
        <v>7.0199999999999999E-2</v>
      </c>
      <c r="M275" s="383">
        <v>52</v>
      </c>
      <c r="N275" s="383">
        <v>6.0999999999999999E-2</v>
      </c>
      <c r="O275" s="6"/>
      <c r="P275" s="496">
        <v>15</v>
      </c>
      <c r="Q275" s="444">
        <v>29.5</v>
      </c>
      <c r="R275" s="8" t="s">
        <v>1059</v>
      </c>
      <c r="S275" s="2"/>
      <c r="T275" s="2" t="s">
        <v>1248</v>
      </c>
      <c r="U275" s="2"/>
      <c r="V275" s="8"/>
      <c r="W275" s="21">
        <v>100</v>
      </c>
      <c r="X275" s="3" t="s">
        <v>1016</v>
      </c>
      <c r="Y275" s="36" t="s">
        <v>162</v>
      </c>
      <c r="Z275" s="500" t="s">
        <v>223</v>
      </c>
      <c r="AA275" s="380" t="s">
        <v>1249</v>
      </c>
      <c r="AB275" s="271" t="s">
        <v>1250</v>
      </c>
      <c r="AC275" s="58"/>
      <c r="AE275" s="2"/>
      <c r="AF275" s="2"/>
      <c r="AG275" s="59"/>
      <c r="AH275" s="59"/>
      <c r="AI275" s="59"/>
      <c r="AJ275" s="2"/>
      <c r="AK275" s="2"/>
      <c r="AL275" s="108"/>
      <c r="AW275" s="18" t="s">
        <v>61</v>
      </c>
      <c r="AX275" s="18" t="s">
        <v>62</v>
      </c>
      <c r="AY275" s="18" t="s">
        <v>1168</v>
      </c>
      <c r="AZ275" s="343" t="s">
        <v>1251</v>
      </c>
      <c r="BA275" s="18" t="s">
        <v>65</v>
      </c>
      <c r="BB275" s="18" t="s">
        <v>66</v>
      </c>
      <c r="BC275" s="343" t="s">
        <v>67</v>
      </c>
      <c r="BE275" s="343"/>
      <c r="BF275" s="417"/>
    </row>
    <row r="276" spans="1:58" s="18" customFormat="1" x14ac:dyDescent="0.25">
      <c r="A276" s="396" t="str">
        <f t="shared" si="23"/>
        <v>N-CO-HV-000203-E-XX-XX-XX-XX-02</v>
      </c>
      <c r="B276" s="2" t="s">
        <v>1252</v>
      </c>
      <c r="C276" s="3" t="str">
        <f t="shared" si="24"/>
        <v>3.07.03.FESH7.v03</v>
      </c>
      <c r="D276" s="2" t="s">
        <v>1244</v>
      </c>
      <c r="E276" s="2" t="s">
        <v>49</v>
      </c>
      <c r="F276" s="2" t="s">
        <v>50</v>
      </c>
      <c r="G276" s="3" t="s">
        <v>1253</v>
      </c>
      <c r="H276" s="3" t="s">
        <v>1246</v>
      </c>
      <c r="I276" s="3" t="s">
        <v>1247</v>
      </c>
      <c r="J276" s="496">
        <v>741</v>
      </c>
      <c r="K276" s="386">
        <v>0.87</v>
      </c>
      <c r="L276" s="383">
        <v>0.152</v>
      </c>
      <c r="M276" s="383">
        <v>113</v>
      </c>
      <c r="N276" s="383">
        <v>0.13200000000000001</v>
      </c>
      <c r="O276" s="6"/>
      <c r="P276" s="496">
        <v>15</v>
      </c>
      <c r="Q276" s="444">
        <v>55</v>
      </c>
      <c r="R276" s="8" t="s">
        <v>1059</v>
      </c>
      <c r="S276" s="2"/>
      <c r="T276" s="2" t="s">
        <v>1254</v>
      </c>
      <c r="U276" s="2"/>
      <c r="V276" s="8"/>
      <c r="W276" s="21">
        <v>200</v>
      </c>
      <c r="X276" s="3" t="s">
        <v>1016</v>
      </c>
      <c r="Y276" s="36" t="s">
        <v>162</v>
      </c>
      <c r="Z276" s="500" t="s">
        <v>223</v>
      </c>
      <c r="AA276" s="380" t="s">
        <v>1249</v>
      </c>
      <c r="AB276" s="271" t="s">
        <v>1250</v>
      </c>
      <c r="AC276" s="58"/>
      <c r="AE276" s="2"/>
      <c r="AF276" s="2"/>
      <c r="AG276" s="2"/>
      <c r="AH276" s="2"/>
      <c r="AI276" s="2"/>
      <c r="AJ276" s="2"/>
      <c r="AK276" s="2"/>
      <c r="AL276" s="108"/>
      <c r="AW276" s="18" t="s">
        <v>61</v>
      </c>
      <c r="AX276" s="18" t="s">
        <v>62</v>
      </c>
      <c r="AY276" s="18" t="s">
        <v>1168</v>
      </c>
      <c r="AZ276" s="343" t="s">
        <v>1255</v>
      </c>
      <c r="BA276" s="18" t="s">
        <v>65</v>
      </c>
      <c r="BB276" s="18" t="s">
        <v>66</v>
      </c>
      <c r="BC276" s="343" t="s">
        <v>67</v>
      </c>
      <c r="BE276" s="343"/>
      <c r="BF276" s="417"/>
    </row>
    <row r="277" spans="1:58" s="18" customFormat="1" x14ac:dyDescent="0.25">
      <c r="A277" s="263" t="str">
        <f t="shared" si="23"/>
        <v>N-CO-HV-000204-E-XX-XX-XX-XX-01</v>
      </c>
      <c r="B277" s="137" t="s">
        <v>1256</v>
      </c>
      <c r="C277" s="136" t="str">
        <f t="shared" si="24"/>
        <v>3.07.06.FESH7.v02</v>
      </c>
      <c r="D277" s="137" t="s">
        <v>1244</v>
      </c>
      <c r="E277" s="137" t="s">
        <v>152</v>
      </c>
      <c r="F277" s="137" t="s">
        <v>50</v>
      </c>
      <c r="G277" s="136" t="s">
        <v>1257</v>
      </c>
      <c r="H277" s="136" t="s">
        <v>1258</v>
      </c>
      <c r="I277" s="136" t="s">
        <v>1259</v>
      </c>
      <c r="J277" s="135">
        <v>741</v>
      </c>
      <c r="K277" s="135">
        <v>1</v>
      </c>
      <c r="L277" s="135">
        <v>0</v>
      </c>
      <c r="M277" s="135">
        <v>0</v>
      </c>
      <c r="N277" s="133">
        <v>0</v>
      </c>
      <c r="O277" s="127"/>
      <c r="P277" s="135">
        <v>12</v>
      </c>
      <c r="Q277" s="439">
        <v>200</v>
      </c>
      <c r="R277" s="174" t="s">
        <v>1059</v>
      </c>
      <c r="S277" s="137"/>
      <c r="T277" s="137" t="s">
        <v>1248</v>
      </c>
      <c r="U277" s="137"/>
      <c r="V277" s="174"/>
      <c r="W277" s="148">
        <v>100</v>
      </c>
      <c r="X277" s="136" t="s">
        <v>1016</v>
      </c>
      <c r="Y277" s="149" t="s">
        <v>162</v>
      </c>
      <c r="Z277" s="131" t="s">
        <v>223</v>
      </c>
      <c r="AA277" s="137" t="s">
        <v>1260</v>
      </c>
      <c r="AB277" s="130">
        <v>40142</v>
      </c>
      <c r="AC277" s="130"/>
      <c r="AD277" s="129"/>
      <c r="AE277" s="137"/>
      <c r="AF277" s="137"/>
      <c r="AG277" s="137"/>
      <c r="AH277" s="137"/>
      <c r="AI277" s="137"/>
      <c r="AJ277" s="137"/>
      <c r="AK277" s="137"/>
      <c r="AL277" s="128"/>
      <c r="AW277" s="18" t="s">
        <v>61</v>
      </c>
      <c r="AX277" s="18" t="s">
        <v>62</v>
      </c>
      <c r="AY277" s="18" t="s">
        <v>1168</v>
      </c>
      <c r="AZ277" s="343" t="s">
        <v>1261</v>
      </c>
      <c r="BA277" s="18" t="s">
        <v>65</v>
      </c>
      <c r="BB277" s="18" t="s">
        <v>66</v>
      </c>
      <c r="BC277" s="343" t="s">
        <v>382</v>
      </c>
      <c r="BE277" s="343"/>
      <c r="BF277" s="417"/>
    </row>
    <row r="278" spans="1:58" s="18" customFormat="1" x14ac:dyDescent="0.25">
      <c r="A278" s="263" t="str">
        <f t="shared" si="23"/>
        <v>N-CO-HV-000205-E-XX-XX-XX-XX-01</v>
      </c>
      <c r="B278" s="137" t="s">
        <v>1262</v>
      </c>
      <c r="C278" s="136" t="str">
        <f t="shared" si="24"/>
        <v>3.07.07.FESH7.v02</v>
      </c>
      <c r="D278" s="137" t="s">
        <v>1244</v>
      </c>
      <c r="E278" s="137" t="s">
        <v>152</v>
      </c>
      <c r="F278" s="137" t="s">
        <v>50</v>
      </c>
      <c r="G278" s="136" t="s">
        <v>1263</v>
      </c>
      <c r="H278" s="136" t="s">
        <v>1264</v>
      </c>
      <c r="I278" s="136" t="s">
        <v>1265</v>
      </c>
      <c r="J278" s="135">
        <v>741</v>
      </c>
      <c r="K278" s="135">
        <v>1</v>
      </c>
      <c r="L278" s="135">
        <v>0</v>
      </c>
      <c r="M278" s="135">
        <v>0</v>
      </c>
      <c r="N278" s="133">
        <v>0</v>
      </c>
      <c r="O278" s="127"/>
      <c r="P278" s="135">
        <v>12</v>
      </c>
      <c r="Q278" s="439">
        <v>400</v>
      </c>
      <c r="R278" s="174" t="s">
        <v>1059</v>
      </c>
      <c r="S278" s="137"/>
      <c r="T278" s="137" t="s">
        <v>1254</v>
      </c>
      <c r="U278" s="137"/>
      <c r="V278" s="174"/>
      <c r="W278" s="148">
        <v>200</v>
      </c>
      <c r="X278" s="136" t="s">
        <v>1016</v>
      </c>
      <c r="Y278" s="149" t="s">
        <v>162</v>
      </c>
      <c r="Z278" s="131" t="s">
        <v>223</v>
      </c>
      <c r="AA278" s="137" t="s">
        <v>1260</v>
      </c>
      <c r="AB278" s="130">
        <v>40142</v>
      </c>
      <c r="AC278" s="130"/>
      <c r="AD278" s="129"/>
      <c r="AE278" s="137"/>
      <c r="AF278" s="137"/>
      <c r="AG278" s="137"/>
      <c r="AH278" s="137"/>
      <c r="AI278" s="137"/>
      <c r="AJ278" s="137"/>
      <c r="AK278" s="137"/>
      <c r="AL278" s="128"/>
      <c r="AW278" s="18" t="s">
        <v>61</v>
      </c>
      <c r="AX278" s="18" t="s">
        <v>62</v>
      </c>
      <c r="AY278" s="18" t="s">
        <v>1168</v>
      </c>
      <c r="AZ278" s="343" t="s">
        <v>1266</v>
      </c>
      <c r="BA278" s="18" t="s">
        <v>65</v>
      </c>
      <c r="BB278" s="18" t="s">
        <v>66</v>
      </c>
      <c r="BC278" s="343" t="s">
        <v>382</v>
      </c>
      <c r="BE278" s="343"/>
      <c r="BF278" s="417"/>
    </row>
    <row r="279" spans="1:58" s="18" customFormat="1" x14ac:dyDescent="0.25">
      <c r="A279" s="263" t="str">
        <f t="shared" si="23"/>
        <v>N-CO-HV-000206-E-XX-XX-XX-XX-01</v>
      </c>
      <c r="B279" s="137" t="s">
        <v>1267</v>
      </c>
      <c r="C279" s="136" t="str">
        <f t="shared" si="24"/>
        <v>3.07.08.FESH7.v02</v>
      </c>
      <c r="D279" s="137" t="s">
        <v>1244</v>
      </c>
      <c r="E279" s="137" t="s">
        <v>152</v>
      </c>
      <c r="F279" s="137" t="s">
        <v>50</v>
      </c>
      <c r="G279" s="136" t="s">
        <v>1268</v>
      </c>
      <c r="H279" s="136" t="s">
        <v>1258</v>
      </c>
      <c r="I279" s="136" t="s">
        <v>1269</v>
      </c>
      <c r="J279" s="135">
        <v>741</v>
      </c>
      <c r="K279" s="135">
        <v>1</v>
      </c>
      <c r="L279" s="135">
        <v>0</v>
      </c>
      <c r="M279" s="135">
        <v>0</v>
      </c>
      <c r="N279" s="133">
        <v>0</v>
      </c>
      <c r="O279" s="127"/>
      <c r="P279" s="135">
        <v>12</v>
      </c>
      <c r="Q279" s="439">
        <v>250</v>
      </c>
      <c r="R279" s="174" t="s">
        <v>1059</v>
      </c>
      <c r="S279" s="137"/>
      <c r="T279" s="137" t="s">
        <v>1248</v>
      </c>
      <c r="U279" s="137"/>
      <c r="V279" s="174"/>
      <c r="W279" s="148">
        <v>100</v>
      </c>
      <c r="X279" s="136" t="s">
        <v>1016</v>
      </c>
      <c r="Y279" s="149" t="s">
        <v>162</v>
      </c>
      <c r="Z279" s="131" t="s">
        <v>223</v>
      </c>
      <c r="AA279" s="137" t="s">
        <v>1260</v>
      </c>
      <c r="AB279" s="130">
        <v>40142</v>
      </c>
      <c r="AC279" s="130"/>
      <c r="AD279" s="129"/>
      <c r="AE279" s="137"/>
      <c r="AF279" s="137"/>
      <c r="AG279" s="137"/>
      <c r="AH279" s="137"/>
      <c r="AI279" s="137"/>
      <c r="AJ279" s="137"/>
      <c r="AK279" s="137"/>
      <c r="AL279" s="128"/>
      <c r="AW279" s="18" t="s">
        <v>61</v>
      </c>
      <c r="AX279" s="18" t="s">
        <v>62</v>
      </c>
      <c r="AY279" s="18" t="s">
        <v>1168</v>
      </c>
      <c r="AZ279" s="343" t="s">
        <v>1270</v>
      </c>
      <c r="BA279" s="18" t="s">
        <v>65</v>
      </c>
      <c r="BB279" s="18" t="s">
        <v>66</v>
      </c>
      <c r="BC279" s="343" t="s">
        <v>382</v>
      </c>
      <c r="BE279" s="343"/>
      <c r="BF279" s="417"/>
    </row>
    <row r="280" spans="1:58" s="18" customFormat="1" x14ac:dyDescent="0.25">
      <c r="A280" s="263" t="str">
        <f t="shared" si="23"/>
        <v>N-CO-HV-000207-E-XX-XX-XX-XX-01</v>
      </c>
      <c r="B280" s="137" t="s">
        <v>1271</v>
      </c>
      <c r="C280" s="136" t="str">
        <f t="shared" si="24"/>
        <v>3.07.09.FESH7.v02</v>
      </c>
      <c r="D280" s="137" t="s">
        <v>1244</v>
      </c>
      <c r="E280" s="137" t="s">
        <v>152</v>
      </c>
      <c r="F280" s="137" t="s">
        <v>50</v>
      </c>
      <c r="G280" s="136" t="s">
        <v>1272</v>
      </c>
      <c r="H280" s="136" t="s">
        <v>1264</v>
      </c>
      <c r="I280" s="136" t="s">
        <v>1273</v>
      </c>
      <c r="J280" s="135">
        <v>741</v>
      </c>
      <c r="K280" s="135">
        <v>1</v>
      </c>
      <c r="L280" s="135">
        <v>0</v>
      </c>
      <c r="M280" s="135">
        <v>0</v>
      </c>
      <c r="N280" s="133">
        <v>0</v>
      </c>
      <c r="O280" s="127"/>
      <c r="P280" s="135">
        <v>12</v>
      </c>
      <c r="Q280" s="439">
        <v>500</v>
      </c>
      <c r="R280" s="174" t="s">
        <v>1059</v>
      </c>
      <c r="S280" s="137"/>
      <c r="T280" s="137" t="s">
        <v>1254</v>
      </c>
      <c r="U280" s="137"/>
      <c r="V280" s="174"/>
      <c r="W280" s="148">
        <v>200</v>
      </c>
      <c r="X280" s="136" t="s">
        <v>1016</v>
      </c>
      <c r="Y280" s="149" t="s">
        <v>162</v>
      </c>
      <c r="Z280" s="131" t="s">
        <v>223</v>
      </c>
      <c r="AA280" s="137" t="s">
        <v>1260</v>
      </c>
      <c r="AB280" s="130">
        <v>40142</v>
      </c>
      <c r="AC280" s="130"/>
      <c r="AD280" s="129"/>
      <c r="AE280" s="137"/>
      <c r="AF280" s="137"/>
      <c r="AG280" s="137"/>
      <c r="AH280" s="137"/>
      <c r="AI280" s="137"/>
      <c r="AJ280" s="137"/>
      <c r="AK280" s="137"/>
      <c r="AL280" s="128"/>
      <c r="AW280" s="18" t="s">
        <v>61</v>
      </c>
      <c r="AX280" s="18" t="s">
        <v>62</v>
      </c>
      <c r="AY280" s="18" t="s">
        <v>1168</v>
      </c>
      <c r="AZ280" s="343" t="s">
        <v>1274</v>
      </c>
      <c r="BA280" s="18" t="s">
        <v>65</v>
      </c>
      <c r="BB280" s="18" t="s">
        <v>66</v>
      </c>
      <c r="BC280" s="343" t="s">
        <v>382</v>
      </c>
      <c r="BE280" s="343"/>
      <c r="BF280" s="417"/>
    </row>
    <row r="281" spans="1:58" s="18" customFormat="1" x14ac:dyDescent="0.25">
      <c r="A281" s="263" t="str">
        <f t="shared" si="23"/>
        <v>N-CO-HV-000208-G-XX-XX-XX-XX-01</v>
      </c>
      <c r="B281" s="2" t="s">
        <v>1275</v>
      </c>
      <c r="C281" s="3" t="str">
        <f t="shared" si="24"/>
        <v>3.09.01.FESH8.v01</v>
      </c>
      <c r="D281" s="2" t="s">
        <v>1276</v>
      </c>
      <c r="E281" s="2" t="s">
        <v>142</v>
      </c>
      <c r="F281" s="2" t="s">
        <v>1145</v>
      </c>
      <c r="G281" s="3" t="s">
        <v>1277</v>
      </c>
      <c r="H281" s="3" t="s">
        <v>1278</v>
      </c>
      <c r="I281" s="3" t="s">
        <v>1279</v>
      </c>
      <c r="J281" s="496">
        <v>8760</v>
      </c>
      <c r="K281" s="27"/>
      <c r="L281" s="27"/>
      <c r="M281" s="27"/>
      <c r="N281" s="27"/>
      <c r="O281" s="7">
        <v>298</v>
      </c>
      <c r="P281" s="496">
        <v>5</v>
      </c>
      <c r="Q281" s="440">
        <v>168</v>
      </c>
      <c r="R281" s="2" t="s">
        <v>1059</v>
      </c>
      <c r="S281" s="2"/>
      <c r="T281" s="22"/>
      <c r="U281" s="2"/>
      <c r="V281" s="2"/>
      <c r="W281" s="28">
        <v>118</v>
      </c>
      <c r="X281" s="3" t="s">
        <v>1280</v>
      </c>
      <c r="Y281" s="36" t="s">
        <v>162</v>
      </c>
      <c r="Z281" s="500" t="s">
        <v>57</v>
      </c>
      <c r="AA281" s="2"/>
      <c r="AB281" s="2"/>
      <c r="AC281" s="2"/>
      <c r="AD281" s="47"/>
      <c r="AE281" s="2"/>
      <c r="AF281" s="2" t="s">
        <v>90</v>
      </c>
      <c r="AG281" s="59"/>
      <c r="AH281" s="59"/>
      <c r="AI281" s="59"/>
      <c r="AJ281" s="2"/>
      <c r="AK281" s="2"/>
      <c r="AL281" s="108"/>
      <c r="AW281" s="18" t="s">
        <v>61</v>
      </c>
      <c r="AX281" s="18" t="s">
        <v>62</v>
      </c>
      <c r="AY281" s="18" t="s">
        <v>1168</v>
      </c>
      <c r="AZ281" s="343" t="s">
        <v>1281</v>
      </c>
      <c r="BA281" s="18" t="s">
        <v>978</v>
      </c>
      <c r="BB281" s="18" t="s">
        <v>66</v>
      </c>
      <c r="BC281" s="343" t="s">
        <v>382</v>
      </c>
      <c r="BE281" s="343"/>
      <c r="BF281" s="417"/>
    </row>
    <row r="282" spans="1:58" s="18" customFormat="1" x14ac:dyDescent="0.25">
      <c r="A282" s="263" t="str">
        <f t="shared" ref="A282:A290" si="31">CONCATENATE(AW282,"-",AX282,"-",AY282,"-",BE282,"-",BA282,BB282,BC282)</f>
        <v>N-CO-HV-000672-G-XX-XX-XX-XX-01</v>
      </c>
      <c r="B282" s="147" t="s">
        <v>1282</v>
      </c>
      <c r="C282" s="140" t="str">
        <f t="shared" si="24"/>
        <v>3.09.02.FESH8a.v01</v>
      </c>
      <c r="D282" s="147" t="s">
        <v>1283</v>
      </c>
      <c r="E282" s="147" t="s">
        <v>142</v>
      </c>
      <c r="F282" s="147" t="s">
        <v>1145</v>
      </c>
      <c r="G282" s="140" t="s">
        <v>1284</v>
      </c>
      <c r="H282" s="140" t="s">
        <v>1285</v>
      </c>
      <c r="I282" s="140" t="s">
        <v>1286</v>
      </c>
      <c r="J282" s="354">
        <v>1893</v>
      </c>
      <c r="K282" s="408"/>
      <c r="L282" s="408"/>
      <c r="M282" s="408"/>
      <c r="N282" s="408"/>
      <c r="O282" s="376">
        <v>45</v>
      </c>
      <c r="P282" s="354">
        <v>10</v>
      </c>
      <c r="Q282" s="443">
        <v>900</v>
      </c>
      <c r="R282" s="147" t="s">
        <v>1287</v>
      </c>
      <c r="S282" s="147"/>
      <c r="T282" s="407">
        <v>105</v>
      </c>
      <c r="U282" s="147" t="s">
        <v>1288</v>
      </c>
      <c r="V282" s="147"/>
      <c r="W282" s="378">
        <v>900</v>
      </c>
      <c r="X282" s="140" t="s">
        <v>1289</v>
      </c>
      <c r="Y282" s="363" t="s">
        <v>162</v>
      </c>
      <c r="Z282" s="367" t="s">
        <v>223</v>
      </c>
      <c r="AA282" s="147"/>
      <c r="AB282" s="147"/>
      <c r="AC282" s="356">
        <v>42581</v>
      </c>
      <c r="AD282" s="371"/>
      <c r="AE282" s="147"/>
      <c r="AF282" s="147"/>
      <c r="AG282" s="147"/>
      <c r="AH282" s="147"/>
      <c r="AI282" s="147"/>
      <c r="AJ282" s="147"/>
      <c r="AK282" s="147"/>
      <c r="AL282" s="123"/>
      <c r="AW282" s="18" t="s">
        <v>61</v>
      </c>
      <c r="AX282" s="18" t="s">
        <v>62</v>
      </c>
      <c r="AY282" s="18" t="s">
        <v>1168</v>
      </c>
      <c r="AZ282" s="390"/>
      <c r="BA282" s="18" t="s">
        <v>978</v>
      </c>
      <c r="BB282" s="18" t="s">
        <v>66</v>
      </c>
      <c r="BC282" s="343" t="s">
        <v>382</v>
      </c>
      <c r="BD282" s="122"/>
      <c r="BE282" s="343" t="s">
        <v>1290</v>
      </c>
      <c r="BF282" s="417"/>
    </row>
    <row r="283" spans="1:58" s="18" customFormat="1" x14ac:dyDescent="0.25">
      <c r="A283" s="263" t="str">
        <f t="shared" si="31"/>
        <v>N-CO-HV-000673-G-XX-XX-XX-XX-01</v>
      </c>
      <c r="B283" s="147" t="s">
        <v>1291</v>
      </c>
      <c r="C283" s="140" t="str">
        <f t="shared" ref="C283" si="32">CONCATENATE(B283,D283,E283)</f>
        <v>3.09.03.FESH8a.v01</v>
      </c>
      <c r="D283" s="147" t="s">
        <v>1283</v>
      </c>
      <c r="E283" s="147" t="s">
        <v>142</v>
      </c>
      <c r="F283" s="147" t="s">
        <v>1145</v>
      </c>
      <c r="G283" s="140" t="s">
        <v>1292</v>
      </c>
      <c r="H283" s="140" t="s">
        <v>1285</v>
      </c>
      <c r="I283" s="140" t="s">
        <v>1286</v>
      </c>
      <c r="J283" s="354">
        <v>2425</v>
      </c>
      <c r="K283" s="408"/>
      <c r="L283" s="408"/>
      <c r="M283" s="408"/>
      <c r="N283" s="408"/>
      <c r="O283" s="376">
        <v>39</v>
      </c>
      <c r="P283" s="354">
        <v>10</v>
      </c>
      <c r="Q283" s="443">
        <v>900</v>
      </c>
      <c r="R283" s="147" t="s">
        <v>1287</v>
      </c>
      <c r="S283" s="147"/>
      <c r="T283" s="407">
        <v>15</v>
      </c>
      <c r="U283" s="147" t="s">
        <v>1288</v>
      </c>
      <c r="V283" s="147"/>
      <c r="W283" s="378">
        <v>900</v>
      </c>
      <c r="X283" s="140" t="s">
        <v>1289</v>
      </c>
      <c r="Y283" s="363" t="s">
        <v>162</v>
      </c>
      <c r="Z283" s="367" t="s">
        <v>223</v>
      </c>
      <c r="AA283" s="147"/>
      <c r="AB283" s="147"/>
      <c r="AC283" s="356">
        <v>42581</v>
      </c>
      <c r="AD283" s="371"/>
      <c r="AE283" s="147"/>
      <c r="AF283" s="147"/>
      <c r="AG283" s="147"/>
      <c r="AH283" s="147"/>
      <c r="AI283" s="147"/>
      <c r="AJ283" s="147"/>
      <c r="AK283" s="147"/>
      <c r="AL283" s="123"/>
      <c r="AW283" s="18" t="s">
        <v>61</v>
      </c>
      <c r="AX283" s="18" t="s">
        <v>62</v>
      </c>
      <c r="AY283" s="18" t="s">
        <v>1168</v>
      </c>
      <c r="AZ283" s="390"/>
      <c r="BA283" s="18" t="s">
        <v>978</v>
      </c>
      <c r="BB283" s="18" t="s">
        <v>66</v>
      </c>
      <c r="BC283" s="343" t="s">
        <v>382</v>
      </c>
      <c r="BD283" s="122"/>
      <c r="BE283" s="343" t="s">
        <v>1293</v>
      </c>
      <c r="BF283" s="417"/>
    </row>
    <row r="284" spans="1:58" s="18" customFormat="1" x14ac:dyDescent="0.25">
      <c r="A284" s="263" t="str">
        <f t="shared" si="31"/>
        <v>N-CO-HV-000674-G-XX-XX-XX-XX-01</v>
      </c>
      <c r="B284" s="147" t="s">
        <v>1294</v>
      </c>
      <c r="C284" s="140" t="str">
        <f t="shared" ref="C284" si="33">CONCATENATE(B284,D284,E284)</f>
        <v>3.09.04.FESH8a.v01</v>
      </c>
      <c r="D284" s="147" t="s">
        <v>1283</v>
      </c>
      <c r="E284" s="147" t="s">
        <v>142</v>
      </c>
      <c r="F284" s="147" t="s">
        <v>1145</v>
      </c>
      <c r="G284" s="140" t="s">
        <v>1295</v>
      </c>
      <c r="H284" s="140" t="s">
        <v>1285</v>
      </c>
      <c r="I284" s="140" t="s">
        <v>1286</v>
      </c>
      <c r="J284" s="354">
        <v>4745</v>
      </c>
      <c r="K284" s="408"/>
      <c r="L284" s="408"/>
      <c r="M284" s="408"/>
      <c r="N284" s="408"/>
      <c r="O284" s="376">
        <v>29</v>
      </c>
      <c r="P284" s="354">
        <v>10</v>
      </c>
      <c r="Q284" s="443">
        <v>900</v>
      </c>
      <c r="R284" s="147" t="s">
        <v>1287</v>
      </c>
      <c r="S284" s="147"/>
      <c r="T284" s="407">
        <v>105</v>
      </c>
      <c r="U284" s="147" t="s">
        <v>1288</v>
      </c>
      <c r="V284" s="147"/>
      <c r="W284" s="378">
        <v>900</v>
      </c>
      <c r="X284" s="140" t="s">
        <v>1289</v>
      </c>
      <c r="Y284" s="363" t="s">
        <v>162</v>
      </c>
      <c r="Z284" s="367" t="s">
        <v>223</v>
      </c>
      <c r="AA284" s="147"/>
      <c r="AB284" s="147"/>
      <c r="AC284" s="356">
        <v>42581</v>
      </c>
      <c r="AD284" s="371"/>
      <c r="AE284" s="147"/>
      <c r="AF284" s="147"/>
      <c r="AG284" s="147"/>
      <c r="AH284" s="147"/>
      <c r="AI284" s="147"/>
      <c r="AJ284" s="147"/>
      <c r="AK284" s="147"/>
      <c r="AL284" s="123"/>
      <c r="AW284" s="18" t="s">
        <v>61</v>
      </c>
      <c r="AX284" s="18" t="s">
        <v>62</v>
      </c>
      <c r="AY284" s="18" t="s">
        <v>1168</v>
      </c>
      <c r="AZ284" s="390"/>
      <c r="BA284" s="18" t="s">
        <v>978</v>
      </c>
      <c r="BB284" s="18" t="s">
        <v>66</v>
      </c>
      <c r="BC284" s="343" t="s">
        <v>382</v>
      </c>
      <c r="BD284" s="122"/>
      <c r="BE284" s="343" t="s">
        <v>1296</v>
      </c>
      <c r="BF284" s="417"/>
    </row>
    <row r="285" spans="1:58" s="18" customFormat="1" x14ac:dyDescent="0.25">
      <c r="A285" s="263" t="str">
        <f t="shared" si="31"/>
        <v>N-CO-HV-000675-G-XX-XX-XX-XX-01</v>
      </c>
      <c r="B285" s="147" t="s">
        <v>1297</v>
      </c>
      <c r="C285" s="140" t="str">
        <f t="shared" ref="C285" si="34">CONCATENATE(B285,D285,E285)</f>
        <v>3.09.05.FESH8a.v01</v>
      </c>
      <c r="D285" s="147" t="s">
        <v>1283</v>
      </c>
      <c r="E285" s="147" t="s">
        <v>142</v>
      </c>
      <c r="F285" s="147" t="s">
        <v>1145</v>
      </c>
      <c r="G285" s="140" t="s">
        <v>1298</v>
      </c>
      <c r="H285" s="140" t="s">
        <v>1285</v>
      </c>
      <c r="I285" s="140" t="s">
        <v>1286</v>
      </c>
      <c r="J285" s="354">
        <v>4745</v>
      </c>
      <c r="K285" s="408"/>
      <c r="L285" s="408"/>
      <c r="M285" s="408"/>
      <c r="N285" s="408"/>
      <c r="O285" s="376">
        <v>27</v>
      </c>
      <c r="P285" s="354">
        <v>10</v>
      </c>
      <c r="Q285" s="443">
        <v>900</v>
      </c>
      <c r="R285" s="147" t="s">
        <v>1287</v>
      </c>
      <c r="S285" s="147"/>
      <c r="T285" s="407">
        <v>105</v>
      </c>
      <c r="U285" s="147" t="s">
        <v>1288</v>
      </c>
      <c r="V285" s="147"/>
      <c r="W285" s="378">
        <v>900</v>
      </c>
      <c r="X285" s="140" t="s">
        <v>1289</v>
      </c>
      <c r="Y285" s="363" t="s">
        <v>162</v>
      </c>
      <c r="Z285" s="367" t="s">
        <v>223</v>
      </c>
      <c r="AA285" s="147"/>
      <c r="AB285" s="147"/>
      <c r="AC285" s="356">
        <v>42581</v>
      </c>
      <c r="AD285" s="371"/>
      <c r="AE285" s="147"/>
      <c r="AF285" s="147"/>
      <c r="AG285" s="147"/>
      <c r="AH285" s="147"/>
      <c r="AI285" s="147"/>
      <c r="AJ285" s="147"/>
      <c r="AK285" s="147"/>
      <c r="AL285" s="123"/>
      <c r="AW285" s="18" t="s">
        <v>61</v>
      </c>
      <c r="AX285" s="18" t="s">
        <v>62</v>
      </c>
      <c r="AY285" s="18" t="s">
        <v>1168</v>
      </c>
      <c r="AZ285" s="390"/>
      <c r="BA285" s="18" t="s">
        <v>978</v>
      </c>
      <c r="BB285" s="18" t="s">
        <v>66</v>
      </c>
      <c r="BC285" s="343" t="s">
        <v>382</v>
      </c>
      <c r="BD285" s="122"/>
      <c r="BE285" s="343" t="s">
        <v>1299</v>
      </c>
      <c r="BF285" s="417"/>
    </row>
    <row r="286" spans="1:58" s="18" customFormat="1" x14ac:dyDescent="0.25">
      <c r="A286" s="263" t="str">
        <f t="shared" si="31"/>
        <v>N-CO-HV-000676-G-XX-XX-XX-XX-01</v>
      </c>
      <c r="B286" s="147" t="s">
        <v>1300</v>
      </c>
      <c r="C286" s="140" t="str">
        <f t="shared" ref="C286" si="35">CONCATENATE(B286,D286,E286)</f>
        <v>3.09.06.FESH8a.v01</v>
      </c>
      <c r="D286" s="147" t="s">
        <v>1283</v>
      </c>
      <c r="E286" s="147" t="s">
        <v>142</v>
      </c>
      <c r="F286" s="147" t="s">
        <v>1145</v>
      </c>
      <c r="G286" s="140" t="s">
        <v>1301</v>
      </c>
      <c r="H286" s="140" t="s">
        <v>1285</v>
      </c>
      <c r="I286" s="140" t="s">
        <v>1286</v>
      </c>
      <c r="J286" s="354">
        <v>4745</v>
      </c>
      <c r="K286" s="408"/>
      <c r="L286" s="408"/>
      <c r="M286" s="408"/>
      <c r="N286" s="408"/>
      <c r="O286" s="376">
        <v>95</v>
      </c>
      <c r="P286" s="354">
        <v>10</v>
      </c>
      <c r="Q286" s="443">
        <v>900</v>
      </c>
      <c r="R286" s="147" t="s">
        <v>1287</v>
      </c>
      <c r="S286" s="147"/>
      <c r="T286" s="407">
        <v>105</v>
      </c>
      <c r="U286" s="147" t="s">
        <v>1288</v>
      </c>
      <c r="V286" s="147"/>
      <c r="W286" s="378">
        <v>900</v>
      </c>
      <c r="X286" s="140" t="s">
        <v>1289</v>
      </c>
      <c r="Y286" s="363" t="s">
        <v>162</v>
      </c>
      <c r="Z286" s="367" t="s">
        <v>223</v>
      </c>
      <c r="AA286" s="147"/>
      <c r="AB286" s="147"/>
      <c r="AC286" s="356">
        <v>42581</v>
      </c>
      <c r="AD286" s="371"/>
      <c r="AE286" s="147"/>
      <c r="AF286" s="147"/>
      <c r="AG286" s="147"/>
      <c r="AH286" s="147"/>
      <c r="AI286" s="147"/>
      <c r="AJ286" s="147"/>
      <c r="AK286" s="147"/>
      <c r="AL286" s="123"/>
      <c r="AW286" s="18" t="s">
        <v>61</v>
      </c>
      <c r="AX286" s="18" t="s">
        <v>62</v>
      </c>
      <c r="AY286" s="18" t="s">
        <v>1168</v>
      </c>
      <c r="AZ286" s="390"/>
      <c r="BA286" s="18" t="s">
        <v>978</v>
      </c>
      <c r="BB286" s="18" t="s">
        <v>66</v>
      </c>
      <c r="BC286" s="343" t="s">
        <v>382</v>
      </c>
      <c r="BD286" s="122"/>
      <c r="BE286" s="343" t="s">
        <v>1302</v>
      </c>
      <c r="BF286" s="417"/>
    </row>
    <row r="287" spans="1:58" s="18" customFormat="1" x14ac:dyDescent="0.25">
      <c r="A287" s="263" t="str">
        <f t="shared" si="31"/>
        <v>N-CO-HV-000677-G-XX-XX-XX-XX-01</v>
      </c>
      <c r="B287" s="147" t="s">
        <v>1303</v>
      </c>
      <c r="C287" s="140" t="str">
        <f t="shared" ref="C287" si="36">CONCATENATE(B287,D287,E287)</f>
        <v>3.09.07.FESH8a.v01</v>
      </c>
      <c r="D287" s="147" t="s">
        <v>1283</v>
      </c>
      <c r="E287" s="147" t="s">
        <v>142</v>
      </c>
      <c r="F287" s="147" t="s">
        <v>1145</v>
      </c>
      <c r="G287" s="140" t="s">
        <v>1304</v>
      </c>
      <c r="H287" s="140" t="s">
        <v>1285</v>
      </c>
      <c r="I287" s="140" t="s">
        <v>1286</v>
      </c>
      <c r="J287" s="354">
        <v>4745</v>
      </c>
      <c r="K287" s="408"/>
      <c r="L287" s="408"/>
      <c r="M287" s="408"/>
      <c r="N287" s="408"/>
      <c r="O287" s="376">
        <v>172</v>
      </c>
      <c r="P287" s="354">
        <v>10</v>
      </c>
      <c r="Q287" s="443">
        <v>900</v>
      </c>
      <c r="R287" s="147" t="s">
        <v>1287</v>
      </c>
      <c r="S287" s="147"/>
      <c r="T287" s="407">
        <v>105</v>
      </c>
      <c r="U287" s="147" t="s">
        <v>1288</v>
      </c>
      <c r="V287" s="147"/>
      <c r="W287" s="378">
        <v>900</v>
      </c>
      <c r="X287" s="140" t="s">
        <v>1289</v>
      </c>
      <c r="Y287" s="363" t="s">
        <v>162</v>
      </c>
      <c r="Z287" s="367" t="s">
        <v>223</v>
      </c>
      <c r="AA287" s="147"/>
      <c r="AB287" s="147"/>
      <c r="AC287" s="356">
        <v>42581</v>
      </c>
      <c r="AD287" s="371"/>
      <c r="AE287" s="147"/>
      <c r="AF287" s="147"/>
      <c r="AG287" s="147"/>
      <c r="AH287" s="147"/>
      <c r="AI287" s="147"/>
      <c r="AJ287" s="147"/>
      <c r="AK287" s="147"/>
      <c r="AL287" s="123"/>
      <c r="AW287" s="18" t="s">
        <v>61</v>
      </c>
      <c r="AX287" s="18" t="s">
        <v>62</v>
      </c>
      <c r="AY287" s="18" t="s">
        <v>1168</v>
      </c>
      <c r="AZ287" s="390"/>
      <c r="BA287" s="18" t="s">
        <v>978</v>
      </c>
      <c r="BB287" s="18" t="s">
        <v>66</v>
      </c>
      <c r="BC287" s="343" t="s">
        <v>382</v>
      </c>
      <c r="BD287" s="122"/>
      <c r="BE287" s="343" t="s">
        <v>1305</v>
      </c>
      <c r="BF287" s="417"/>
    </row>
    <row r="288" spans="1:58" s="18" customFormat="1" x14ac:dyDescent="0.25">
      <c r="A288" s="263" t="str">
        <f t="shared" si="31"/>
        <v>N-CO-HV-000678-G-XX-XX-XX-XX-01</v>
      </c>
      <c r="B288" s="147" t="s">
        <v>1306</v>
      </c>
      <c r="C288" s="140" t="str">
        <f t="shared" ref="C288" si="37">CONCATENATE(B288,D288,E288)</f>
        <v>3.09.08.FESH8a.v01</v>
      </c>
      <c r="D288" s="147" t="s">
        <v>1283</v>
      </c>
      <c r="E288" s="147" t="s">
        <v>142</v>
      </c>
      <c r="F288" s="147" t="s">
        <v>1145</v>
      </c>
      <c r="G288" s="140" t="s">
        <v>1307</v>
      </c>
      <c r="H288" s="140" t="s">
        <v>1285</v>
      </c>
      <c r="I288" s="140" t="s">
        <v>1286</v>
      </c>
      <c r="J288" s="354">
        <v>4745</v>
      </c>
      <c r="K288" s="408"/>
      <c r="L288" s="408"/>
      <c r="M288" s="408"/>
      <c r="N288" s="408"/>
      <c r="O288" s="376">
        <v>233</v>
      </c>
      <c r="P288" s="354">
        <v>10</v>
      </c>
      <c r="Q288" s="443">
        <v>900</v>
      </c>
      <c r="R288" s="147" t="s">
        <v>1287</v>
      </c>
      <c r="S288" s="147"/>
      <c r="T288" s="407">
        <v>105</v>
      </c>
      <c r="U288" s="147" t="s">
        <v>1288</v>
      </c>
      <c r="V288" s="147"/>
      <c r="W288" s="378">
        <v>900</v>
      </c>
      <c r="X288" s="140" t="s">
        <v>1289</v>
      </c>
      <c r="Y288" s="363" t="s">
        <v>162</v>
      </c>
      <c r="Z288" s="367" t="s">
        <v>223</v>
      </c>
      <c r="AA288" s="147"/>
      <c r="AB288" s="147"/>
      <c r="AC288" s="356">
        <v>42581</v>
      </c>
      <c r="AD288" s="371"/>
      <c r="AE288" s="147"/>
      <c r="AF288" s="147"/>
      <c r="AG288" s="147"/>
      <c r="AH288" s="147"/>
      <c r="AI288" s="147"/>
      <c r="AJ288" s="147"/>
      <c r="AK288" s="147"/>
      <c r="AL288" s="123"/>
      <c r="AW288" s="18" t="s">
        <v>61</v>
      </c>
      <c r="AX288" s="18" t="s">
        <v>62</v>
      </c>
      <c r="AY288" s="18" t="s">
        <v>1168</v>
      </c>
      <c r="AZ288" s="390"/>
      <c r="BA288" s="18" t="s">
        <v>978</v>
      </c>
      <c r="BB288" s="18" t="s">
        <v>66</v>
      </c>
      <c r="BC288" s="343" t="s">
        <v>382</v>
      </c>
      <c r="BD288" s="122"/>
      <c r="BE288" s="343" t="s">
        <v>1308</v>
      </c>
      <c r="BF288" s="417"/>
    </row>
    <row r="289" spans="1:58" s="18" customFormat="1" x14ac:dyDescent="0.25">
      <c r="A289" s="263" t="str">
        <f t="shared" si="31"/>
        <v>N-CO-HV-000679-G-XX-XX-XX-XX-01</v>
      </c>
      <c r="B289" s="147" t="s">
        <v>1309</v>
      </c>
      <c r="C289" s="140" t="str">
        <f t="shared" ref="C289" si="38">CONCATENATE(B289,D289,E289)</f>
        <v>3.09.09.FESH8a.v01</v>
      </c>
      <c r="D289" s="147" t="s">
        <v>1283</v>
      </c>
      <c r="E289" s="147" t="s">
        <v>142</v>
      </c>
      <c r="F289" s="147" t="s">
        <v>1145</v>
      </c>
      <c r="G289" s="140" t="s">
        <v>1310</v>
      </c>
      <c r="H289" s="140" t="s">
        <v>1285</v>
      </c>
      <c r="I289" s="140" t="s">
        <v>1286</v>
      </c>
      <c r="J289" s="354">
        <v>4745</v>
      </c>
      <c r="K289" s="408"/>
      <c r="L289" s="408"/>
      <c r="M289" s="408"/>
      <c r="N289" s="408"/>
      <c r="O289" s="376">
        <v>306</v>
      </c>
      <c r="P289" s="354">
        <v>10</v>
      </c>
      <c r="Q289" s="443">
        <v>900</v>
      </c>
      <c r="R289" s="147" t="s">
        <v>1287</v>
      </c>
      <c r="S289" s="147"/>
      <c r="T289" s="407">
        <v>105</v>
      </c>
      <c r="U289" s="147" t="s">
        <v>1288</v>
      </c>
      <c r="V289" s="147"/>
      <c r="W289" s="378">
        <v>900</v>
      </c>
      <c r="X289" s="140" t="s">
        <v>1289</v>
      </c>
      <c r="Y289" s="363" t="s">
        <v>162</v>
      </c>
      <c r="Z289" s="367" t="s">
        <v>223</v>
      </c>
      <c r="AA289" s="147"/>
      <c r="AB289" s="147"/>
      <c r="AC289" s="356">
        <v>42581</v>
      </c>
      <c r="AD289" s="371"/>
      <c r="AE289" s="147"/>
      <c r="AF289" s="147"/>
      <c r="AG289" s="147"/>
      <c r="AH289" s="147"/>
      <c r="AI289" s="147"/>
      <c r="AJ289" s="147"/>
      <c r="AK289" s="147"/>
      <c r="AL289" s="123"/>
      <c r="AW289" s="18" t="s">
        <v>61</v>
      </c>
      <c r="AX289" s="18" t="s">
        <v>62</v>
      </c>
      <c r="AY289" s="18" t="s">
        <v>1168</v>
      </c>
      <c r="AZ289" s="390"/>
      <c r="BA289" s="18" t="s">
        <v>978</v>
      </c>
      <c r="BB289" s="18" t="s">
        <v>66</v>
      </c>
      <c r="BC289" s="343" t="s">
        <v>382</v>
      </c>
      <c r="BD289" s="122"/>
      <c r="BE289" s="343" t="s">
        <v>1311</v>
      </c>
      <c r="BF289" s="417"/>
    </row>
    <row r="290" spans="1:58" s="18" customFormat="1" x14ac:dyDescent="0.25">
      <c r="A290" s="263" t="str">
        <f t="shared" si="31"/>
        <v>N-CO-HV-000680-G-XX-XX-XX-XX-01</v>
      </c>
      <c r="B290" s="147" t="s">
        <v>1312</v>
      </c>
      <c r="C290" s="140" t="str">
        <f t="shared" ref="C290" si="39">CONCATENATE(B290,D290,E290)</f>
        <v>3.09.10.FESH8a.v01</v>
      </c>
      <c r="D290" s="147" t="s">
        <v>1283</v>
      </c>
      <c r="E290" s="147" t="s">
        <v>142</v>
      </c>
      <c r="F290" s="147" t="s">
        <v>1145</v>
      </c>
      <c r="G290" s="140" t="s">
        <v>1313</v>
      </c>
      <c r="H290" s="140" t="s">
        <v>1285</v>
      </c>
      <c r="I290" s="140" t="s">
        <v>1286</v>
      </c>
      <c r="J290" s="354">
        <v>4745</v>
      </c>
      <c r="K290" s="408"/>
      <c r="L290" s="408"/>
      <c r="M290" s="408"/>
      <c r="N290" s="408"/>
      <c r="O290" s="376">
        <v>386</v>
      </c>
      <c r="P290" s="354">
        <v>10</v>
      </c>
      <c r="Q290" s="443">
        <v>900</v>
      </c>
      <c r="R290" s="147" t="s">
        <v>1287</v>
      </c>
      <c r="S290" s="147"/>
      <c r="T290" s="407">
        <v>105</v>
      </c>
      <c r="U290" s="147" t="s">
        <v>1288</v>
      </c>
      <c r="V290" s="147"/>
      <c r="W290" s="378">
        <v>900</v>
      </c>
      <c r="X290" s="140" t="s">
        <v>1289</v>
      </c>
      <c r="Y290" s="363" t="s">
        <v>162</v>
      </c>
      <c r="Z290" s="367" t="s">
        <v>223</v>
      </c>
      <c r="AA290" s="147"/>
      <c r="AB290" s="147"/>
      <c r="AC290" s="356">
        <v>42581</v>
      </c>
      <c r="AD290" s="371"/>
      <c r="AE290" s="147"/>
      <c r="AF290" s="147"/>
      <c r="AG290" s="147"/>
      <c r="AH290" s="147"/>
      <c r="AI290" s="147"/>
      <c r="AJ290" s="147"/>
      <c r="AK290" s="147"/>
      <c r="AL290" s="123"/>
      <c r="AW290" s="18" t="s">
        <v>61</v>
      </c>
      <c r="AX290" s="18" t="s">
        <v>62</v>
      </c>
      <c r="AY290" s="18" t="s">
        <v>1168</v>
      </c>
      <c r="AZ290" s="390"/>
      <c r="BA290" s="18" t="s">
        <v>978</v>
      </c>
      <c r="BB290" s="18" t="s">
        <v>66</v>
      </c>
      <c r="BC290" s="343" t="s">
        <v>382</v>
      </c>
      <c r="BD290" s="122"/>
      <c r="BE290" s="343" t="s">
        <v>1314</v>
      </c>
      <c r="BF290" s="417"/>
    </row>
    <row r="291" spans="1:58" s="18" customFormat="1" x14ac:dyDescent="0.25">
      <c r="A291" s="263" t="str">
        <f t="shared" si="23"/>
        <v>N-CO-HV-000209-E-XX-XX-XX-XX-01</v>
      </c>
      <c r="B291" s="325" t="s">
        <v>1315</v>
      </c>
      <c r="C291" s="325" t="str">
        <f t="shared" si="24"/>
        <v>3.10.01.FESH10.v01</v>
      </c>
      <c r="D291" s="2" t="s">
        <v>1316</v>
      </c>
      <c r="E291" s="325" t="s">
        <v>142</v>
      </c>
      <c r="F291" s="2" t="s">
        <v>50</v>
      </c>
      <c r="G291" s="2" t="s">
        <v>1317</v>
      </c>
      <c r="H291" s="2" t="s">
        <v>1318</v>
      </c>
      <c r="I291" s="2" t="s">
        <v>1319</v>
      </c>
      <c r="J291" s="14">
        <v>8760</v>
      </c>
      <c r="K291" s="57">
        <v>0.9</v>
      </c>
      <c r="L291" s="326">
        <v>7.2222222222222229E-2</v>
      </c>
      <c r="M291" s="14">
        <v>720</v>
      </c>
      <c r="N291" s="14">
        <v>6.5000000000000002E-2</v>
      </c>
      <c r="O291" s="14"/>
      <c r="P291" s="14">
        <v>20</v>
      </c>
      <c r="Q291" s="445">
        <v>250</v>
      </c>
      <c r="R291" s="327" t="s">
        <v>1320</v>
      </c>
      <c r="S291" s="25"/>
      <c r="T291" s="25"/>
      <c r="U291" s="25"/>
      <c r="V291" s="25"/>
      <c r="W291" s="328">
        <v>1000</v>
      </c>
      <c r="X291" s="1" t="s">
        <v>1016</v>
      </c>
      <c r="Y291" s="36"/>
      <c r="Z291" s="500" t="s">
        <v>223</v>
      </c>
      <c r="AA291" s="2"/>
      <c r="AB291" s="58"/>
      <c r="AC291" s="58">
        <v>41180</v>
      </c>
      <c r="AD291" s="2"/>
      <c r="AE291" s="2"/>
      <c r="AF291" s="2"/>
      <c r="AG291" s="147"/>
      <c r="AH291" s="147"/>
      <c r="AI291" s="147"/>
      <c r="AJ291" s="2"/>
      <c r="AK291" s="2"/>
      <c r="AL291" s="108"/>
      <c r="AW291" s="18" t="s">
        <v>61</v>
      </c>
      <c r="AX291" s="18" t="s">
        <v>62</v>
      </c>
      <c r="AY291" s="18" t="s">
        <v>1168</v>
      </c>
      <c r="AZ291" s="343" t="s">
        <v>1321</v>
      </c>
      <c r="BA291" s="18" t="s">
        <v>65</v>
      </c>
      <c r="BB291" s="18" t="s">
        <v>66</v>
      </c>
      <c r="BC291" s="343" t="s">
        <v>382</v>
      </c>
      <c r="BE291" s="343"/>
      <c r="BF291" s="417"/>
    </row>
    <row r="292" spans="1:58" s="18" customFormat="1" x14ac:dyDescent="0.25">
      <c r="A292" s="263" t="str">
        <f t="shared" si="23"/>
        <v>N-CO-HV-000210-E-XX-XX-XX-XX-01</v>
      </c>
      <c r="B292" s="163" t="s">
        <v>1315</v>
      </c>
      <c r="C292" s="163" t="str">
        <f t="shared" si="24"/>
        <v>3.10.01.FESH10.v01</v>
      </c>
      <c r="D292" s="150" t="s">
        <v>1316</v>
      </c>
      <c r="E292" s="163" t="s">
        <v>142</v>
      </c>
      <c r="F292" s="150" t="s">
        <v>50</v>
      </c>
      <c r="G292" s="150" t="s">
        <v>1317</v>
      </c>
      <c r="H292" s="150" t="s">
        <v>1318</v>
      </c>
      <c r="I292" s="150" t="s">
        <v>1319</v>
      </c>
      <c r="J292" s="121">
        <v>8760</v>
      </c>
      <c r="K292" s="165">
        <v>0.9</v>
      </c>
      <c r="L292" s="82">
        <v>0.14000000000000001</v>
      </c>
      <c r="M292" s="121">
        <v>1348</v>
      </c>
      <c r="N292" s="121">
        <v>0.122</v>
      </c>
      <c r="O292" s="121"/>
      <c r="P292" s="121">
        <v>20</v>
      </c>
      <c r="Q292" s="446">
        <v>468.13</v>
      </c>
      <c r="R292" s="190" t="s">
        <v>1322</v>
      </c>
      <c r="S292" s="120"/>
      <c r="T292" s="120"/>
      <c r="U292" s="120"/>
      <c r="V292" s="120"/>
      <c r="W292" s="69">
        <v>1000</v>
      </c>
      <c r="X292" s="164" t="s">
        <v>1016</v>
      </c>
      <c r="Y292" s="156"/>
      <c r="Z292" s="157" t="s">
        <v>223</v>
      </c>
      <c r="AA292" s="150"/>
      <c r="AB292" s="158"/>
      <c r="AC292" s="158">
        <v>41485</v>
      </c>
      <c r="AD292" s="76"/>
      <c r="AE292" s="150"/>
      <c r="AF292" s="150"/>
      <c r="AG292" s="150"/>
      <c r="AH292" s="150"/>
      <c r="AI292" s="150"/>
      <c r="AJ292" s="150"/>
      <c r="AK292" s="150"/>
      <c r="AL292" s="160"/>
      <c r="AW292" s="18" t="s">
        <v>61</v>
      </c>
      <c r="AX292" s="18" t="s">
        <v>62</v>
      </c>
      <c r="AY292" s="18" t="s">
        <v>1168</v>
      </c>
      <c r="AZ292" s="343" t="s">
        <v>1323</v>
      </c>
      <c r="BA292" s="18" t="s">
        <v>65</v>
      </c>
      <c r="BB292" s="18" t="s">
        <v>66</v>
      </c>
      <c r="BC292" s="343" t="s">
        <v>382</v>
      </c>
      <c r="BE292" s="343"/>
      <c r="BF292" s="417"/>
    </row>
    <row r="293" spans="1:58" s="18" customFormat="1" x14ac:dyDescent="0.25">
      <c r="A293" s="263" t="str">
        <f t="shared" si="23"/>
        <v>N-CO-MS-000211-E-XX-XX-XX-XX-01</v>
      </c>
      <c r="B293" s="2" t="s">
        <v>1324</v>
      </c>
      <c r="C293" s="325" t="str">
        <f t="shared" si="24"/>
        <v>3.11.01.FESH11.v02</v>
      </c>
      <c r="D293" s="2" t="s">
        <v>1325</v>
      </c>
      <c r="E293" s="325" t="s">
        <v>152</v>
      </c>
      <c r="F293" s="2" t="s">
        <v>50</v>
      </c>
      <c r="G293" s="2" t="s">
        <v>1326</v>
      </c>
      <c r="H293" s="3" t="s">
        <v>1327</v>
      </c>
      <c r="I293" s="3" t="s">
        <v>1328</v>
      </c>
      <c r="J293" s="14">
        <v>8760</v>
      </c>
      <c r="K293" s="57">
        <v>1</v>
      </c>
      <c r="L293" s="326">
        <v>0.12</v>
      </c>
      <c r="M293" s="14">
        <v>1070</v>
      </c>
      <c r="N293" s="14">
        <v>0.12</v>
      </c>
      <c r="O293" s="7"/>
      <c r="P293" s="496">
        <v>15</v>
      </c>
      <c r="Q293" s="440">
        <v>480</v>
      </c>
      <c r="R293" s="2" t="s">
        <v>1329</v>
      </c>
      <c r="S293" s="2"/>
      <c r="T293" s="22"/>
      <c r="U293" s="2"/>
      <c r="V293" s="2"/>
      <c r="W293" s="28">
        <v>450</v>
      </c>
      <c r="X293" s="1" t="s">
        <v>1016</v>
      </c>
      <c r="Y293" s="36" t="s">
        <v>162</v>
      </c>
      <c r="Z293" s="500" t="s">
        <v>223</v>
      </c>
      <c r="AA293" s="2"/>
      <c r="AB293" s="58"/>
      <c r="AC293" s="58">
        <v>41180</v>
      </c>
      <c r="AE293" s="2"/>
      <c r="AF293" s="2"/>
      <c r="AG293" s="147"/>
      <c r="AH293" s="147"/>
      <c r="AI293" s="147"/>
      <c r="AJ293" s="2"/>
      <c r="AK293" s="2"/>
      <c r="AL293" s="108"/>
      <c r="AW293" s="18" t="s">
        <v>61</v>
      </c>
      <c r="AX293" s="18" t="s">
        <v>62</v>
      </c>
      <c r="AY293" s="18" t="s">
        <v>1330</v>
      </c>
      <c r="AZ293" s="343" t="s">
        <v>1331</v>
      </c>
      <c r="BA293" s="18" t="s">
        <v>65</v>
      </c>
      <c r="BB293" s="18" t="s">
        <v>66</v>
      </c>
      <c r="BC293" s="343" t="s">
        <v>382</v>
      </c>
      <c r="BE293" s="343"/>
      <c r="BF293" s="417"/>
    </row>
    <row r="294" spans="1:58" s="18" customFormat="1" x14ac:dyDescent="0.25">
      <c r="A294" s="263" t="str">
        <f t="shared" si="23"/>
        <v>N-CO-MS-000212-E-XX-XX-XX-XX-01</v>
      </c>
      <c r="B294" s="2" t="s">
        <v>1332</v>
      </c>
      <c r="C294" s="325" t="str">
        <f t="shared" si="24"/>
        <v>3.11.02.FESH11.v03</v>
      </c>
      <c r="D294" s="2" t="s">
        <v>1325</v>
      </c>
      <c r="E294" s="325" t="s">
        <v>49</v>
      </c>
      <c r="F294" s="2" t="s">
        <v>50</v>
      </c>
      <c r="G294" s="2" t="s">
        <v>1333</v>
      </c>
      <c r="H294" s="3" t="s">
        <v>1327</v>
      </c>
      <c r="I294" s="3" t="s">
        <v>1328</v>
      </c>
      <c r="J294" s="14">
        <v>8760</v>
      </c>
      <c r="K294" s="57">
        <v>1</v>
      </c>
      <c r="L294" s="326">
        <v>0.21</v>
      </c>
      <c r="M294" s="14">
        <v>1819</v>
      </c>
      <c r="N294" s="14">
        <v>0.21</v>
      </c>
      <c r="O294" s="7"/>
      <c r="P294" s="496">
        <v>15</v>
      </c>
      <c r="Q294" s="440">
        <v>956</v>
      </c>
      <c r="R294" s="2" t="s">
        <v>1329</v>
      </c>
      <c r="S294" s="2"/>
      <c r="T294" s="22"/>
      <c r="U294" s="2"/>
      <c r="V294" s="2"/>
      <c r="W294" s="28">
        <v>550</v>
      </c>
      <c r="X294" s="1" t="s">
        <v>1016</v>
      </c>
      <c r="Y294" s="36" t="s">
        <v>162</v>
      </c>
      <c r="Z294" s="500" t="s">
        <v>223</v>
      </c>
      <c r="AA294" s="2"/>
      <c r="AB294" s="58"/>
      <c r="AC294" s="58">
        <v>41180</v>
      </c>
      <c r="AE294" s="2"/>
      <c r="AF294" s="2"/>
      <c r="AG294" s="147"/>
      <c r="AH294" s="147"/>
      <c r="AI294" s="147"/>
      <c r="AJ294" s="2"/>
      <c r="AK294" s="2"/>
      <c r="AL294" s="108"/>
      <c r="AW294" s="18" t="s">
        <v>61</v>
      </c>
      <c r="AX294" s="18" t="s">
        <v>62</v>
      </c>
      <c r="AY294" s="18" t="s">
        <v>1330</v>
      </c>
      <c r="AZ294" s="343" t="s">
        <v>1334</v>
      </c>
      <c r="BA294" s="18" t="s">
        <v>65</v>
      </c>
      <c r="BB294" s="18" t="s">
        <v>66</v>
      </c>
      <c r="BC294" s="343" t="s">
        <v>382</v>
      </c>
      <c r="BE294" s="343"/>
      <c r="BF294" s="417"/>
    </row>
    <row r="295" spans="1:58" s="18" customFormat="1" x14ac:dyDescent="0.25">
      <c r="A295" s="263" t="str">
        <f t="shared" si="23"/>
        <v>N-CO-MS-000213-E-XX-XX-XX-XX-01</v>
      </c>
      <c r="B295" s="150" t="s">
        <v>1335</v>
      </c>
      <c r="C295" s="163" t="str">
        <f t="shared" si="24"/>
        <v>3.11.03.FESH15.v01</v>
      </c>
      <c r="D295" s="150" t="s">
        <v>1336</v>
      </c>
      <c r="E295" s="163" t="s">
        <v>142</v>
      </c>
      <c r="F295" s="150" t="s">
        <v>50</v>
      </c>
      <c r="G295" s="220" t="s">
        <v>1337</v>
      </c>
      <c r="H295" s="151" t="s">
        <v>1338</v>
      </c>
      <c r="I295" s="151" t="s">
        <v>1339</v>
      </c>
      <c r="J295" s="162">
        <v>8760</v>
      </c>
      <c r="K295" s="152">
        <v>1</v>
      </c>
      <c r="L295" s="184">
        <v>0.02</v>
      </c>
      <c r="M295" s="166">
        <v>152</v>
      </c>
      <c r="N295" s="184">
        <v>0.02</v>
      </c>
      <c r="O295" s="153">
        <v>0</v>
      </c>
      <c r="P295" s="162">
        <v>15</v>
      </c>
      <c r="Q295" s="431">
        <v>62.5</v>
      </c>
      <c r="R295" s="150" t="s">
        <v>1002</v>
      </c>
      <c r="S295" s="150" t="s">
        <v>1340</v>
      </c>
      <c r="T295" s="77"/>
      <c r="U295" s="78"/>
      <c r="V295" s="150"/>
      <c r="W295" s="192">
        <v>20</v>
      </c>
      <c r="X295" s="164" t="s">
        <v>1016</v>
      </c>
      <c r="Y295" s="175"/>
      <c r="Z295" s="157" t="s">
        <v>223</v>
      </c>
      <c r="AA295" s="150"/>
      <c r="AB295" s="158"/>
      <c r="AC295" s="158">
        <v>41485</v>
      </c>
      <c r="AD295" s="159"/>
      <c r="AE295" s="150"/>
      <c r="AF295" s="150"/>
      <c r="AG295" s="150"/>
      <c r="AH295" s="150"/>
      <c r="AI295" s="150"/>
      <c r="AJ295" s="150"/>
      <c r="AK295" s="150"/>
      <c r="AL295" s="160"/>
      <c r="AW295" s="18" t="s">
        <v>61</v>
      </c>
      <c r="AX295" s="18" t="s">
        <v>62</v>
      </c>
      <c r="AY295" s="18" t="s">
        <v>1330</v>
      </c>
      <c r="AZ295" s="343" t="s">
        <v>1341</v>
      </c>
      <c r="BA295" s="18" t="s">
        <v>65</v>
      </c>
      <c r="BB295" s="18" t="s">
        <v>66</v>
      </c>
      <c r="BC295" s="343" t="s">
        <v>382</v>
      </c>
      <c r="BE295" s="343"/>
      <c r="BF295" s="417"/>
    </row>
    <row r="296" spans="1:58" s="18" customFormat="1" x14ac:dyDescent="0.25">
      <c r="A296" s="263" t="str">
        <f t="shared" si="23"/>
        <v>N-CO-MS-000214-E-XX-XX-XX-XX-01</v>
      </c>
      <c r="B296" s="150" t="s">
        <v>1342</v>
      </c>
      <c r="C296" s="163" t="str">
        <f t="shared" si="24"/>
        <v>3.11.04.FESH15.v01</v>
      </c>
      <c r="D296" s="150" t="s">
        <v>1336</v>
      </c>
      <c r="E296" s="163" t="s">
        <v>142</v>
      </c>
      <c r="F296" s="150" t="s">
        <v>50</v>
      </c>
      <c r="G296" s="220" t="s">
        <v>1343</v>
      </c>
      <c r="H296" s="151" t="s">
        <v>1344</v>
      </c>
      <c r="I296" s="151" t="s">
        <v>1345</v>
      </c>
      <c r="J296" s="162">
        <v>8760</v>
      </c>
      <c r="K296" s="152">
        <v>1</v>
      </c>
      <c r="L296" s="184">
        <v>2.0899999999999998E-2</v>
      </c>
      <c r="M296" s="166">
        <v>159</v>
      </c>
      <c r="N296" s="184">
        <v>2.0899999999999998E-2</v>
      </c>
      <c r="O296" s="153">
        <v>0</v>
      </c>
      <c r="P296" s="162">
        <v>15</v>
      </c>
      <c r="Q296" s="431">
        <v>62.5</v>
      </c>
      <c r="R296" s="150" t="s">
        <v>1002</v>
      </c>
      <c r="S296" s="150" t="s">
        <v>1340</v>
      </c>
      <c r="T296" s="77"/>
      <c r="U296" s="78"/>
      <c r="V296" s="150"/>
      <c r="W296" s="192">
        <v>20</v>
      </c>
      <c r="X296" s="164" t="s">
        <v>1016</v>
      </c>
      <c r="Y296" s="175"/>
      <c r="Z296" s="157" t="s">
        <v>223</v>
      </c>
      <c r="AA296" s="150"/>
      <c r="AB296" s="158"/>
      <c r="AC296" s="158">
        <v>41485</v>
      </c>
      <c r="AD296" s="159"/>
      <c r="AE296" s="150"/>
      <c r="AF296" s="150"/>
      <c r="AG296" s="150"/>
      <c r="AH296" s="150"/>
      <c r="AI296" s="150"/>
      <c r="AJ296" s="150"/>
      <c r="AK296" s="150"/>
      <c r="AL296" s="160"/>
      <c r="AW296" s="18" t="s">
        <v>61</v>
      </c>
      <c r="AX296" s="18" t="s">
        <v>62</v>
      </c>
      <c r="AY296" s="18" t="s">
        <v>1330</v>
      </c>
      <c r="AZ296" s="343" t="s">
        <v>1346</v>
      </c>
      <c r="BA296" s="18" t="s">
        <v>65</v>
      </c>
      <c r="BB296" s="18" t="s">
        <v>66</v>
      </c>
      <c r="BC296" s="343" t="s">
        <v>382</v>
      </c>
      <c r="BE296" s="343"/>
      <c r="BF296" s="417"/>
    </row>
    <row r="297" spans="1:58" s="18" customFormat="1" x14ac:dyDescent="0.25">
      <c r="A297" s="263" t="str">
        <f t="shared" si="23"/>
        <v>N-CO-MS-000215-E-XX-XX-XX-XX-01</v>
      </c>
      <c r="B297" s="150" t="s">
        <v>1347</v>
      </c>
      <c r="C297" s="163" t="str">
        <f t="shared" si="24"/>
        <v>3.11.05.FESH15.v01</v>
      </c>
      <c r="D297" s="150" t="s">
        <v>1336</v>
      </c>
      <c r="E297" s="163" t="s">
        <v>142</v>
      </c>
      <c r="F297" s="150" t="s">
        <v>50</v>
      </c>
      <c r="G297" s="220" t="s">
        <v>1348</v>
      </c>
      <c r="H297" s="151" t="s">
        <v>1349</v>
      </c>
      <c r="I297" s="151" t="s">
        <v>1350</v>
      </c>
      <c r="J297" s="162">
        <v>8760</v>
      </c>
      <c r="K297" s="152">
        <v>1</v>
      </c>
      <c r="L297" s="184">
        <v>2.3099999999999999E-2</v>
      </c>
      <c r="M297" s="166">
        <v>176</v>
      </c>
      <c r="N297" s="184">
        <v>2.3099999999999999E-2</v>
      </c>
      <c r="O297" s="153">
        <v>0</v>
      </c>
      <c r="P297" s="162">
        <v>15</v>
      </c>
      <c r="Q297" s="431">
        <v>62.5</v>
      </c>
      <c r="R297" s="150" t="s">
        <v>1002</v>
      </c>
      <c r="S297" s="150" t="s">
        <v>1340</v>
      </c>
      <c r="T297" s="77"/>
      <c r="U297" s="78"/>
      <c r="V297" s="150"/>
      <c r="W297" s="192">
        <v>20</v>
      </c>
      <c r="X297" s="164" t="s">
        <v>1016</v>
      </c>
      <c r="Y297" s="175"/>
      <c r="Z297" s="157" t="s">
        <v>223</v>
      </c>
      <c r="AA297" s="150"/>
      <c r="AB297" s="158"/>
      <c r="AC297" s="158">
        <v>41485</v>
      </c>
      <c r="AD297" s="159"/>
      <c r="AE297" s="150"/>
      <c r="AF297" s="150"/>
      <c r="AG297" s="150"/>
      <c r="AH297" s="150"/>
      <c r="AI297" s="150"/>
      <c r="AJ297" s="150"/>
      <c r="AK297" s="150"/>
      <c r="AL297" s="160"/>
      <c r="AW297" s="18" t="s">
        <v>61</v>
      </c>
      <c r="AX297" s="18" t="s">
        <v>62</v>
      </c>
      <c r="AY297" s="18" t="s">
        <v>1330</v>
      </c>
      <c r="AZ297" s="343" t="s">
        <v>1351</v>
      </c>
      <c r="BA297" s="18" t="s">
        <v>65</v>
      </c>
      <c r="BB297" s="18" t="s">
        <v>66</v>
      </c>
      <c r="BC297" s="343" t="s">
        <v>382</v>
      </c>
      <c r="BE297" s="343"/>
      <c r="BF297" s="417"/>
    </row>
    <row r="298" spans="1:58" s="18" customFormat="1" x14ac:dyDescent="0.25">
      <c r="A298" s="263" t="str">
        <f t="shared" si="23"/>
        <v>N-CO-MS-000479-E-XX-XX-XX-XX-01</v>
      </c>
      <c r="B298" s="150" t="s">
        <v>1352</v>
      </c>
      <c r="C298" s="163" t="str">
        <f t="shared" si="24"/>
        <v>3.11.06.FESH16.v01</v>
      </c>
      <c r="D298" s="150" t="s">
        <v>1353</v>
      </c>
      <c r="E298" s="163" t="s">
        <v>142</v>
      </c>
      <c r="F298" s="150" t="s">
        <v>50</v>
      </c>
      <c r="G298" s="220" t="s">
        <v>1354</v>
      </c>
      <c r="H298" s="151" t="s">
        <v>1355</v>
      </c>
      <c r="I298" s="151" t="s">
        <v>1356</v>
      </c>
      <c r="J298" s="162">
        <v>8760</v>
      </c>
      <c r="K298" s="152"/>
      <c r="L298" s="184">
        <f>M298/8760</f>
        <v>3.7785388127853883E-2</v>
      </c>
      <c r="M298" s="166">
        <v>331</v>
      </c>
      <c r="N298" s="184">
        <v>0</v>
      </c>
      <c r="O298" s="153">
        <v>0</v>
      </c>
      <c r="P298" s="162">
        <v>15</v>
      </c>
      <c r="Q298" s="431">
        <v>82</v>
      </c>
      <c r="R298" s="150" t="s">
        <v>1002</v>
      </c>
      <c r="S298" s="150" t="s">
        <v>1340</v>
      </c>
      <c r="T298" s="77"/>
      <c r="U298" s="78"/>
      <c r="V298" s="150"/>
      <c r="W298" s="192">
        <v>0</v>
      </c>
      <c r="X298" s="164" t="s">
        <v>1016</v>
      </c>
      <c r="Y298" s="175"/>
      <c r="Z298" s="157" t="s">
        <v>223</v>
      </c>
      <c r="AA298" s="150"/>
      <c r="AB298" s="158"/>
      <c r="AC298" s="158">
        <v>41485</v>
      </c>
      <c r="AD298" s="159"/>
      <c r="AE298" s="150"/>
      <c r="AF298" s="150"/>
      <c r="AG298" s="150"/>
      <c r="AH298" s="150"/>
      <c r="AI298" s="150"/>
      <c r="AJ298" s="150"/>
      <c r="AK298" s="150"/>
      <c r="AL298" s="160"/>
      <c r="AW298" s="18" t="s">
        <v>61</v>
      </c>
      <c r="AX298" s="18" t="s">
        <v>62</v>
      </c>
      <c r="AY298" s="18" t="s">
        <v>1330</v>
      </c>
      <c r="AZ298" s="343" t="s">
        <v>1357</v>
      </c>
      <c r="BA298" s="18" t="s">
        <v>65</v>
      </c>
      <c r="BB298" s="18" t="s">
        <v>66</v>
      </c>
      <c r="BC298" s="343" t="s">
        <v>382</v>
      </c>
      <c r="BE298" s="343"/>
      <c r="BF298" s="417"/>
    </row>
    <row r="299" spans="1:58" s="18" customFormat="1" x14ac:dyDescent="0.25">
      <c r="A299" s="263" t="str">
        <f t="shared" si="23"/>
        <v>N-CO-MS-000480-E-XX-XX-XX-XX-01</v>
      </c>
      <c r="B299" s="150" t="s">
        <v>1358</v>
      </c>
      <c r="C299" s="163" t="str">
        <f t="shared" si="24"/>
        <v>3.11.07.FESH16.v01</v>
      </c>
      <c r="D299" s="150" t="s">
        <v>1353</v>
      </c>
      <c r="E299" s="163" t="s">
        <v>142</v>
      </c>
      <c r="F299" s="150" t="s">
        <v>50</v>
      </c>
      <c r="G299" s="220" t="s">
        <v>1359</v>
      </c>
      <c r="H299" s="151" t="s">
        <v>1355</v>
      </c>
      <c r="I299" s="151" t="s">
        <v>1356</v>
      </c>
      <c r="J299" s="162">
        <v>8760</v>
      </c>
      <c r="K299" s="152"/>
      <c r="L299" s="184">
        <f>M299/8760</f>
        <v>3.9954337899543377E-2</v>
      </c>
      <c r="M299" s="166">
        <v>350</v>
      </c>
      <c r="N299" s="184">
        <v>0</v>
      </c>
      <c r="O299" s="153">
        <v>0</v>
      </c>
      <c r="P299" s="162">
        <v>15</v>
      </c>
      <c r="Q299" s="431">
        <v>82</v>
      </c>
      <c r="R299" s="150" t="s">
        <v>1002</v>
      </c>
      <c r="S299" s="150" t="s">
        <v>1340</v>
      </c>
      <c r="T299" s="77"/>
      <c r="U299" s="78"/>
      <c r="V299" s="150"/>
      <c r="W299" s="192">
        <v>0</v>
      </c>
      <c r="X299" s="164" t="s">
        <v>1016</v>
      </c>
      <c r="Y299" s="175"/>
      <c r="Z299" s="157" t="s">
        <v>223</v>
      </c>
      <c r="AA299" s="150"/>
      <c r="AB299" s="158"/>
      <c r="AC299" s="158">
        <v>41485</v>
      </c>
      <c r="AD299" s="159"/>
      <c r="AE299" s="150"/>
      <c r="AF299" s="150"/>
      <c r="AG299" s="150"/>
      <c r="AH299" s="150"/>
      <c r="AI299" s="150"/>
      <c r="AJ299" s="150"/>
      <c r="AK299" s="150"/>
      <c r="AL299" s="160"/>
      <c r="AW299" s="18" t="s">
        <v>61</v>
      </c>
      <c r="AX299" s="18" t="s">
        <v>62</v>
      </c>
      <c r="AY299" s="18" t="s">
        <v>1330</v>
      </c>
      <c r="AZ299" s="343" t="s">
        <v>1360</v>
      </c>
      <c r="BA299" s="18" t="s">
        <v>65</v>
      </c>
      <c r="BB299" s="18" t="s">
        <v>66</v>
      </c>
      <c r="BC299" s="343" t="s">
        <v>382</v>
      </c>
      <c r="BE299" s="343"/>
      <c r="BF299" s="417"/>
    </row>
    <row r="300" spans="1:58" s="18" customFormat="1" x14ac:dyDescent="0.25">
      <c r="A300" s="263" t="str">
        <f t="shared" si="23"/>
        <v>N-CO-MS-000481-E-XX-XX-XX-XX-01</v>
      </c>
      <c r="B300" s="150" t="s">
        <v>1361</v>
      </c>
      <c r="C300" s="163" t="str">
        <f t="shared" si="24"/>
        <v>3.11.08.FESH16.v01</v>
      </c>
      <c r="D300" s="150" t="s">
        <v>1353</v>
      </c>
      <c r="E300" s="163" t="s">
        <v>142</v>
      </c>
      <c r="F300" s="150" t="s">
        <v>50</v>
      </c>
      <c r="G300" s="220" t="s">
        <v>1362</v>
      </c>
      <c r="H300" s="151" t="s">
        <v>1355</v>
      </c>
      <c r="I300" s="151" t="s">
        <v>1356</v>
      </c>
      <c r="J300" s="162">
        <v>8760</v>
      </c>
      <c r="K300" s="152"/>
      <c r="L300" s="184">
        <f>M300/8760</f>
        <v>4.486301369863014E-2</v>
      </c>
      <c r="M300" s="166">
        <v>393</v>
      </c>
      <c r="N300" s="184">
        <v>0</v>
      </c>
      <c r="O300" s="153">
        <v>0</v>
      </c>
      <c r="P300" s="162">
        <v>15</v>
      </c>
      <c r="Q300" s="431">
        <v>82</v>
      </c>
      <c r="R300" s="150" t="s">
        <v>1002</v>
      </c>
      <c r="S300" s="150" t="s">
        <v>1340</v>
      </c>
      <c r="T300" s="77"/>
      <c r="U300" s="78"/>
      <c r="V300" s="150"/>
      <c r="W300" s="192">
        <v>0</v>
      </c>
      <c r="X300" s="164" t="s">
        <v>1016</v>
      </c>
      <c r="Y300" s="175"/>
      <c r="Z300" s="157" t="s">
        <v>223</v>
      </c>
      <c r="AA300" s="150"/>
      <c r="AB300" s="158"/>
      <c r="AC300" s="158">
        <v>41485</v>
      </c>
      <c r="AD300" s="159"/>
      <c r="AE300" s="150"/>
      <c r="AF300" s="150"/>
      <c r="AG300" s="150"/>
      <c r="AH300" s="150"/>
      <c r="AI300" s="150"/>
      <c r="AJ300" s="150"/>
      <c r="AK300" s="150"/>
      <c r="AL300" s="160"/>
      <c r="AW300" s="18" t="s">
        <v>61</v>
      </c>
      <c r="AX300" s="18" t="s">
        <v>62</v>
      </c>
      <c r="AY300" s="18" t="s">
        <v>1330</v>
      </c>
      <c r="AZ300" s="343" t="s">
        <v>1363</v>
      </c>
      <c r="BA300" s="18" t="s">
        <v>65</v>
      </c>
      <c r="BB300" s="18" t="s">
        <v>66</v>
      </c>
      <c r="BC300" s="343" t="s">
        <v>382</v>
      </c>
      <c r="BE300" s="343"/>
      <c r="BF300" s="417"/>
    </row>
    <row r="301" spans="1:58" s="18" customFormat="1" x14ac:dyDescent="0.25">
      <c r="A301" s="263" t="str">
        <f t="shared" si="23"/>
        <v>N-CO-MS-000587-E-XX-XX-XX-XX-01</v>
      </c>
      <c r="B301" s="288" t="s">
        <v>1364</v>
      </c>
      <c r="C301" s="288" t="str">
        <f t="shared" si="24"/>
        <v>3.11.10.FESH17.v01</v>
      </c>
      <c r="D301" s="96" t="s">
        <v>1365</v>
      </c>
      <c r="E301" s="288" t="s">
        <v>142</v>
      </c>
      <c r="F301" s="96" t="s">
        <v>50</v>
      </c>
      <c r="G301" s="289" t="s">
        <v>1366</v>
      </c>
      <c r="H301" s="103" t="s">
        <v>1367</v>
      </c>
      <c r="I301" s="103" t="s">
        <v>1368</v>
      </c>
      <c r="J301" s="97">
        <v>8760</v>
      </c>
      <c r="K301" s="100">
        <v>1</v>
      </c>
      <c r="L301" s="290">
        <v>1.03E-2</v>
      </c>
      <c r="M301" s="273">
        <v>90.1</v>
      </c>
      <c r="N301" s="290">
        <v>1.03E-2</v>
      </c>
      <c r="O301" s="101">
        <v>0</v>
      </c>
      <c r="P301" s="97">
        <v>15</v>
      </c>
      <c r="Q301" s="442">
        <v>156</v>
      </c>
      <c r="R301" s="96" t="s">
        <v>1002</v>
      </c>
      <c r="S301" s="96" t="s">
        <v>1340</v>
      </c>
      <c r="T301" s="292"/>
      <c r="U301" s="293"/>
      <c r="V301" s="96"/>
      <c r="W301" s="294">
        <v>50</v>
      </c>
      <c r="X301" s="295" t="s">
        <v>1016</v>
      </c>
      <c r="Y301" s="296"/>
      <c r="Z301" s="98" t="s">
        <v>57</v>
      </c>
      <c r="AA301" s="96"/>
      <c r="AB301" s="64"/>
      <c r="AC301" s="64">
        <v>42215</v>
      </c>
      <c r="AD301" s="99"/>
      <c r="AE301" s="96"/>
      <c r="AF301" s="96"/>
      <c r="AG301" s="96"/>
      <c r="AH301" s="96"/>
      <c r="AI301" s="96"/>
      <c r="AJ301" s="96"/>
      <c r="AK301" s="96"/>
      <c r="AL301" s="95"/>
      <c r="AW301" s="18" t="s">
        <v>61</v>
      </c>
      <c r="AX301" s="18" t="s">
        <v>62</v>
      </c>
      <c r="AY301" s="18" t="s">
        <v>1330</v>
      </c>
      <c r="AZ301" s="343" t="s">
        <v>1369</v>
      </c>
      <c r="BA301" s="18" t="s">
        <v>65</v>
      </c>
      <c r="BB301" s="18" t="s">
        <v>66</v>
      </c>
      <c r="BC301" s="343" t="s">
        <v>382</v>
      </c>
      <c r="BE301" s="343"/>
      <c r="BF301" s="417"/>
    </row>
    <row r="302" spans="1:58" s="18" customFormat="1" x14ac:dyDescent="0.25">
      <c r="A302" s="263" t="str">
        <f t="shared" si="23"/>
        <v>N-CO-MS-000588-E-XX-XX-XX-XX-01</v>
      </c>
      <c r="B302" s="288" t="s">
        <v>1370</v>
      </c>
      <c r="C302" s="288" t="str">
        <f t="shared" si="24"/>
        <v>3.11.11.FESH17.v01</v>
      </c>
      <c r="D302" s="96" t="s">
        <v>1365</v>
      </c>
      <c r="E302" s="288" t="s">
        <v>142</v>
      </c>
      <c r="F302" s="96" t="s">
        <v>50</v>
      </c>
      <c r="G302" s="289" t="s">
        <v>1371</v>
      </c>
      <c r="H302" s="103" t="s">
        <v>1367</v>
      </c>
      <c r="I302" s="103" t="s">
        <v>1368</v>
      </c>
      <c r="J302" s="97">
        <v>8760</v>
      </c>
      <c r="K302" s="100">
        <v>1</v>
      </c>
      <c r="L302" s="290">
        <v>1.8200000000000001E-2</v>
      </c>
      <c r="M302" s="273">
        <v>159.4</v>
      </c>
      <c r="N302" s="290">
        <v>1.8200000000000001E-2</v>
      </c>
      <c r="O302" s="101">
        <v>0</v>
      </c>
      <c r="P302" s="97">
        <v>15</v>
      </c>
      <c r="Q302" s="442">
        <v>156</v>
      </c>
      <c r="R302" s="96" t="s">
        <v>1002</v>
      </c>
      <c r="S302" s="96" t="s">
        <v>1340</v>
      </c>
      <c r="T302" s="292"/>
      <c r="U302" s="293"/>
      <c r="V302" s="96"/>
      <c r="W302" s="294">
        <v>50</v>
      </c>
      <c r="X302" s="295" t="s">
        <v>1016</v>
      </c>
      <c r="Y302" s="296"/>
      <c r="Z302" s="98" t="s">
        <v>57</v>
      </c>
      <c r="AA302" s="96"/>
      <c r="AB302" s="64"/>
      <c r="AC302" s="64">
        <v>42215</v>
      </c>
      <c r="AD302" s="351"/>
      <c r="AE302" s="96"/>
      <c r="AF302" s="96"/>
      <c r="AG302" s="96"/>
      <c r="AH302" s="96"/>
      <c r="AI302" s="96"/>
      <c r="AJ302" s="96"/>
      <c r="AK302" s="96"/>
      <c r="AL302" s="95"/>
      <c r="AW302" s="18" t="s">
        <v>61</v>
      </c>
      <c r="AX302" s="18" t="s">
        <v>62</v>
      </c>
      <c r="AY302" s="18" t="s">
        <v>1330</v>
      </c>
      <c r="AZ302" s="343" t="s">
        <v>1372</v>
      </c>
      <c r="BA302" s="18" t="s">
        <v>65</v>
      </c>
      <c r="BB302" s="18" t="s">
        <v>66</v>
      </c>
      <c r="BC302" s="343" t="s">
        <v>382</v>
      </c>
      <c r="BE302" s="343"/>
      <c r="BF302" s="417"/>
    </row>
    <row r="303" spans="1:58" s="18" customFormat="1" x14ac:dyDescent="0.25">
      <c r="A303" s="263" t="str">
        <f t="shared" si="23"/>
        <v>N-CO-MS-000589-E-XX-XX-XX-XX-01</v>
      </c>
      <c r="B303" s="288" t="s">
        <v>1373</v>
      </c>
      <c r="C303" s="288" t="str">
        <f t="shared" si="24"/>
        <v>3.11.12.FESH18.v01</v>
      </c>
      <c r="D303" s="96" t="s">
        <v>1374</v>
      </c>
      <c r="E303" s="288" t="s">
        <v>142</v>
      </c>
      <c r="F303" s="96" t="s">
        <v>50</v>
      </c>
      <c r="G303" s="289" t="s">
        <v>1375</v>
      </c>
      <c r="H303" s="103" t="s">
        <v>1355</v>
      </c>
      <c r="I303" s="103" t="s">
        <v>1376</v>
      </c>
      <c r="J303" s="97">
        <v>8760</v>
      </c>
      <c r="K303" s="100"/>
      <c r="L303" s="290"/>
      <c r="M303" s="273">
        <v>412</v>
      </c>
      <c r="N303" s="290">
        <v>0</v>
      </c>
      <c r="O303" s="101">
        <v>0</v>
      </c>
      <c r="P303" s="97">
        <v>10</v>
      </c>
      <c r="Q303" s="442">
        <v>25</v>
      </c>
      <c r="R303" s="96" t="s">
        <v>1002</v>
      </c>
      <c r="S303" s="96" t="s">
        <v>1340</v>
      </c>
      <c r="T303" s="292"/>
      <c r="U303" s="293"/>
      <c r="V303" s="96"/>
      <c r="W303" s="294">
        <v>100</v>
      </c>
      <c r="X303" s="295" t="s">
        <v>1016</v>
      </c>
      <c r="Y303" s="296"/>
      <c r="Z303" s="98" t="s">
        <v>223</v>
      </c>
      <c r="AA303" s="96"/>
      <c r="AB303" s="64"/>
      <c r="AC303" s="64">
        <v>42215</v>
      </c>
      <c r="AD303" s="351"/>
      <c r="AE303" s="96"/>
      <c r="AF303" s="96"/>
      <c r="AG303" s="96"/>
      <c r="AH303" s="96"/>
      <c r="AI303" s="96"/>
      <c r="AJ303" s="96"/>
      <c r="AK303" s="96"/>
      <c r="AL303" s="95"/>
      <c r="AW303" s="18" t="s">
        <v>61</v>
      </c>
      <c r="AX303" s="18" t="s">
        <v>62</v>
      </c>
      <c r="AY303" s="18" t="s">
        <v>1330</v>
      </c>
      <c r="AZ303" s="343" t="s">
        <v>1377</v>
      </c>
      <c r="BA303" s="18" t="s">
        <v>65</v>
      </c>
      <c r="BB303" s="18" t="s">
        <v>66</v>
      </c>
      <c r="BC303" s="343" t="s">
        <v>382</v>
      </c>
      <c r="BE303" s="343"/>
      <c r="BF303" s="417"/>
    </row>
    <row r="304" spans="1:58" s="18" customFormat="1" x14ac:dyDescent="0.25">
      <c r="A304" s="263" t="str">
        <f t="shared" si="23"/>
        <v>N-CO-MS-000590-E-XX-XX-XX-XX-01</v>
      </c>
      <c r="B304" s="288" t="s">
        <v>1378</v>
      </c>
      <c r="C304" s="288" t="str">
        <f t="shared" si="24"/>
        <v>3.11.13.FESH18.v01</v>
      </c>
      <c r="D304" s="96" t="s">
        <v>1374</v>
      </c>
      <c r="E304" s="288" t="s">
        <v>142</v>
      </c>
      <c r="F304" s="96" t="s">
        <v>50</v>
      </c>
      <c r="G304" s="289" t="s">
        <v>1379</v>
      </c>
      <c r="H304" s="103" t="s">
        <v>1355</v>
      </c>
      <c r="I304" s="103" t="s">
        <v>1376</v>
      </c>
      <c r="J304" s="97">
        <v>8760</v>
      </c>
      <c r="K304" s="100"/>
      <c r="L304" s="290"/>
      <c r="M304" s="273">
        <v>432</v>
      </c>
      <c r="N304" s="290">
        <v>0</v>
      </c>
      <c r="O304" s="101">
        <v>0</v>
      </c>
      <c r="P304" s="97">
        <v>10</v>
      </c>
      <c r="Q304" s="442">
        <v>25</v>
      </c>
      <c r="R304" s="96" t="s">
        <v>1002</v>
      </c>
      <c r="S304" s="96" t="s">
        <v>1340</v>
      </c>
      <c r="T304" s="292"/>
      <c r="U304" s="293"/>
      <c r="V304" s="96"/>
      <c r="W304" s="294">
        <v>100</v>
      </c>
      <c r="X304" s="295" t="s">
        <v>1016</v>
      </c>
      <c r="Y304" s="296"/>
      <c r="Z304" s="98" t="s">
        <v>223</v>
      </c>
      <c r="AA304" s="96"/>
      <c r="AB304" s="64"/>
      <c r="AC304" s="64">
        <v>42215</v>
      </c>
      <c r="AD304" s="351"/>
      <c r="AE304" s="96"/>
      <c r="AF304" s="96"/>
      <c r="AG304" s="96"/>
      <c r="AH304" s="96"/>
      <c r="AI304" s="96"/>
      <c r="AJ304" s="96"/>
      <c r="AK304" s="96"/>
      <c r="AL304" s="95"/>
      <c r="AW304" s="18" t="s">
        <v>61</v>
      </c>
      <c r="AX304" s="18" t="s">
        <v>62</v>
      </c>
      <c r="AY304" s="18" t="s">
        <v>1330</v>
      </c>
      <c r="AZ304" s="343" t="s">
        <v>1380</v>
      </c>
      <c r="BA304" s="18" t="s">
        <v>65</v>
      </c>
      <c r="BB304" s="18" t="s">
        <v>66</v>
      </c>
      <c r="BC304" s="343" t="s">
        <v>382</v>
      </c>
      <c r="BE304" s="343"/>
      <c r="BF304" s="417"/>
    </row>
    <row r="305" spans="1:107" s="18" customFormat="1" x14ac:dyDescent="0.25">
      <c r="A305" s="263" t="str">
        <f t="shared" si="23"/>
        <v>N-CO-MS-000591-E-XX-XX-XX-XX-01</v>
      </c>
      <c r="B305" s="288" t="s">
        <v>1381</v>
      </c>
      <c r="C305" s="288" t="str">
        <f t="shared" si="24"/>
        <v>3.11.14.FESH18.v01</v>
      </c>
      <c r="D305" s="96" t="s">
        <v>1374</v>
      </c>
      <c r="E305" s="288" t="s">
        <v>142</v>
      </c>
      <c r="F305" s="96" t="s">
        <v>50</v>
      </c>
      <c r="G305" s="289" t="s">
        <v>1382</v>
      </c>
      <c r="H305" s="103" t="s">
        <v>1355</v>
      </c>
      <c r="I305" s="103" t="s">
        <v>1376</v>
      </c>
      <c r="J305" s="97">
        <v>8760</v>
      </c>
      <c r="K305" s="100"/>
      <c r="L305" s="290"/>
      <c r="M305" s="273">
        <v>477</v>
      </c>
      <c r="N305" s="290">
        <v>0</v>
      </c>
      <c r="O305" s="101">
        <v>0</v>
      </c>
      <c r="P305" s="97">
        <v>10</v>
      </c>
      <c r="Q305" s="442">
        <v>25</v>
      </c>
      <c r="R305" s="96" t="s">
        <v>1002</v>
      </c>
      <c r="S305" s="96" t="s">
        <v>1340</v>
      </c>
      <c r="T305" s="292"/>
      <c r="U305" s="293"/>
      <c r="V305" s="96"/>
      <c r="W305" s="294">
        <v>100</v>
      </c>
      <c r="X305" s="295" t="s">
        <v>1016</v>
      </c>
      <c r="Y305" s="296"/>
      <c r="Z305" s="98" t="s">
        <v>223</v>
      </c>
      <c r="AA305" s="96"/>
      <c r="AB305" s="64"/>
      <c r="AC305" s="64">
        <v>42215</v>
      </c>
      <c r="AD305" s="99"/>
      <c r="AE305" s="96"/>
      <c r="AF305" s="96"/>
      <c r="AG305" s="96"/>
      <c r="AH305" s="96"/>
      <c r="AI305" s="96"/>
      <c r="AJ305" s="96"/>
      <c r="AK305" s="96"/>
      <c r="AL305" s="95"/>
      <c r="AW305" s="18" t="s">
        <v>61</v>
      </c>
      <c r="AX305" s="18" t="s">
        <v>62</v>
      </c>
      <c r="AY305" s="18" t="s">
        <v>1330</v>
      </c>
      <c r="AZ305" s="343" t="s">
        <v>1383</v>
      </c>
      <c r="BA305" s="18" t="s">
        <v>65</v>
      </c>
      <c r="BB305" s="18" t="s">
        <v>66</v>
      </c>
      <c r="BC305" s="343" t="s">
        <v>382</v>
      </c>
      <c r="BE305" s="343"/>
      <c r="BF305" s="417"/>
    </row>
    <row r="306" spans="1:107" s="18" customFormat="1" x14ac:dyDescent="0.25">
      <c r="A306" s="263" t="str">
        <f t="shared" si="23"/>
        <v>N-CO-MS-000592-E-XX-XX-XX-XX-01</v>
      </c>
      <c r="B306" s="288" t="s">
        <v>1384</v>
      </c>
      <c r="C306" s="288" t="str">
        <f t="shared" si="24"/>
        <v>3.12.01.FESH20.v01</v>
      </c>
      <c r="D306" s="96" t="s">
        <v>1385</v>
      </c>
      <c r="E306" s="288" t="s">
        <v>142</v>
      </c>
      <c r="F306" s="96" t="s">
        <v>50</v>
      </c>
      <c r="G306" s="289" t="s">
        <v>1386</v>
      </c>
      <c r="H306" s="103" t="s">
        <v>1387</v>
      </c>
      <c r="I306" s="289" t="s">
        <v>1388</v>
      </c>
      <c r="J306" s="97">
        <v>8760</v>
      </c>
      <c r="K306" s="100">
        <v>0.88</v>
      </c>
      <c r="L306" s="290">
        <v>0.36149999999999999</v>
      </c>
      <c r="M306" s="273">
        <v>3167</v>
      </c>
      <c r="N306" s="290">
        <v>0.31809999999999999</v>
      </c>
      <c r="O306" s="101">
        <v>195</v>
      </c>
      <c r="P306" s="97">
        <v>15</v>
      </c>
      <c r="Q306" s="442">
        <v>800</v>
      </c>
      <c r="R306" s="96" t="s">
        <v>1389</v>
      </c>
      <c r="S306" s="96"/>
      <c r="T306" s="292"/>
      <c r="U306" s="293"/>
      <c r="V306" s="96"/>
      <c r="W306" s="294">
        <v>400</v>
      </c>
      <c r="X306" s="295" t="s">
        <v>1016</v>
      </c>
      <c r="Y306" s="296"/>
      <c r="Z306" s="98" t="s">
        <v>223</v>
      </c>
      <c r="AA306" s="96"/>
      <c r="AB306" s="64"/>
      <c r="AC306" s="64">
        <v>42216</v>
      </c>
      <c r="AD306" s="99"/>
      <c r="AE306" s="96"/>
      <c r="AF306" s="96"/>
      <c r="AG306" s="96"/>
      <c r="AH306" s="96"/>
      <c r="AI306" s="96"/>
      <c r="AJ306" s="96"/>
      <c r="AK306" s="96"/>
      <c r="AL306" s="95"/>
      <c r="AW306" s="18" t="s">
        <v>61</v>
      </c>
      <c r="AX306" s="18" t="s">
        <v>62</v>
      </c>
      <c r="AY306" s="18" t="s">
        <v>1330</v>
      </c>
      <c r="AZ306" s="343" t="s">
        <v>1390</v>
      </c>
      <c r="BA306" s="18" t="s">
        <v>65</v>
      </c>
      <c r="BB306" s="18" t="s">
        <v>66</v>
      </c>
      <c r="BC306" s="343" t="s">
        <v>382</v>
      </c>
      <c r="BE306" s="343"/>
      <c r="BF306" s="417"/>
    </row>
    <row r="307" spans="1:107" s="18" customFormat="1" x14ac:dyDescent="0.25">
      <c r="A307" s="263" t="str">
        <f t="shared" si="23"/>
        <v>N-CO-MS-000646-E-XX-XX-XX-XX-01</v>
      </c>
      <c r="B307" s="288" t="s">
        <v>1391</v>
      </c>
      <c r="C307" s="288" t="str">
        <f t="shared" si="24"/>
        <v>3.12.02.FESH20.v01</v>
      </c>
      <c r="D307" s="96" t="s">
        <v>1385</v>
      </c>
      <c r="E307" s="288" t="s">
        <v>142</v>
      </c>
      <c r="F307" s="96" t="s">
        <v>50</v>
      </c>
      <c r="G307" s="289" t="s">
        <v>1392</v>
      </c>
      <c r="H307" s="103" t="s">
        <v>1387</v>
      </c>
      <c r="I307" s="289" t="s">
        <v>1392</v>
      </c>
      <c r="J307" s="97">
        <v>8760</v>
      </c>
      <c r="K307" s="100">
        <v>0.88</v>
      </c>
      <c r="L307" s="290">
        <f>N307/K307</f>
        <v>0.1893181818181818</v>
      </c>
      <c r="M307" s="273">
        <v>1659</v>
      </c>
      <c r="N307" s="290">
        <v>0.1666</v>
      </c>
      <c r="O307" s="101">
        <v>372</v>
      </c>
      <c r="P307" s="97">
        <v>15</v>
      </c>
      <c r="Q307" s="442">
        <v>1000</v>
      </c>
      <c r="R307" s="96" t="s">
        <v>1389</v>
      </c>
      <c r="S307" s="96"/>
      <c r="T307" s="292"/>
      <c r="U307" s="293"/>
      <c r="V307" s="96"/>
      <c r="W307" s="294">
        <v>400</v>
      </c>
      <c r="X307" s="295" t="s">
        <v>1016</v>
      </c>
      <c r="Y307" s="296"/>
      <c r="Z307" s="98" t="s">
        <v>223</v>
      </c>
      <c r="AA307" s="96"/>
      <c r="AB307" s="64"/>
      <c r="AC307" s="64">
        <v>42216</v>
      </c>
      <c r="AD307" s="99"/>
      <c r="AE307" s="96"/>
      <c r="AF307" s="96"/>
      <c r="AG307" s="96"/>
      <c r="AH307" s="96"/>
      <c r="AI307" s="96"/>
      <c r="AJ307" s="96"/>
      <c r="AK307" s="96"/>
      <c r="AL307" s="95"/>
      <c r="AW307" s="18" t="s">
        <v>61</v>
      </c>
      <c r="AX307" s="18" t="s">
        <v>62</v>
      </c>
      <c r="AY307" s="18" t="s">
        <v>1330</v>
      </c>
      <c r="AZ307" s="343" t="s">
        <v>1393</v>
      </c>
      <c r="BA307" s="18" t="s">
        <v>65</v>
      </c>
      <c r="BB307" s="18" t="s">
        <v>66</v>
      </c>
      <c r="BC307" s="343" t="s">
        <v>382</v>
      </c>
      <c r="BE307" s="343"/>
      <c r="BF307" s="417"/>
    </row>
    <row r="308" spans="1:107" s="38" customFormat="1" x14ac:dyDescent="0.25">
      <c r="A308" s="263" t="str">
        <f t="shared" si="23"/>
        <v>N-CO-MS-000509-E-XX-XX-XX-XX-01</v>
      </c>
      <c r="B308" s="211" t="s">
        <v>1394</v>
      </c>
      <c r="C308" s="216" t="str">
        <f t="shared" si="24"/>
        <v>3.11.09.FESM7a.v01</v>
      </c>
      <c r="D308" s="211" t="s">
        <v>1395</v>
      </c>
      <c r="E308" s="211" t="s">
        <v>142</v>
      </c>
      <c r="F308" s="211" t="s">
        <v>50</v>
      </c>
      <c r="G308" s="211" t="s">
        <v>1396</v>
      </c>
      <c r="H308" s="211" t="s">
        <v>1397</v>
      </c>
      <c r="I308" s="211" t="s">
        <v>1398</v>
      </c>
      <c r="J308" s="212">
        <v>8760</v>
      </c>
      <c r="K308" s="213">
        <v>0.78</v>
      </c>
      <c r="L308" s="214">
        <f>N308/K308</f>
        <v>0.33333333333333331</v>
      </c>
      <c r="M308" s="212">
        <v>2279</v>
      </c>
      <c r="N308" s="214">
        <v>0.26</v>
      </c>
      <c r="O308" s="248"/>
      <c r="P308" s="212">
        <v>15</v>
      </c>
      <c r="Q308" s="441">
        <v>200</v>
      </c>
      <c r="R308" s="211" t="s">
        <v>1322</v>
      </c>
      <c r="S308" s="211"/>
      <c r="T308" s="211"/>
      <c r="U308" s="211"/>
      <c r="V308" s="211"/>
      <c r="W308" s="246"/>
      <c r="X308" s="211"/>
      <c r="Y308" s="226"/>
      <c r="Z308" s="212" t="s">
        <v>223</v>
      </c>
      <c r="AA308" s="211"/>
      <c r="AB308" s="217"/>
      <c r="AC308" s="217">
        <v>41851</v>
      </c>
      <c r="AD308" s="218"/>
      <c r="AE308" s="211"/>
      <c r="AF308" s="211"/>
      <c r="AG308" s="211"/>
      <c r="AH308" s="211"/>
      <c r="AI308" s="211"/>
      <c r="AJ308" s="211"/>
      <c r="AK308" s="211"/>
      <c r="AL308" s="210"/>
      <c r="AM308" s="198"/>
      <c r="AN308" s="198"/>
      <c r="AO308" s="198"/>
      <c r="AP308" s="198"/>
      <c r="AQ308" s="198"/>
      <c r="AR308" s="198"/>
      <c r="AS308" s="198"/>
      <c r="AT308" s="198"/>
      <c r="AU308" s="198"/>
      <c r="AV308" s="198"/>
      <c r="AW308" s="198" t="s">
        <v>61</v>
      </c>
      <c r="AX308" s="198" t="s">
        <v>62</v>
      </c>
      <c r="AY308" s="198" t="s">
        <v>1330</v>
      </c>
      <c r="AZ308" s="344" t="s">
        <v>1399</v>
      </c>
      <c r="BA308" s="198" t="s">
        <v>65</v>
      </c>
      <c r="BB308" s="198" t="s">
        <v>66</v>
      </c>
      <c r="BC308" s="344" t="s">
        <v>382</v>
      </c>
      <c r="BD308" s="198"/>
      <c r="BE308" s="343"/>
      <c r="BF308" s="41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  <c r="BZ308" s="198"/>
      <c r="CA308" s="198"/>
      <c r="CB308" s="198"/>
      <c r="CC308" s="198"/>
      <c r="CD308" s="198"/>
      <c r="CE308" s="198"/>
      <c r="CF308" s="198"/>
      <c r="CG308" s="198"/>
      <c r="CH308" s="198"/>
      <c r="CI308" s="198"/>
      <c r="CJ308" s="198"/>
      <c r="CK308" s="198"/>
      <c r="CL308" s="198"/>
      <c r="CM308" s="198"/>
      <c r="CN308" s="198"/>
      <c r="CO308" s="198"/>
      <c r="CP308" s="198"/>
      <c r="CQ308" s="198"/>
      <c r="CR308" s="198"/>
      <c r="CS308" s="198"/>
      <c r="CT308" s="198"/>
      <c r="CU308" s="198"/>
      <c r="CV308" s="198"/>
      <c r="CW308" s="198"/>
      <c r="CX308" s="198"/>
      <c r="CY308" s="198"/>
      <c r="CZ308" s="198"/>
      <c r="DA308" s="198"/>
      <c r="DB308" s="198"/>
      <c r="DC308" s="198"/>
    </row>
    <row r="309" spans="1:107" s="18" customFormat="1" x14ac:dyDescent="0.25">
      <c r="A309" s="263" t="str">
        <f t="shared" si="23"/>
        <v>N-CO-MP-000216-E-XX-XX-XX-XX-01</v>
      </c>
      <c r="B309" s="137" t="s">
        <v>1400</v>
      </c>
      <c r="C309" s="136" t="str">
        <f t="shared" si="24"/>
        <v>4.01.01.FESM1.v02</v>
      </c>
      <c r="D309" s="137" t="s">
        <v>1401</v>
      </c>
      <c r="E309" s="137" t="s">
        <v>152</v>
      </c>
      <c r="F309" s="137" t="s">
        <v>50</v>
      </c>
      <c r="G309" s="136" t="s">
        <v>1402</v>
      </c>
      <c r="H309" s="136" t="s">
        <v>1403</v>
      </c>
      <c r="I309" s="136" t="s">
        <v>1404</v>
      </c>
      <c r="J309" s="135">
        <v>2744</v>
      </c>
      <c r="K309" s="134">
        <v>0.78</v>
      </c>
      <c r="L309" s="135">
        <v>0</v>
      </c>
      <c r="M309" s="135">
        <v>0</v>
      </c>
      <c r="N309" s="133">
        <v>0</v>
      </c>
      <c r="O309" s="133"/>
      <c r="P309" s="135">
        <v>15</v>
      </c>
      <c r="Q309" s="439">
        <v>35.200000000000003</v>
      </c>
      <c r="R309" s="137" t="s">
        <v>1389</v>
      </c>
      <c r="S309" s="137"/>
      <c r="T309" s="67">
        <v>2.5</v>
      </c>
      <c r="U309" s="137" t="s">
        <v>1405</v>
      </c>
      <c r="V309" s="137"/>
      <c r="W309" s="68">
        <v>27.2</v>
      </c>
      <c r="X309" s="136" t="s">
        <v>55</v>
      </c>
      <c r="Y309" s="126" t="s">
        <v>56</v>
      </c>
      <c r="Z309" s="131" t="s">
        <v>57</v>
      </c>
      <c r="AA309" s="137" t="s">
        <v>1406</v>
      </c>
      <c r="AB309" s="130" t="s">
        <v>1407</v>
      </c>
      <c r="AC309" s="130"/>
      <c r="AD309" s="129"/>
      <c r="AE309" s="137" t="s">
        <v>1408</v>
      </c>
      <c r="AF309" s="137" t="s">
        <v>1406</v>
      </c>
      <c r="AG309" s="59"/>
      <c r="AH309" s="59"/>
      <c r="AI309" s="59"/>
      <c r="AJ309" s="137">
        <v>0</v>
      </c>
      <c r="AK309" s="137">
        <v>0</v>
      </c>
      <c r="AL309" s="128"/>
      <c r="AW309" s="18" t="s">
        <v>61</v>
      </c>
      <c r="AX309" s="18" t="s">
        <v>62</v>
      </c>
      <c r="AY309" s="18" t="s">
        <v>1409</v>
      </c>
      <c r="AZ309" s="343" t="s">
        <v>1410</v>
      </c>
      <c r="BA309" s="18" t="s">
        <v>65</v>
      </c>
      <c r="BB309" s="18" t="s">
        <v>66</v>
      </c>
      <c r="BC309" s="343" t="s">
        <v>382</v>
      </c>
      <c r="BE309" s="343"/>
      <c r="BF309" s="417"/>
    </row>
    <row r="310" spans="1:107" s="18" customFormat="1" x14ac:dyDescent="0.25">
      <c r="A310" s="263" t="str">
        <f t="shared" si="23"/>
        <v>N-CO-MP-000217-E-XX-XX-XX-XX-01</v>
      </c>
      <c r="B310" s="137" t="s">
        <v>1411</v>
      </c>
      <c r="C310" s="136" t="str">
        <f t="shared" si="24"/>
        <v>4.01.02.FESM1.v02</v>
      </c>
      <c r="D310" s="137" t="s">
        <v>1401</v>
      </c>
      <c r="E310" s="137" t="s">
        <v>152</v>
      </c>
      <c r="F310" s="137" t="s">
        <v>50</v>
      </c>
      <c r="G310" s="136" t="s">
        <v>1412</v>
      </c>
      <c r="H310" s="136" t="s">
        <v>1403</v>
      </c>
      <c r="I310" s="136" t="s">
        <v>1404</v>
      </c>
      <c r="J310" s="135">
        <v>2744</v>
      </c>
      <c r="K310" s="134">
        <v>0.78</v>
      </c>
      <c r="L310" s="135">
        <v>0</v>
      </c>
      <c r="M310" s="135">
        <v>0</v>
      </c>
      <c r="N310" s="133">
        <v>0</v>
      </c>
      <c r="O310" s="133"/>
      <c r="P310" s="135">
        <v>15</v>
      </c>
      <c r="Q310" s="439">
        <v>17.295238095238094</v>
      </c>
      <c r="R310" s="137" t="s">
        <v>1389</v>
      </c>
      <c r="S310" s="137"/>
      <c r="T310" s="67">
        <v>13.125</v>
      </c>
      <c r="U310" s="137" t="s">
        <v>1405</v>
      </c>
      <c r="V310" s="137"/>
      <c r="W310" s="68">
        <v>6.9009523809523809</v>
      </c>
      <c r="X310" s="136" t="s">
        <v>55</v>
      </c>
      <c r="Y310" s="126" t="s">
        <v>56</v>
      </c>
      <c r="Z310" s="131" t="s">
        <v>57</v>
      </c>
      <c r="AA310" s="137" t="s">
        <v>1406</v>
      </c>
      <c r="AB310" s="130" t="s">
        <v>1407</v>
      </c>
      <c r="AC310" s="130"/>
      <c r="AD310" s="129"/>
      <c r="AE310" s="137" t="s">
        <v>1408</v>
      </c>
      <c r="AF310" s="137" t="s">
        <v>1406</v>
      </c>
      <c r="AG310" s="59"/>
      <c r="AH310" s="59"/>
      <c r="AI310" s="59"/>
      <c r="AJ310" s="137">
        <v>0</v>
      </c>
      <c r="AK310" s="137">
        <v>0</v>
      </c>
      <c r="AL310" s="128"/>
      <c r="AW310" s="18" t="s">
        <v>61</v>
      </c>
      <c r="AX310" s="18" t="s">
        <v>62</v>
      </c>
      <c r="AY310" s="18" t="s">
        <v>1409</v>
      </c>
      <c r="AZ310" s="343" t="s">
        <v>1413</v>
      </c>
      <c r="BA310" s="18" t="s">
        <v>65</v>
      </c>
      <c r="BB310" s="18" t="s">
        <v>66</v>
      </c>
      <c r="BC310" s="343" t="s">
        <v>382</v>
      </c>
      <c r="BE310" s="343"/>
      <c r="BF310" s="417"/>
    </row>
    <row r="311" spans="1:107" s="18" customFormat="1" x14ac:dyDescent="0.25">
      <c r="A311" s="263" t="str">
        <f t="shared" si="23"/>
        <v>N-CO-MP-000218-E-XX-XX-XX-XX-01</v>
      </c>
      <c r="B311" s="137" t="s">
        <v>1414</v>
      </c>
      <c r="C311" s="136" t="str">
        <f t="shared" si="24"/>
        <v>4.01.03.FESM1.v02</v>
      </c>
      <c r="D311" s="137" t="s">
        <v>1401</v>
      </c>
      <c r="E311" s="137" t="s">
        <v>152</v>
      </c>
      <c r="F311" s="137" t="s">
        <v>50</v>
      </c>
      <c r="G311" s="136" t="s">
        <v>1415</v>
      </c>
      <c r="H311" s="136" t="s">
        <v>1403</v>
      </c>
      <c r="I311" s="136" t="s">
        <v>1404</v>
      </c>
      <c r="J311" s="135">
        <v>2744</v>
      </c>
      <c r="K311" s="134">
        <v>0.78</v>
      </c>
      <c r="L311" s="135">
        <v>0</v>
      </c>
      <c r="M311" s="135">
        <v>0</v>
      </c>
      <c r="N311" s="133">
        <v>0</v>
      </c>
      <c r="O311" s="133"/>
      <c r="P311" s="135">
        <v>15</v>
      </c>
      <c r="Q311" s="439">
        <v>10.278947368421052</v>
      </c>
      <c r="R311" s="137" t="s">
        <v>1389</v>
      </c>
      <c r="S311" s="137"/>
      <c r="T311" s="67">
        <v>54.285714285714285</v>
      </c>
      <c r="U311" s="137" t="s">
        <v>1405</v>
      </c>
      <c r="V311" s="137"/>
      <c r="W311" s="68">
        <v>3.6935000000000002</v>
      </c>
      <c r="X311" s="136" t="s">
        <v>55</v>
      </c>
      <c r="Y311" s="126" t="s">
        <v>56</v>
      </c>
      <c r="Z311" s="131" t="s">
        <v>57</v>
      </c>
      <c r="AA311" s="137" t="s">
        <v>1406</v>
      </c>
      <c r="AB311" s="130" t="s">
        <v>1407</v>
      </c>
      <c r="AC311" s="130"/>
      <c r="AD311" s="129"/>
      <c r="AE311" s="137" t="s">
        <v>1408</v>
      </c>
      <c r="AF311" s="137" t="s">
        <v>1406</v>
      </c>
      <c r="AG311" s="59"/>
      <c r="AH311" s="59"/>
      <c r="AI311" s="59"/>
      <c r="AJ311" s="137">
        <v>0</v>
      </c>
      <c r="AK311" s="137">
        <v>0</v>
      </c>
      <c r="AL311" s="128"/>
      <c r="AW311" s="18" t="s">
        <v>61</v>
      </c>
      <c r="AX311" s="18" t="s">
        <v>62</v>
      </c>
      <c r="AY311" s="18" t="s">
        <v>1409</v>
      </c>
      <c r="AZ311" s="343" t="s">
        <v>1416</v>
      </c>
      <c r="BA311" s="18" t="s">
        <v>65</v>
      </c>
      <c r="BB311" s="18" t="s">
        <v>66</v>
      </c>
      <c r="BC311" s="343" t="s">
        <v>382</v>
      </c>
      <c r="BE311" s="343"/>
      <c r="BF311" s="417"/>
    </row>
    <row r="312" spans="1:107" s="18" customFormat="1" x14ac:dyDescent="0.25">
      <c r="A312" s="263" t="str">
        <f t="shared" si="23"/>
        <v>N-CO-MP-000219-E-XX-XX-XX-XX-01</v>
      </c>
      <c r="B312" s="137" t="s">
        <v>1417</v>
      </c>
      <c r="C312" s="136" t="str">
        <f t="shared" si="24"/>
        <v>4.01.04.FESM1.v02</v>
      </c>
      <c r="D312" s="137" t="s">
        <v>1401</v>
      </c>
      <c r="E312" s="137" t="s">
        <v>152</v>
      </c>
      <c r="F312" s="137" t="s">
        <v>50</v>
      </c>
      <c r="G312" s="136" t="s">
        <v>1418</v>
      </c>
      <c r="H312" s="136" t="s">
        <v>1403</v>
      </c>
      <c r="I312" s="136" t="s">
        <v>1404</v>
      </c>
      <c r="J312" s="135">
        <v>2744</v>
      </c>
      <c r="K312" s="134">
        <v>0.78</v>
      </c>
      <c r="L312" s="135">
        <v>0</v>
      </c>
      <c r="M312" s="135">
        <v>0</v>
      </c>
      <c r="N312" s="133">
        <v>0</v>
      </c>
      <c r="O312" s="133"/>
      <c r="P312" s="135">
        <v>15</v>
      </c>
      <c r="Q312" s="439">
        <v>5.9531034482758622</v>
      </c>
      <c r="R312" s="137" t="s">
        <v>1389</v>
      </c>
      <c r="S312" s="137"/>
      <c r="T312" s="67">
        <v>181.25</v>
      </c>
      <c r="U312" s="137" t="s">
        <v>1405</v>
      </c>
      <c r="V312" s="137"/>
      <c r="W312" s="68">
        <v>3.0914206896551728</v>
      </c>
      <c r="X312" s="136" t="s">
        <v>55</v>
      </c>
      <c r="Y312" s="126" t="s">
        <v>56</v>
      </c>
      <c r="Z312" s="131" t="s">
        <v>57</v>
      </c>
      <c r="AA312" s="137" t="s">
        <v>1406</v>
      </c>
      <c r="AB312" s="130" t="s">
        <v>1407</v>
      </c>
      <c r="AC312" s="130"/>
      <c r="AD312" s="129"/>
      <c r="AE312" s="137" t="s">
        <v>1408</v>
      </c>
      <c r="AF312" s="137" t="s">
        <v>1406</v>
      </c>
      <c r="AG312" s="59"/>
      <c r="AH312" s="59"/>
      <c r="AI312" s="59"/>
      <c r="AJ312" s="137">
        <v>0</v>
      </c>
      <c r="AK312" s="137">
        <v>0</v>
      </c>
      <c r="AL312" s="128"/>
      <c r="AW312" s="18" t="s">
        <v>61</v>
      </c>
      <c r="AX312" s="18" t="s">
        <v>62</v>
      </c>
      <c r="AY312" s="18" t="s">
        <v>1409</v>
      </c>
      <c r="AZ312" s="343" t="s">
        <v>1419</v>
      </c>
      <c r="BA312" s="18" t="s">
        <v>65</v>
      </c>
      <c r="BB312" s="18" t="s">
        <v>66</v>
      </c>
      <c r="BC312" s="343" t="s">
        <v>382</v>
      </c>
      <c r="BE312" s="343"/>
      <c r="BF312" s="417"/>
    </row>
    <row r="313" spans="1:107" s="18" customFormat="1" x14ac:dyDescent="0.25">
      <c r="A313" s="263" t="str">
        <f t="shared" si="23"/>
        <v>N-CO-MS-000220-E-XX-XX-XX-XX-01</v>
      </c>
      <c r="B313" s="2" t="s">
        <v>1420</v>
      </c>
      <c r="C313" s="3" t="str">
        <f t="shared" si="24"/>
        <v>4.07.01.FESM10.v01</v>
      </c>
      <c r="D313" s="2" t="s">
        <v>1421</v>
      </c>
      <c r="E313" s="325" t="s">
        <v>142</v>
      </c>
      <c r="F313" s="2" t="s">
        <v>50</v>
      </c>
      <c r="G313" s="329" t="s">
        <v>1422</v>
      </c>
      <c r="H313" s="3" t="s">
        <v>1423</v>
      </c>
      <c r="I313" s="3" t="s">
        <v>1424</v>
      </c>
      <c r="J313" s="496">
        <v>8760</v>
      </c>
      <c r="K313" s="19">
        <v>1</v>
      </c>
      <c r="L313" s="35">
        <v>2.5000000000000001E-3</v>
      </c>
      <c r="M313" s="11">
        <v>6.6139999999999999</v>
      </c>
      <c r="N313" s="35">
        <v>2.5000000000000001E-3</v>
      </c>
      <c r="O313" s="20"/>
      <c r="P313" s="496">
        <v>30</v>
      </c>
      <c r="Q313" s="440">
        <v>11.983522691993393</v>
      </c>
      <c r="R313" s="2" t="s">
        <v>1425</v>
      </c>
      <c r="S313" s="2"/>
      <c r="T313" s="330"/>
      <c r="U313" s="2" t="s">
        <v>1426</v>
      </c>
      <c r="V313" s="2"/>
      <c r="W313" s="274">
        <v>10</v>
      </c>
      <c r="X313" s="3" t="s">
        <v>1427</v>
      </c>
      <c r="Y313" s="37" t="s">
        <v>56</v>
      </c>
      <c r="Z313" s="500" t="s">
        <v>223</v>
      </c>
      <c r="AA313" s="2"/>
      <c r="AB313" s="58"/>
      <c r="AC313" s="58">
        <v>41180</v>
      </c>
      <c r="AE313" s="2"/>
      <c r="AF313" s="2"/>
      <c r="AG313" s="147"/>
      <c r="AH313" s="147"/>
      <c r="AI313" s="147"/>
      <c r="AJ313" s="2"/>
      <c r="AK313" s="2"/>
      <c r="AL313" s="108"/>
      <c r="AW313" s="18" t="s">
        <v>61</v>
      </c>
      <c r="AX313" s="18" t="s">
        <v>62</v>
      </c>
      <c r="AY313" s="18" t="s">
        <v>1330</v>
      </c>
      <c r="AZ313" s="343" t="s">
        <v>1428</v>
      </c>
      <c r="BA313" s="18" t="s">
        <v>65</v>
      </c>
      <c r="BB313" s="18" t="s">
        <v>66</v>
      </c>
      <c r="BC313" s="343" t="s">
        <v>382</v>
      </c>
      <c r="BE313" s="343"/>
      <c r="BF313" s="417"/>
    </row>
    <row r="314" spans="1:107" s="18" customFormat="1" x14ac:dyDescent="0.25">
      <c r="A314" s="263" t="str">
        <f t="shared" si="23"/>
        <v>N-CO-MS-000221-E-XX-XX-XX-XX-01</v>
      </c>
      <c r="B314" s="2" t="s">
        <v>1429</v>
      </c>
      <c r="C314" s="3" t="str">
        <f t="shared" si="24"/>
        <v>4.07.02.FESM10.v01</v>
      </c>
      <c r="D314" s="2" t="s">
        <v>1421</v>
      </c>
      <c r="E314" s="325" t="s">
        <v>142</v>
      </c>
      <c r="F314" s="2" t="s">
        <v>50</v>
      </c>
      <c r="G314" s="329" t="s">
        <v>1430</v>
      </c>
      <c r="H314" s="3" t="s">
        <v>1423</v>
      </c>
      <c r="I314" s="3" t="s">
        <v>1431</v>
      </c>
      <c r="J314" s="496">
        <v>8760</v>
      </c>
      <c r="K314" s="19">
        <v>1</v>
      </c>
      <c r="L314" s="35">
        <v>6.2000000000000003E-5</v>
      </c>
      <c r="M314" s="85">
        <v>0.16250000000000001</v>
      </c>
      <c r="N314" s="35">
        <v>6.2000000000000003E-5</v>
      </c>
      <c r="O314" s="20"/>
      <c r="P314" s="496">
        <v>30</v>
      </c>
      <c r="Q314" s="440">
        <v>0.23769498736261199</v>
      </c>
      <c r="R314" s="2" t="s">
        <v>1432</v>
      </c>
      <c r="S314" s="2"/>
      <c r="T314" s="330"/>
      <c r="U314" s="331">
        <v>1E-4</v>
      </c>
      <c r="V314" s="2"/>
      <c r="W314" s="274">
        <v>0</v>
      </c>
      <c r="X314" s="3"/>
      <c r="Y314" s="37"/>
      <c r="Z314" s="500" t="s">
        <v>223</v>
      </c>
      <c r="AA314" s="2"/>
      <c r="AB314" s="58"/>
      <c r="AC314" s="58">
        <v>41180</v>
      </c>
      <c r="AE314" s="2"/>
      <c r="AF314" s="2"/>
      <c r="AG314" s="147"/>
      <c r="AH314" s="147"/>
      <c r="AI314" s="147"/>
      <c r="AJ314" s="2"/>
      <c r="AK314" s="2"/>
      <c r="AL314" s="108"/>
      <c r="AW314" s="18" t="s">
        <v>61</v>
      </c>
      <c r="AX314" s="18" t="s">
        <v>62</v>
      </c>
      <c r="AY314" s="18" t="s">
        <v>1330</v>
      </c>
      <c r="AZ314" s="343" t="s">
        <v>1433</v>
      </c>
      <c r="BA314" s="18" t="s">
        <v>65</v>
      </c>
      <c r="BB314" s="18" t="s">
        <v>66</v>
      </c>
      <c r="BC314" s="343" t="s">
        <v>382</v>
      </c>
      <c r="BE314" s="343"/>
      <c r="BF314" s="417"/>
    </row>
    <row r="315" spans="1:107" s="18" customFormat="1" x14ac:dyDescent="0.25">
      <c r="A315" s="263" t="str">
        <f t="shared" si="23"/>
        <v>N-CO-MS-000222-E-XX-XX-XX-XX-01</v>
      </c>
      <c r="B315" s="2" t="s">
        <v>1434</v>
      </c>
      <c r="C315" s="3" t="str">
        <f t="shared" si="24"/>
        <v>4.07.03.FESM10.v01</v>
      </c>
      <c r="D315" s="2" t="s">
        <v>1421</v>
      </c>
      <c r="E315" s="325" t="s">
        <v>142</v>
      </c>
      <c r="F315" s="2" t="s">
        <v>50</v>
      </c>
      <c r="G315" s="329" t="s">
        <v>1435</v>
      </c>
      <c r="H315" s="3" t="s">
        <v>1436</v>
      </c>
      <c r="I315" s="3" t="s">
        <v>1437</v>
      </c>
      <c r="J315" s="496">
        <v>8760</v>
      </c>
      <c r="K315" s="19">
        <v>1</v>
      </c>
      <c r="L315" s="56">
        <v>1.5479999999999999E-3</v>
      </c>
      <c r="M315" s="6">
        <v>9.875</v>
      </c>
      <c r="N315" s="56">
        <v>1.5479999999999999E-3</v>
      </c>
      <c r="O315" s="20"/>
      <c r="P315" s="496">
        <v>30</v>
      </c>
      <c r="Q315" s="440">
        <v>10.464393636363635</v>
      </c>
      <c r="R315" s="2" t="s">
        <v>1425</v>
      </c>
      <c r="S315" s="2"/>
      <c r="T315" s="330"/>
      <c r="U315" s="2" t="s">
        <v>1426</v>
      </c>
      <c r="V315" s="2"/>
      <c r="W315" s="274">
        <v>10</v>
      </c>
      <c r="X315" s="3" t="s">
        <v>1427</v>
      </c>
      <c r="Y315" s="37" t="s">
        <v>56</v>
      </c>
      <c r="Z315" s="500" t="s">
        <v>223</v>
      </c>
      <c r="AA315" s="2"/>
      <c r="AB315" s="58"/>
      <c r="AC315" s="58">
        <v>41180</v>
      </c>
      <c r="AE315" s="2"/>
      <c r="AF315" s="2"/>
      <c r="AG315" s="147"/>
      <c r="AH315" s="147"/>
      <c r="AI315" s="147"/>
      <c r="AJ315" s="2"/>
      <c r="AK315" s="2"/>
      <c r="AL315" s="108"/>
      <c r="AW315" s="18" t="s">
        <v>61</v>
      </c>
      <c r="AX315" s="18" t="s">
        <v>62</v>
      </c>
      <c r="AY315" s="18" t="s">
        <v>1330</v>
      </c>
      <c r="AZ315" s="343" t="s">
        <v>1438</v>
      </c>
      <c r="BA315" s="18" t="s">
        <v>65</v>
      </c>
      <c r="BB315" s="18" t="s">
        <v>66</v>
      </c>
      <c r="BC315" s="343" t="s">
        <v>382</v>
      </c>
      <c r="BE315" s="343"/>
      <c r="BF315" s="417"/>
    </row>
    <row r="316" spans="1:107" s="18" customFormat="1" x14ac:dyDescent="0.25">
      <c r="A316" s="263" t="str">
        <f t="shared" si="23"/>
        <v>N-CO-MS-000223-E-XX-XX-XX-XX-01</v>
      </c>
      <c r="B316" s="2" t="s">
        <v>1439</v>
      </c>
      <c r="C316" s="3" t="str">
        <f t="shared" si="24"/>
        <v>4.07.04.FESM10.v01</v>
      </c>
      <c r="D316" s="2" t="s">
        <v>1421</v>
      </c>
      <c r="E316" s="325" t="s">
        <v>142</v>
      </c>
      <c r="F316" s="2" t="s">
        <v>50</v>
      </c>
      <c r="G316" s="329" t="s">
        <v>1440</v>
      </c>
      <c r="H316" s="3" t="s">
        <v>1436</v>
      </c>
      <c r="I316" s="3" t="s">
        <v>1441</v>
      </c>
      <c r="J316" s="496">
        <v>8760</v>
      </c>
      <c r="K316" s="19">
        <v>1</v>
      </c>
      <c r="L316" s="56">
        <v>3.6999999999999998E-5</v>
      </c>
      <c r="M316" s="6">
        <v>0.24440000000000001</v>
      </c>
      <c r="N316" s="56">
        <v>3.6999999999999998E-5</v>
      </c>
      <c r="O316" s="20"/>
      <c r="P316" s="496">
        <v>30</v>
      </c>
      <c r="Q316" s="440">
        <v>0.18272959595959595</v>
      </c>
      <c r="R316" s="2" t="s">
        <v>1432</v>
      </c>
      <c r="S316" s="2"/>
      <c r="T316" s="330"/>
      <c r="U316" s="331">
        <v>1E-4</v>
      </c>
      <c r="V316" s="2"/>
      <c r="W316" s="274">
        <v>0</v>
      </c>
      <c r="X316" s="3"/>
      <c r="Y316" s="37"/>
      <c r="Z316" s="500" t="s">
        <v>223</v>
      </c>
      <c r="AA316" s="2"/>
      <c r="AB316" s="58"/>
      <c r="AC316" s="58">
        <v>41180</v>
      </c>
      <c r="AE316" s="2"/>
      <c r="AF316" s="2"/>
      <c r="AG316" s="147"/>
      <c r="AH316" s="147"/>
      <c r="AI316" s="147"/>
      <c r="AJ316" s="2"/>
      <c r="AK316" s="2"/>
      <c r="AL316" s="108"/>
      <c r="AW316" s="18" t="s">
        <v>61</v>
      </c>
      <c r="AX316" s="18" t="s">
        <v>62</v>
      </c>
      <c r="AY316" s="18" t="s">
        <v>1330</v>
      </c>
      <c r="AZ316" s="343" t="s">
        <v>1442</v>
      </c>
      <c r="BA316" s="18" t="s">
        <v>65</v>
      </c>
      <c r="BB316" s="18" t="s">
        <v>66</v>
      </c>
      <c r="BC316" s="343" t="s">
        <v>382</v>
      </c>
      <c r="BE316" s="343"/>
      <c r="BF316" s="417"/>
    </row>
    <row r="317" spans="1:107" x14ac:dyDescent="0.25">
      <c r="A317" s="263" t="str">
        <f t="shared" si="23"/>
        <v>N-CO-MS-000510-E-XX-XX-XX-XX-01</v>
      </c>
      <c r="B317" s="211" t="s">
        <v>1443</v>
      </c>
      <c r="C317" s="216" t="str">
        <f t="shared" si="24"/>
        <v>4.07.05.FESM10b.v01</v>
      </c>
      <c r="D317" s="211" t="s">
        <v>1444</v>
      </c>
      <c r="E317" s="211" t="s">
        <v>142</v>
      </c>
      <c r="F317" s="211" t="s">
        <v>50</v>
      </c>
      <c r="G317" s="216" t="s">
        <v>1445</v>
      </c>
      <c r="H317" s="216" t="s">
        <v>1446</v>
      </c>
      <c r="I317" s="216" t="s">
        <v>1447</v>
      </c>
      <c r="J317" s="212">
        <v>8760</v>
      </c>
      <c r="K317" s="213">
        <v>1</v>
      </c>
      <c r="L317" s="223">
        <v>5.0582932064131933E-4</v>
      </c>
      <c r="M317" s="214">
        <v>1.8266389282204727</v>
      </c>
      <c r="N317" s="223">
        <v>5.0582932064131933E-4</v>
      </c>
      <c r="O317" s="222"/>
      <c r="P317" s="212">
        <v>30</v>
      </c>
      <c r="Q317" s="441">
        <v>1.544776232439153</v>
      </c>
      <c r="R317" s="211" t="s">
        <v>1425</v>
      </c>
      <c r="S317" s="211"/>
      <c r="T317" s="211"/>
      <c r="U317" s="211" t="s">
        <v>1426</v>
      </c>
      <c r="V317" s="211"/>
      <c r="W317" s="246">
        <v>10</v>
      </c>
      <c r="X317" s="211" t="s">
        <v>1427</v>
      </c>
      <c r="Y317" s="211" t="s">
        <v>56</v>
      </c>
      <c r="Z317" s="212" t="s">
        <v>223</v>
      </c>
      <c r="AA317" s="211"/>
      <c r="AB317" s="217"/>
      <c r="AC317" s="217">
        <v>41851</v>
      </c>
      <c r="AD317" s="218"/>
      <c r="AE317" s="211"/>
      <c r="AF317" s="211"/>
      <c r="AG317" s="211"/>
      <c r="AH317" s="211"/>
      <c r="AI317" s="211"/>
      <c r="AJ317" s="211"/>
      <c r="AK317" s="211"/>
      <c r="AL317" s="210"/>
      <c r="AW317" s="198" t="s">
        <v>61</v>
      </c>
      <c r="AX317" s="198" t="s">
        <v>62</v>
      </c>
      <c r="AY317" s="198" t="s">
        <v>1330</v>
      </c>
      <c r="AZ317" s="344" t="s">
        <v>1448</v>
      </c>
      <c r="BA317" s="198" t="s">
        <v>65</v>
      </c>
      <c r="BB317" s="198" t="s">
        <v>66</v>
      </c>
      <c r="BC317" s="344" t="s">
        <v>382</v>
      </c>
      <c r="BE317" s="343"/>
      <c r="BF317" s="418"/>
    </row>
    <row r="318" spans="1:107" x14ac:dyDescent="0.25">
      <c r="A318" s="263" t="str">
        <f t="shared" si="23"/>
        <v>N-CO-MS-000511-E-XX-XX-XX-XX-01</v>
      </c>
      <c r="B318" s="211" t="s">
        <v>1449</v>
      </c>
      <c r="C318" s="216" t="str">
        <f t="shared" si="24"/>
        <v>4.07.06.FESM10b.v01</v>
      </c>
      <c r="D318" s="211" t="s">
        <v>1444</v>
      </c>
      <c r="E318" s="211" t="s">
        <v>142</v>
      </c>
      <c r="F318" s="211" t="s">
        <v>50</v>
      </c>
      <c r="G318" s="216" t="s">
        <v>1450</v>
      </c>
      <c r="H318" s="216" t="s">
        <v>1446</v>
      </c>
      <c r="I318" s="216" t="s">
        <v>1451</v>
      </c>
      <c r="J318" s="212">
        <v>8760</v>
      </c>
      <c r="K318" s="213">
        <v>1</v>
      </c>
      <c r="L318" s="223">
        <v>1.2645833642854345E-4</v>
      </c>
      <c r="M318" s="214">
        <v>0.4657794032768014</v>
      </c>
      <c r="N318" s="223">
        <v>1.2645833642854345E-4</v>
      </c>
      <c r="O318" s="222"/>
      <c r="P318" s="212">
        <v>30</v>
      </c>
      <c r="Q318" s="441">
        <v>0.38618263585977647</v>
      </c>
      <c r="R318" s="211" t="s">
        <v>1452</v>
      </c>
      <c r="S318" s="211"/>
      <c r="T318" s="211"/>
      <c r="U318" s="406" t="s">
        <v>1453</v>
      </c>
      <c r="V318" s="211"/>
      <c r="W318" s="246">
        <v>0</v>
      </c>
      <c r="X318" s="211"/>
      <c r="Y318" s="226"/>
      <c r="Z318" s="227" t="s">
        <v>223</v>
      </c>
      <c r="AA318" s="211"/>
      <c r="AB318" s="217"/>
      <c r="AC318" s="217">
        <v>41851</v>
      </c>
      <c r="AD318" s="218"/>
      <c r="AE318" s="211"/>
      <c r="AF318" s="211"/>
      <c r="AG318" s="211"/>
      <c r="AH318" s="211"/>
      <c r="AI318" s="211"/>
      <c r="AJ318" s="211"/>
      <c r="AK318" s="211"/>
      <c r="AL318" s="210"/>
      <c r="AW318" s="198" t="s">
        <v>61</v>
      </c>
      <c r="AX318" s="198" t="s">
        <v>62</v>
      </c>
      <c r="AY318" s="198" t="s">
        <v>1330</v>
      </c>
      <c r="AZ318" s="344" t="s">
        <v>1454</v>
      </c>
      <c r="BA318" s="198" t="s">
        <v>65</v>
      </c>
      <c r="BB318" s="198" t="s">
        <v>66</v>
      </c>
      <c r="BC318" s="344" t="s">
        <v>382</v>
      </c>
      <c r="BE318" s="343"/>
      <c r="BF318" s="418"/>
    </row>
    <row r="319" spans="1:107" x14ac:dyDescent="0.25">
      <c r="A319" s="396" t="str">
        <f t="shared" si="23"/>
        <v>N-CO-MS-000512-E-XX-XX-XX-XX-02</v>
      </c>
      <c r="B319" s="211" t="s">
        <v>1455</v>
      </c>
      <c r="C319" s="475" t="str">
        <f t="shared" si="24"/>
        <v>4.07.07.FESM10b.v03</v>
      </c>
      <c r="D319" s="211" t="s">
        <v>1444</v>
      </c>
      <c r="E319" s="211" t="s">
        <v>49</v>
      </c>
      <c r="F319" s="211" t="s">
        <v>50</v>
      </c>
      <c r="G319" s="216" t="s">
        <v>1456</v>
      </c>
      <c r="H319" s="216" t="s">
        <v>1457</v>
      </c>
      <c r="I319" s="216" t="s">
        <v>1458</v>
      </c>
      <c r="J319" s="212">
        <v>8760</v>
      </c>
      <c r="K319" s="213">
        <v>1</v>
      </c>
      <c r="L319" s="394">
        <v>1.6723467529384157E-3</v>
      </c>
      <c r="M319" s="393">
        <v>7.4504366482845699</v>
      </c>
      <c r="N319" s="394">
        <v>1.6723467529384157E-3</v>
      </c>
      <c r="O319" s="222"/>
      <c r="P319" s="212">
        <v>30</v>
      </c>
      <c r="Q319" s="441">
        <v>6.0768121177248675</v>
      </c>
      <c r="R319" s="211" t="s">
        <v>1425</v>
      </c>
      <c r="S319" s="211"/>
      <c r="T319" s="211"/>
      <c r="U319" s="211" t="s">
        <v>1426</v>
      </c>
      <c r="V319" s="211"/>
      <c r="W319" s="246">
        <v>10</v>
      </c>
      <c r="X319" s="211" t="s">
        <v>1427</v>
      </c>
      <c r="Y319" s="226" t="s">
        <v>56</v>
      </c>
      <c r="Z319" s="227" t="s">
        <v>223</v>
      </c>
      <c r="AA319" s="395" t="s">
        <v>1459</v>
      </c>
      <c r="AB319" s="397">
        <v>42580</v>
      </c>
      <c r="AC319" s="217">
        <v>41851</v>
      </c>
      <c r="AD319" s="218"/>
      <c r="AE319" s="211"/>
      <c r="AF319" s="211"/>
      <c r="AG319" s="211"/>
      <c r="AH319" s="211"/>
      <c r="AI319" s="211"/>
      <c r="AJ319" s="211"/>
      <c r="AK319" s="211"/>
      <c r="AL319" s="210"/>
      <c r="AW319" s="198" t="s">
        <v>61</v>
      </c>
      <c r="AX319" s="198" t="s">
        <v>62</v>
      </c>
      <c r="AY319" s="198" t="s">
        <v>1330</v>
      </c>
      <c r="AZ319" s="344" t="s">
        <v>1460</v>
      </c>
      <c r="BA319" s="198" t="s">
        <v>65</v>
      </c>
      <c r="BB319" s="198" t="s">
        <v>66</v>
      </c>
      <c r="BC319" s="344" t="s">
        <v>67</v>
      </c>
      <c r="BE319" s="343"/>
      <c r="BF319" s="418"/>
    </row>
    <row r="320" spans="1:107" x14ac:dyDescent="0.25">
      <c r="A320" s="396" t="str">
        <f t="shared" si="23"/>
        <v>N-CO-MS-000513-E-XX-XX-XX-XX-02</v>
      </c>
      <c r="B320" s="211" t="s">
        <v>1461</v>
      </c>
      <c r="C320" s="475" t="str">
        <f t="shared" si="24"/>
        <v>4.07.08.FESM10b.v04</v>
      </c>
      <c r="D320" s="211" t="s">
        <v>1444</v>
      </c>
      <c r="E320" s="211" t="s">
        <v>84</v>
      </c>
      <c r="F320" s="211" t="s">
        <v>50</v>
      </c>
      <c r="G320" s="216" t="s">
        <v>1462</v>
      </c>
      <c r="H320" s="216" t="s">
        <v>1457</v>
      </c>
      <c r="I320" s="216" t="s">
        <v>1463</v>
      </c>
      <c r="J320" s="212">
        <v>8760</v>
      </c>
      <c r="K320" s="213">
        <v>1</v>
      </c>
      <c r="L320" s="394">
        <v>4.1784363023339058E-4</v>
      </c>
      <c r="M320" s="393">
        <v>0.51340124208091586</v>
      </c>
      <c r="N320" s="394">
        <v>4.1784363023339058E-4</v>
      </c>
      <c r="O320" s="222"/>
      <c r="P320" s="212">
        <v>30</v>
      </c>
      <c r="Q320" s="441">
        <v>0.43014081679894178</v>
      </c>
      <c r="R320" s="211" t="s">
        <v>1452</v>
      </c>
      <c r="S320" s="211"/>
      <c r="T320" s="211"/>
      <c r="U320" s="406" t="s">
        <v>1453</v>
      </c>
      <c r="V320" s="211"/>
      <c r="W320" s="246">
        <v>0</v>
      </c>
      <c r="X320" s="211"/>
      <c r="Y320" s="226"/>
      <c r="Z320" s="227" t="s">
        <v>223</v>
      </c>
      <c r="AA320" s="395" t="s">
        <v>1459</v>
      </c>
      <c r="AB320" s="397">
        <v>42580</v>
      </c>
      <c r="AC320" s="217">
        <v>41851</v>
      </c>
      <c r="AD320" s="218"/>
      <c r="AE320" s="211"/>
      <c r="AF320" s="211"/>
      <c r="AG320" s="211"/>
      <c r="AH320" s="211"/>
      <c r="AI320" s="211"/>
      <c r="AJ320" s="211"/>
      <c r="AK320" s="211"/>
      <c r="AL320" s="210"/>
      <c r="AW320" s="198" t="s">
        <v>61</v>
      </c>
      <c r="AX320" s="198" t="s">
        <v>62</v>
      </c>
      <c r="AY320" s="198" t="s">
        <v>1330</v>
      </c>
      <c r="AZ320" s="344" t="s">
        <v>1464</v>
      </c>
      <c r="BA320" s="198" t="s">
        <v>65</v>
      </c>
      <c r="BB320" s="198" t="s">
        <v>66</v>
      </c>
      <c r="BC320" s="344" t="s">
        <v>67</v>
      </c>
      <c r="BE320" s="343"/>
      <c r="BF320" s="418"/>
    </row>
    <row r="321" spans="1:58" s="18" customFormat="1" x14ac:dyDescent="0.25">
      <c r="A321" s="396" t="str">
        <f t="shared" si="23"/>
        <v>N-CO-MS-000514-E-XX-XX-XX-XX-02</v>
      </c>
      <c r="B321" s="211" t="s">
        <v>1465</v>
      </c>
      <c r="C321" s="475" t="str">
        <f t="shared" si="24"/>
        <v>4.07.09.FESM10c.v05</v>
      </c>
      <c r="D321" s="211" t="s">
        <v>1466</v>
      </c>
      <c r="E321" s="211" t="s">
        <v>103</v>
      </c>
      <c r="F321" s="211" t="s">
        <v>50</v>
      </c>
      <c r="G321" s="216" t="s">
        <v>1467</v>
      </c>
      <c r="H321" s="216" t="s">
        <v>1468</v>
      </c>
      <c r="I321" s="216" t="s">
        <v>1469</v>
      </c>
      <c r="J321" s="212">
        <v>8760</v>
      </c>
      <c r="K321" s="213">
        <v>1</v>
      </c>
      <c r="L321" s="394">
        <v>9.2945563763447022E-4</v>
      </c>
      <c r="M321" s="398">
        <v>3.059470012160264</v>
      </c>
      <c r="N321" s="394">
        <v>9.2945563763447022E-4</v>
      </c>
      <c r="O321" s="214"/>
      <c r="P321" s="212">
        <v>30</v>
      </c>
      <c r="Q321" s="441">
        <v>5.6904270256041434</v>
      </c>
      <c r="R321" s="211" t="s">
        <v>1425</v>
      </c>
      <c r="S321" s="211"/>
      <c r="T321" s="211"/>
      <c r="U321" s="211" t="s">
        <v>1426</v>
      </c>
      <c r="V321" s="211"/>
      <c r="W321" s="246">
        <v>10</v>
      </c>
      <c r="X321" s="211" t="s">
        <v>1427</v>
      </c>
      <c r="Y321" s="211" t="s">
        <v>56</v>
      </c>
      <c r="Z321" s="212" t="s">
        <v>223</v>
      </c>
      <c r="AA321" s="395" t="s">
        <v>1459</v>
      </c>
      <c r="AB321" s="397">
        <v>42580</v>
      </c>
      <c r="AC321" s="217">
        <v>41851</v>
      </c>
      <c r="AD321" s="218"/>
      <c r="AE321" s="211"/>
      <c r="AF321" s="211"/>
      <c r="AG321" s="211"/>
      <c r="AH321" s="211"/>
      <c r="AI321" s="211"/>
      <c r="AJ321" s="211"/>
      <c r="AK321" s="211"/>
      <c r="AL321" s="210"/>
      <c r="AW321" s="18" t="s">
        <v>61</v>
      </c>
      <c r="AX321" s="18" t="s">
        <v>62</v>
      </c>
      <c r="AY321" s="18" t="s">
        <v>1330</v>
      </c>
      <c r="AZ321" s="343" t="s">
        <v>1470</v>
      </c>
      <c r="BA321" s="18" t="s">
        <v>65</v>
      </c>
      <c r="BB321" s="18" t="s">
        <v>66</v>
      </c>
      <c r="BC321" s="343" t="s">
        <v>67</v>
      </c>
      <c r="BE321" s="343"/>
      <c r="BF321" s="417"/>
    </row>
    <row r="322" spans="1:58" s="18" customFormat="1" x14ac:dyDescent="0.25">
      <c r="A322" s="396" t="str">
        <f t="shared" si="23"/>
        <v>N-CO-MS-000515-E-XX-XX-XX-XX-02</v>
      </c>
      <c r="B322" s="211" t="s">
        <v>1471</v>
      </c>
      <c r="C322" s="475" t="str">
        <f t="shared" si="24"/>
        <v>4.07.10.FESM10c.v06</v>
      </c>
      <c r="D322" s="211" t="s">
        <v>1466</v>
      </c>
      <c r="E322" s="211" t="s">
        <v>1472</v>
      </c>
      <c r="F322" s="211" t="s">
        <v>50</v>
      </c>
      <c r="G322" s="216" t="s">
        <v>1473</v>
      </c>
      <c r="H322" s="216" t="s">
        <v>1468</v>
      </c>
      <c r="I322" s="216" t="s">
        <v>1474</v>
      </c>
      <c r="J322" s="212">
        <v>8760</v>
      </c>
      <c r="K322" s="213">
        <v>1</v>
      </c>
      <c r="L322" s="394">
        <v>9.4452480786933645E-5</v>
      </c>
      <c r="M322" s="398">
        <v>0.32001571172407128</v>
      </c>
      <c r="N322" s="394">
        <v>9.4452480786933645E-5</v>
      </c>
      <c r="O322" s="214"/>
      <c r="P322" s="212">
        <v>30</v>
      </c>
      <c r="Q322" s="441">
        <v>0.53347530737285609</v>
      </c>
      <c r="R322" s="211" t="s">
        <v>1452</v>
      </c>
      <c r="S322" s="211"/>
      <c r="T322" s="211"/>
      <c r="U322" s="406" t="s">
        <v>1453</v>
      </c>
      <c r="V322" s="211"/>
      <c r="W322" s="246">
        <v>0</v>
      </c>
      <c r="X322" s="211"/>
      <c r="Y322" s="226"/>
      <c r="Z322" s="227" t="s">
        <v>223</v>
      </c>
      <c r="AA322" s="395" t="s">
        <v>1459</v>
      </c>
      <c r="AB322" s="397">
        <v>42580</v>
      </c>
      <c r="AC322" s="217">
        <v>41851</v>
      </c>
      <c r="AD322" s="218"/>
      <c r="AE322" s="211"/>
      <c r="AF322" s="211"/>
      <c r="AG322" s="211"/>
      <c r="AH322" s="211"/>
      <c r="AI322" s="211"/>
      <c r="AJ322" s="211"/>
      <c r="AK322" s="211"/>
      <c r="AL322" s="210"/>
      <c r="AW322" s="18" t="s">
        <v>61</v>
      </c>
      <c r="AX322" s="18" t="s">
        <v>62</v>
      </c>
      <c r="AY322" s="18" t="s">
        <v>1330</v>
      </c>
      <c r="AZ322" s="343" t="s">
        <v>1475</v>
      </c>
      <c r="BA322" s="18" t="s">
        <v>65</v>
      </c>
      <c r="BB322" s="18" t="s">
        <v>66</v>
      </c>
      <c r="BC322" s="343" t="s">
        <v>67</v>
      </c>
      <c r="BE322" s="343"/>
      <c r="BF322" s="417"/>
    </row>
    <row r="323" spans="1:58" s="18" customFormat="1" x14ac:dyDescent="0.25">
      <c r="A323" s="396" t="str">
        <f t="shared" si="23"/>
        <v>N-CO-MS-000516-E-XX-XX-XX-XX-02</v>
      </c>
      <c r="B323" s="211" t="s">
        <v>1476</v>
      </c>
      <c r="C323" s="475" t="str">
        <f t="shared" si="24"/>
        <v>4.07.11.FESM10c.v07</v>
      </c>
      <c r="D323" s="211" t="s">
        <v>1466</v>
      </c>
      <c r="E323" s="211" t="s">
        <v>1477</v>
      </c>
      <c r="F323" s="211" t="s">
        <v>50</v>
      </c>
      <c r="G323" s="216" t="s">
        <v>1478</v>
      </c>
      <c r="H323" s="216" t="s">
        <v>1479</v>
      </c>
      <c r="I323" s="216" t="s">
        <v>1480</v>
      </c>
      <c r="J323" s="212">
        <v>8760</v>
      </c>
      <c r="K323" s="213">
        <v>1</v>
      </c>
      <c r="L323" s="394">
        <v>1.9542494603174598E-3</v>
      </c>
      <c r="M323" s="398">
        <v>7.1885618152380966</v>
      </c>
      <c r="N323" s="394">
        <v>1.9542494603174598E-3</v>
      </c>
      <c r="O323" s="214"/>
      <c r="P323" s="212">
        <v>30</v>
      </c>
      <c r="Q323" s="441">
        <v>5.0318240740740743</v>
      </c>
      <c r="R323" s="211" t="s">
        <v>1425</v>
      </c>
      <c r="S323" s="211"/>
      <c r="T323" s="211"/>
      <c r="U323" s="211" t="s">
        <v>1426</v>
      </c>
      <c r="V323" s="211"/>
      <c r="W323" s="246">
        <v>10</v>
      </c>
      <c r="X323" s="211" t="s">
        <v>1427</v>
      </c>
      <c r="Y323" s="226" t="s">
        <v>56</v>
      </c>
      <c r="Z323" s="227" t="s">
        <v>223</v>
      </c>
      <c r="AA323" s="395" t="s">
        <v>1459</v>
      </c>
      <c r="AB323" s="397">
        <v>42580</v>
      </c>
      <c r="AC323" s="217">
        <v>41851</v>
      </c>
      <c r="AD323" s="218"/>
      <c r="AE323" s="211"/>
      <c r="AF323" s="211"/>
      <c r="AG323" s="211"/>
      <c r="AH323" s="211"/>
      <c r="AI323" s="211"/>
      <c r="AJ323" s="211"/>
      <c r="AK323" s="211"/>
      <c r="AL323" s="210"/>
      <c r="AW323" s="18" t="s">
        <v>61</v>
      </c>
      <c r="AX323" s="18" t="s">
        <v>62</v>
      </c>
      <c r="AY323" s="18" t="s">
        <v>1330</v>
      </c>
      <c r="AZ323" s="343" t="s">
        <v>1481</v>
      </c>
      <c r="BA323" s="18" t="s">
        <v>65</v>
      </c>
      <c r="BB323" s="18" t="s">
        <v>66</v>
      </c>
      <c r="BC323" s="343" t="s">
        <v>67</v>
      </c>
      <c r="BE323" s="343"/>
      <c r="BF323" s="417"/>
    </row>
    <row r="324" spans="1:58" s="18" customFormat="1" x14ac:dyDescent="0.25">
      <c r="A324" s="396" t="str">
        <f t="shared" si="23"/>
        <v>N-CO-MS-000517-E-XX-XX-XX-XX-02</v>
      </c>
      <c r="B324" s="211" t="s">
        <v>1482</v>
      </c>
      <c r="C324" s="475" t="str">
        <f t="shared" si="24"/>
        <v>4.07.12.FESM10c.v08</v>
      </c>
      <c r="D324" s="211" t="s">
        <v>1466</v>
      </c>
      <c r="E324" s="211" t="s">
        <v>1483</v>
      </c>
      <c r="F324" s="211" t="s">
        <v>50</v>
      </c>
      <c r="G324" s="216" t="s">
        <v>1484</v>
      </c>
      <c r="H324" s="216" t="s">
        <v>1479</v>
      </c>
      <c r="I324" s="216" t="s">
        <v>1485</v>
      </c>
      <c r="J324" s="212">
        <v>8760</v>
      </c>
      <c r="K324" s="213">
        <v>1</v>
      </c>
      <c r="L324" s="394">
        <v>8.7598794777670052E-5</v>
      </c>
      <c r="M324" s="398">
        <v>0.35634555489349923</v>
      </c>
      <c r="N324" s="394">
        <v>8.7598794777670052E-5</v>
      </c>
      <c r="O324" s="214"/>
      <c r="P324" s="212">
        <v>30</v>
      </c>
      <c r="Q324" s="441">
        <v>0.44037279012345681</v>
      </c>
      <c r="R324" s="211" t="s">
        <v>1452</v>
      </c>
      <c r="S324" s="211"/>
      <c r="T324" s="211"/>
      <c r="U324" s="406" t="s">
        <v>1453</v>
      </c>
      <c r="V324" s="211"/>
      <c r="W324" s="246">
        <v>0</v>
      </c>
      <c r="X324" s="211"/>
      <c r="Y324" s="226"/>
      <c r="Z324" s="227" t="s">
        <v>223</v>
      </c>
      <c r="AA324" s="395" t="s">
        <v>1459</v>
      </c>
      <c r="AB324" s="397">
        <v>42580</v>
      </c>
      <c r="AC324" s="217">
        <v>41851</v>
      </c>
      <c r="AD324" s="218"/>
      <c r="AE324" s="211"/>
      <c r="AF324" s="211"/>
      <c r="AG324" s="211"/>
      <c r="AH324" s="211"/>
      <c r="AI324" s="211"/>
      <c r="AJ324" s="211"/>
      <c r="AK324" s="211"/>
      <c r="AL324" s="210"/>
      <c r="AW324" s="18" t="s">
        <v>61</v>
      </c>
      <c r="AX324" s="18" t="s">
        <v>62</v>
      </c>
      <c r="AY324" s="18" t="s">
        <v>1330</v>
      </c>
      <c r="AZ324" s="343" t="s">
        <v>1486</v>
      </c>
      <c r="BA324" s="18" t="s">
        <v>65</v>
      </c>
      <c r="BB324" s="18" t="s">
        <v>66</v>
      </c>
      <c r="BC324" s="343" t="s">
        <v>67</v>
      </c>
      <c r="BE324" s="343"/>
      <c r="BF324" s="417"/>
    </row>
    <row r="325" spans="1:58" s="18" customFormat="1" x14ac:dyDescent="0.25">
      <c r="A325" s="263" t="str">
        <f t="shared" ref="A325:A389" si="40">CONCATENATE(AW325,"-",AX325,"-",AY325,AZ325,BA325,BB325,BC325)</f>
        <v>N-CO-MS-000224-E-XX-XX-XX-XX-01</v>
      </c>
      <c r="B325" s="150" t="s">
        <v>1487</v>
      </c>
      <c r="C325" s="476" t="str">
        <f t="shared" si="24"/>
        <v>4.08.01.FESM11.v01</v>
      </c>
      <c r="D325" s="150" t="s">
        <v>1488</v>
      </c>
      <c r="E325" s="163" t="s">
        <v>142</v>
      </c>
      <c r="F325" s="150" t="s">
        <v>50</v>
      </c>
      <c r="G325" s="220" t="s">
        <v>1489</v>
      </c>
      <c r="H325" s="151" t="s">
        <v>1490</v>
      </c>
      <c r="I325" s="151" t="s">
        <v>1491</v>
      </c>
      <c r="J325" s="162">
        <v>5913</v>
      </c>
      <c r="K325" s="152">
        <v>1</v>
      </c>
      <c r="L325" s="184">
        <v>1.6E-2</v>
      </c>
      <c r="M325" s="166">
        <v>83</v>
      </c>
      <c r="N325" s="184">
        <v>1.6E-2</v>
      </c>
      <c r="O325" s="153"/>
      <c r="P325" s="162">
        <v>10</v>
      </c>
      <c r="Q325" s="431">
        <v>2444</v>
      </c>
      <c r="R325" s="150" t="s">
        <v>1492</v>
      </c>
      <c r="S325" s="150"/>
      <c r="T325" s="77"/>
      <c r="U325" s="78"/>
      <c r="V325" s="150"/>
      <c r="W325" s="192">
        <v>0</v>
      </c>
      <c r="X325" s="151" t="s">
        <v>1493</v>
      </c>
      <c r="Y325" s="175"/>
      <c r="Z325" s="157" t="s">
        <v>223</v>
      </c>
      <c r="AA325" s="150"/>
      <c r="AB325" s="158"/>
      <c r="AC325" s="158">
        <v>41485</v>
      </c>
      <c r="AD325" s="159"/>
      <c r="AE325" s="150"/>
      <c r="AF325" s="150"/>
      <c r="AG325" s="150"/>
      <c r="AH325" s="150"/>
      <c r="AI325" s="150"/>
      <c r="AJ325" s="150"/>
      <c r="AK325" s="150"/>
      <c r="AL325" s="160"/>
      <c r="AW325" s="18" t="s">
        <v>61</v>
      </c>
      <c r="AX325" s="18" t="s">
        <v>62</v>
      </c>
      <c r="AY325" s="18" t="s">
        <v>1330</v>
      </c>
      <c r="AZ325" s="343" t="s">
        <v>1494</v>
      </c>
      <c r="BA325" s="18" t="s">
        <v>65</v>
      </c>
      <c r="BB325" s="18" t="s">
        <v>66</v>
      </c>
      <c r="BC325" s="343" t="s">
        <v>382</v>
      </c>
      <c r="BE325" s="343"/>
      <c r="BF325" s="417"/>
    </row>
    <row r="326" spans="1:58" s="18" customFormat="1" x14ac:dyDescent="0.25">
      <c r="A326" s="263" t="str">
        <f t="shared" si="40"/>
        <v>N-CO-MS-000225-E-XX-XX-XX-XX-01</v>
      </c>
      <c r="B326" s="150" t="s">
        <v>1495</v>
      </c>
      <c r="C326" s="476" t="str">
        <f t="shared" si="24"/>
        <v>4.08.02.FESM11.v01</v>
      </c>
      <c r="D326" s="150" t="s">
        <v>1488</v>
      </c>
      <c r="E326" s="163" t="s">
        <v>142</v>
      </c>
      <c r="F326" s="150" t="s">
        <v>50</v>
      </c>
      <c r="G326" s="220" t="s">
        <v>1496</v>
      </c>
      <c r="H326" s="151" t="s">
        <v>1490</v>
      </c>
      <c r="I326" s="151" t="s">
        <v>1491</v>
      </c>
      <c r="J326" s="162">
        <v>6570</v>
      </c>
      <c r="K326" s="152">
        <v>1</v>
      </c>
      <c r="L326" s="184">
        <v>2.0400000000000001E-2</v>
      </c>
      <c r="M326" s="166">
        <v>117.5</v>
      </c>
      <c r="N326" s="184">
        <v>2.0400000000000001E-2</v>
      </c>
      <c r="O326" s="153"/>
      <c r="P326" s="162">
        <v>10</v>
      </c>
      <c r="Q326" s="431">
        <v>997</v>
      </c>
      <c r="R326" s="150" t="s">
        <v>1492</v>
      </c>
      <c r="S326" s="150"/>
      <c r="T326" s="77"/>
      <c r="U326" s="78"/>
      <c r="V326" s="150"/>
      <c r="W326" s="192">
        <v>0</v>
      </c>
      <c r="X326" s="151" t="s">
        <v>1493</v>
      </c>
      <c r="Y326" s="175"/>
      <c r="Z326" s="157" t="s">
        <v>223</v>
      </c>
      <c r="AA326" s="150"/>
      <c r="AB326" s="158"/>
      <c r="AC326" s="158">
        <v>41485</v>
      </c>
      <c r="AD326" s="159"/>
      <c r="AE326" s="150"/>
      <c r="AF326" s="150"/>
      <c r="AG326" s="150"/>
      <c r="AH326" s="150"/>
      <c r="AI326" s="150"/>
      <c r="AJ326" s="150"/>
      <c r="AK326" s="150"/>
      <c r="AL326" s="160"/>
      <c r="AW326" s="18" t="s">
        <v>61</v>
      </c>
      <c r="AX326" s="18" t="s">
        <v>62</v>
      </c>
      <c r="AY326" s="18" t="s">
        <v>1330</v>
      </c>
      <c r="AZ326" s="343" t="s">
        <v>1497</v>
      </c>
      <c r="BA326" s="18" t="s">
        <v>65</v>
      </c>
      <c r="BB326" s="18" t="s">
        <v>66</v>
      </c>
      <c r="BC326" s="343" t="s">
        <v>382</v>
      </c>
      <c r="BE326" s="343"/>
      <c r="BF326" s="417"/>
    </row>
    <row r="327" spans="1:58" s="18" customFormat="1" x14ac:dyDescent="0.25">
      <c r="A327" s="263" t="str">
        <f t="shared" si="40"/>
        <v>N-CO-MS-000226-E-XX-XX-XX-XX-01</v>
      </c>
      <c r="B327" s="150" t="s">
        <v>1498</v>
      </c>
      <c r="C327" s="476" t="str">
        <f t="shared" ref="C327:C391" si="41">CONCATENATE(B327,D327,E327)</f>
        <v>4.08.03.FESM11.v01</v>
      </c>
      <c r="D327" s="150" t="s">
        <v>1488</v>
      </c>
      <c r="E327" s="163" t="s">
        <v>142</v>
      </c>
      <c r="F327" s="150" t="s">
        <v>50</v>
      </c>
      <c r="G327" s="220" t="s">
        <v>1499</v>
      </c>
      <c r="H327" s="151" t="s">
        <v>1490</v>
      </c>
      <c r="I327" s="151" t="s">
        <v>1491</v>
      </c>
      <c r="J327" s="162">
        <v>4380</v>
      </c>
      <c r="K327" s="152">
        <v>1</v>
      </c>
      <c r="L327" s="184">
        <v>2.0400000000000001E-2</v>
      </c>
      <c r="M327" s="166">
        <v>78.3</v>
      </c>
      <c r="N327" s="184">
        <v>2.0400000000000001E-2</v>
      </c>
      <c r="O327" s="153"/>
      <c r="P327" s="162">
        <v>10</v>
      </c>
      <c r="Q327" s="431">
        <v>2141</v>
      </c>
      <c r="R327" s="150" t="s">
        <v>1492</v>
      </c>
      <c r="S327" s="150"/>
      <c r="T327" s="77"/>
      <c r="U327" s="78"/>
      <c r="V327" s="150"/>
      <c r="W327" s="192">
        <v>0</v>
      </c>
      <c r="X327" s="151" t="s">
        <v>1493</v>
      </c>
      <c r="Y327" s="175"/>
      <c r="Z327" s="157" t="s">
        <v>223</v>
      </c>
      <c r="AA327" s="150"/>
      <c r="AB327" s="158"/>
      <c r="AC327" s="158">
        <v>41485</v>
      </c>
      <c r="AD327" s="159"/>
      <c r="AE327" s="150"/>
      <c r="AF327" s="150"/>
      <c r="AG327" s="150"/>
      <c r="AH327" s="150"/>
      <c r="AI327" s="150"/>
      <c r="AJ327" s="150"/>
      <c r="AK327" s="150"/>
      <c r="AL327" s="160"/>
      <c r="AW327" s="18" t="s">
        <v>61</v>
      </c>
      <c r="AX327" s="18" t="s">
        <v>62</v>
      </c>
      <c r="AY327" s="18" t="s">
        <v>1330</v>
      </c>
      <c r="AZ327" s="343" t="s">
        <v>1500</v>
      </c>
      <c r="BA327" s="18" t="s">
        <v>65</v>
      </c>
      <c r="BB327" s="18" t="s">
        <v>66</v>
      </c>
      <c r="BC327" s="343" t="s">
        <v>382</v>
      </c>
      <c r="BE327" s="343"/>
      <c r="BF327" s="417"/>
    </row>
    <row r="328" spans="1:58" s="18" customFormat="1" x14ac:dyDescent="0.25">
      <c r="A328" s="263" t="str">
        <f t="shared" si="40"/>
        <v>N-CO-MS-000227-E-XX-XX-XX-XX-01</v>
      </c>
      <c r="B328" s="150" t="s">
        <v>1501</v>
      </c>
      <c r="C328" s="476" t="str">
        <f t="shared" si="41"/>
        <v>4.08.04.FESM11.v01</v>
      </c>
      <c r="D328" s="150" t="s">
        <v>1488</v>
      </c>
      <c r="E328" s="163" t="s">
        <v>142</v>
      </c>
      <c r="F328" s="150" t="s">
        <v>50</v>
      </c>
      <c r="G328" s="220" t="s">
        <v>1502</v>
      </c>
      <c r="H328" s="151" t="s">
        <v>1490</v>
      </c>
      <c r="I328" s="151" t="s">
        <v>1491</v>
      </c>
      <c r="J328" s="162">
        <v>4380</v>
      </c>
      <c r="K328" s="152">
        <v>1</v>
      </c>
      <c r="L328" s="184">
        <v>2.0400000000000001E-2</v>
      </c>
      <c r="M328" s="166">
        <v>78.3</v>
      </c>
      <c r="N328" s="184">
        <v>2.0400000000000001E-2</v>
      </c>
      <c r="O328" s="153"/>
      <c r="P328" s="162">
        <v>10</v>
      </c>
      <c r="Q328" s="431">
        <v>1112</v>
      </c>
      <c r="R328" s="150" t="s">
        <v>1492</v>
      </c>
      <c r="S328" s="150"/>
      <c r="T328" s="77"/>
      <c r="U328" s="78"/>
      <c r="V328" s="150"/>
      <c r="W328" s="192">
        <v>0</v>
      </c>
      <c r="X328" s="151" t="s">
        <v>1493</v>
      </c>
      <c r="Y328" s="175"/>
      <c r="Z328" s="157" t="s">
        <v>223</v>
      </c>
      <c r="AA328" s="150"/>
      <c r="AB328" s="158"/>
      <c r="AC328" s="158">
        <v>41485</v>
      </c>
      <c r="AD328" s="159"/>
      <c r="AE328" s="150"/>
      <c r="AF328" s="150"/>
      <c r="AG328" s="150"/>
      <c r="AH328" s="150"/>
      <c r="AI328" s="150"/>
      <c r="AJ328" s="150"/>
      <c r="AK328" s="150"/>
      <c r="AL328" s="160"/>
      <c r="AW328" s="18" t="s">
        <v>61</v>
      </c>
      <c r="AX328" s="18" t="s">
        <v>62</v>
      </c>
      <c r="AY328" s="18" t="s">
        <v>1330</v>
      </c>
      <c r="AZ328" s="343" t="s">
        <v>1503</v>
      </c>
      <c r="BA328" s="18" t="s">
        <v>65</v>
      </c>
      <c r="BB328" s="18" t="s">
        <v>66</v>
      </c>
      <c r="BC328" s="343" t="s">
        <v>382</v>
      </c>
      <c r="BE328" s="343"/>
      <c r="BF328" s="417"/>
    </row>
    <row r="329" spans="1:58" s="18" customFormat="1" x14ac:dyDescent="0.25">
      <c r="A329" s="263" t="str">
        <f t="shared" si="40"/>
        <v>N-CO-MS-000228-E-XX-XX-XX-XX-01</v>
      </c>
      <c r="B329" s="150" t="s">
        <v>1504</v>
      </c>
      <c r="C329" s="476" t="str">
        <f t="shared" si="41"/>
        <v>4.08.05.FESM11.v01</v>
      </c>
      <c r="D329" s="150" t="s">
        <v>1488</v>
      </c>
      <c r="E329" s="163" t="s">
        <v>142</v>
      </c>
      <c r="F329" s="150" t="s">
        <v>50</v>
      </c>
      <c r="G329" s="220" t="s">
        <v>1505</v>
      </c>
      <c r="H329" s="151" t="s">
        <v>1490</v>
      </c>
      <c r="I329" s="151" t="s">
        <v>1491</v>
      </c>
      <c r="J329" s="162">
        <v>4380</v>
      </c>
      <c r="K329" s="152">
        <v>1</v>
      </c>
      <c r="L329" s="184">
        <v>2.0400000000000001E-2</v>
      </c>
      <c r="M329" s="166">
        <v>78.3</v>
      </c>
      <c r="N329" s="184">
        <v>2.0400000000000001E-2</v>
      </c>
      <c r="O329" s="153"/>
      <c r="P329" s="162">
        <v>10</v>
      </c>
      <c r="Q329" s="431">
        <v>279</v>
      </c>
      <c r="R329" s="150" t="s">
        <v>1492</v>
      </c>
      <c r="S329" s="150"/>
      <c r="T329" s="77"/>
      <c r="U329" s="78"/>
      <c r="V329" s="150"/>
      <c r="W329" s="192">
        <v>0</v>
      </c>
      <c r="X329" s="151" t="s">
        <v>1493</v>
      </c>
      <c r="Y329" s="175"/>
      <c r="Z329" s="157" t="s">
        <v>223</v>
      </c>
      <c r="AA329" s="150"/>
      <c r="AB329" s="158"/>
      <c r="AC329" s="158">
        <v>41485</v>
      </c>
      <c r="AD329" s="159"/>
      <c r="AE329" s="150"/>
      <c r="AF329" s="150"/>
      <c r="AG329" s="150"/>
      <c r="AH329" s="150"/>
      <c r="AI329" s="150"/>
      <c r="AJ329" s="150"/>
      <c r="AK329" s="150"/>
      <c r="AL329" s="160"/>
      <c r="AW329" s="18" t="s">
        <v>61</v>
      </c>
      <c r="AX329" s="18" t="s">
        <v>62</v>
      </c>
      <c r="AY329" s="18" t="s">
        <v>1330</v>
      </c>
      <c r="AZ329" s="343" t="s">
        <v>1506</v>
      </c>
      <c r="BA329" s="18" t="s">
        <v>65</v>
      </c>
      <c r="BB329" s="18" t="s">
        <v>66</v>
      </c>
      <c r="BC329" s="343" t="s">
        <v>382</v>
      </c>
      <c r="BE329" s="343"/>
      <c r="BF329" s="417"/>
    </row>
    <row r="330" spans="1:58" s="18" customFormat="1" x14ac:dyDescent="0.25">
      <c r="A330" s="263" t="str">
        <f t="shared" si="40"/>
        <v>N-CO-MS-000229-E-XX-XX-XX-XX-01</v>
      </c>
      <c r="B330" s="150" t="s">
        <v>1507</v>
      </c>
      <c r="C330" s="476" t="str">
        <f t="shared" si="41"/>
        <v>4.08.06.FESM11.v01</v>
      </c>
      <c r="D330" s="150" t="s">
        <v>1488</v>
      </c>
      <c r="E330" s="163" t="s">
        <v>142</v>
      </c>
      <c r="F330" s="150" t="s">
        <v>50</v>
      </c>
      <c r="G330" s="220" t="s">
        <v>1508</v>
      </c>
      <c r="H330" s="151" t="s">
        <v>1490</v>
      </c>
      <c r="I330" s="151" t="s">
        <v>1491</v>
      </c>
      <c r="J330" s="162">
        <v>6570</v>
      </c>
      <c r="K330" s="152">
        <v>1</v>
      </c>
      <c r="L330" s="184">
        <v>2.69E-2</v>
      </c>
      <c r="M330" s="166">
        <v>154.9</v>
      </c>
      <c r="N330" s="184">
        <v>2.69E-2</v>
      </c>
      <c r="O330" s="153"/>
      <c r="P330" s="162">
        <v>10</v>
      </c>
      <c r="Q330" s="431">
        <v>2444</v>
      </c>
      <c r="R330" s="150" t="s">
        <v>1492</v>
      </c>
      <c r="S330" s="150"/>
      <c r="T330" s="77"/>
      <c r="U330" s="78"/>
      <c r="V330" s="150"/>
      <c r="W330" s="192">
        <v>0</v>
      </c>
      <c r="X330" s="151" t="s">
        <v>1493</v>
      </c>
      <c r="Y330" s="175"/>
      <c r="Z330" s="157" t="s">
        <v>223</v>
      </c>
      <c r="AA330" s="150"/>
      <c r="AB330" s="158"/>
      <c r="AC330" s="158">
        <v>41485</v>
      </c>
      <c r="AD330" s="159"/>
      <c r="AE330" s="150"/>
      <c r="AF330" s="150"/>
      <c r="AG330" s="150"/>
      <c r="AH330" s="150"/>
      <c r="AI330" s="150"/>
      <c r="AJ330" s="150"/>
      <c r="AK330" s="150"/>
      <c r="AL330" s="160"/>
      <c r="AW330" s="18" t="s">
        <v>61</v>
      </c>
      <c r="AX330" s="18" t="s">
        <v>62</v>
      </c>
      <c r="AY330" s="18" t="s">
        <v>1330</v>
      </c>
      <c r="AZ330" s="343" t="s">
        <v>1509</v>
      </c>
      <c r="BA330" s="18" t="s">
        <v>65</v>
      </c>
      <c r="BB330" s="18" t="s">
        <v>66</v>
      </c>
      <c r="BC330" s="343" t="s">
        <v>382</v>
      </c>
      <c r="BE330" s="343"/>
      <c r="BF330" s="417"/>
    </row>
    <row r="331" spans="1:58" s="18" customFormat="1" x14ac:dyDescent="0.25">
      <c r="A331" s="263" t="str">
        <f t="shared" si="40"/>
        <v>N-CO-MS-000230-E-XX-XX-XX-XX-01</v>
      </c>
      <c r="B331" s="150" t="s">
        <v>1510</v>
      </c>
      <c r="C331" s="476" t="str">
        <f t="shared" si="41"/>
        <v>4.08.07.FESM11.v01</v>
      </c>
      <c r="D331" s="150" t="s">
        <v>1488</v>
      </c>
      <c r="E331" s="163" t="s">
        <v>142</v>
      </c>
      <c r="F331" s="150" t="s">
        <v>50</v>
      </c>
      <c r="G331" s="220" t="s">
        <v>1511</v>
      </c>
      <c r="H331" s="151" t="s">
        <v>1490</v>
      </c>
      <c r="I331" s="151" t="s">
        <v>1491</v>
      </c>
      <c r="J331" s="162">
        <v>6570</v>
      </c>
      <c r="K331" s="152">
        <v>1</v>
      </c>
      <c r="L331" s="184">
        <v>8.9999999999999993E-3</v>
      </c>
      <c r="M331" s="166">
        <v>51.8</v>
      </c>
      <c r="N331" s="184">
        <v>8.9999999999999993E-3</v>
      </c>
      <c r="O331" s="153"/>
      <c r="P331" s="162">
        <v>10</v>
      </c>
      <c r="Q331" s="431">
        <v>997</v>
      </c>
      <c r="R331" s="150" t="s">
        <v>1492</v>
      </c>
      <c r="S331" s="150"/>
      <c r="T331" s="77"/>
      <c r="U331" s="78"/>
      <c r="V331" s="150"/>
      <c r="W331" s="192">
        <v>0</v>
      </c>
      <c r="X331" s="151" t="s">
        <v>1493</v>
      </c>
      <c r="Y331" s="175"/>
      <c r="Z331" s="157" t="s">
        <v>223</v>
      </c>
      <c r="AA331" s="150"/>
      <c r="AB331" s="158"/>
      <c r="AC331" s="158">
        <v>41485</v>
      </c>
      <c r="AD331" s="159"/>
      <c r="AE331" s="150"/>
      <c r="AF331" s="150"/>
      <c r="AG331" s="150"/>
      <c r="AH331" s="150"/>
      <c r="AI331" s="150"/>
      <c r="AJ331" s="150"/>
      <c r="AK331" s="150"/>
      <c r="AL331" s="160"/>
      <c r="AW331" s="18" t="s">
        <v>61</v>
      </c>
      <c r="AX331" s="18" t="s">
        <v>62</v>
      </c>
      <c r="AY331" s="18" t="s">
        <v>1330</v>
      </c>
      <c r="AZ331" s="343" t="s">
        <v>1512</v>
      </c>
      <c r="BA331" s="18" t="s">
        <v>65</v>
      </c>
      <c r="BB331" s="18" t="s">
        <v>66</v>
      </c>
      <c r="BC331" s="343" t="s">
        <v>382</v>
      </c>
      <c r="BE331" s="343"/>
      <c r="BF331" s="417"/>
    </row>
    <row r="332" spans="1:58" s="18" customFormat="1" x14ac:dyDescent="0.25">
      <c r="A332" s="263" t="str">
        <f t="shared" si="40"/>
        <v>N-CO-MS-000231-E-XX-XX-XX-XX-01</v>
      </c>
      <c r="B332" s="150" t="s">
        <v>1513</v>
      </c>
      <c r="C332" s="476" t="str">
        <f t="shared" si="41"/>
        <v>4.08.08.FESM11.v01</v>
      </c>
      <c r="D332" s="150" t="s">
        <v>1488</v>
      </c>
      <c r="E332" s="163" t="s">
        <v>142</v>
      </c>
      <c r="F332" s="150" t="s">
        <v>50</v>
      </c>
      <c r="G332" s="220" t="s">
        <v>1514</v>
      </c>
      <c r="H332" s="151" t="s">
        <v>1490</v>
      </c>
      <c r="I332" s="151" t="s">
        <v>1491</v>
      </c>
      <c r="J332" s="162">
        <v>4380</v>
      </c>
      <c r="K332" s="152">
        <v>1</v>
      </c>
      <c r="L332" s="184">
        <v>2.0999999999999999E-3</v>
      </c>
      <c r="M332" s="166">
        <v>8.1999999999999993</v>
      </c>
      <c r="N332" s="184">
        <v>2.0999999999999999E-3</v>
      </c>
      <c r="O332" s="153"/>
      <c r="P332" s="162">
        <v>10</v>
      </c>
      <c r="Q332" s="431">
        <v>2141</v>
      </c>
      <c r="R332" s="150" t="s">
        <v>1492</v>
      </c>
      <c r="S332" s="150"/>
      <c r="T332" s="77"/>
      <c r="U332" s="78"/>
      <c r="V332" s="150"/>
      <c r="W332" s="192">
        <v>0</v>
      </c>
      <c r="X332" s="151" t="s">
        <v>1493</v>
      </c>
      <c r="Y332" s="175"/>
      <c r="Z332" s="157" t="s">
        <v>223</v>
      </c>
      <c r="AA332" s="150"/>
      <c r="AB332" s="158"/>
      <c r="AC332" s="158">
        <v>41485</v>
      </c>
      <c r="AD332" s="159"/>
      <c r="AE332" s="150"/>
      <c r="AF332" s="150"/>
      <c r="AG332" s="150"/>
      <c r="AH332" s="150"/>
      <c r="AI332" s="150"/>
      <c r="AJ332" s="150"/>
      <c r="AK332" s="150"/>
      <c r="AL332" s="160"/>
      <c r="AW332" s="18" t="s">
        <v>61</v>
      </c>
      <c r="AX332" s="18" t="s">
        <v>62</v>
      </c>
      <c r="AY332" s="18" t="s">
        <v>1330</v>
      </c>
      <c r="AZ332" s="343" t="s">
        <v>1515</v>
      </c>
      <c r="BA332" s="18" t="s">
        <v>65</v>
      </c>
      <c r="BB332" s="18" t="s">
        <v>66</v>
      </c>
      <c r="BC332" s="343" t="s">
        <v>382</v>
      </c>
      <c r="BE332" s="343"/>
      <c r="BF332" s="417"/>
    </row>
    <row r="333" spans="1:58" s="18" customFormat="1" x14ac:dyDescent="0.25">
      <c r="A333" s="263" t="str">
        <f t="shared" si="40"/>
        <v>N-CO-MS-000232-E-XX-XX-XX-XX-01</v>
      </c>
      <c r="B333" s="150" t="s">
        <v>1516</v>
      </c>
      <c r="C333" s="476" t="str">
        <f t="shared" si="41"/>
        <v>4.08.09.FESM11.v01</v>
      </c>
      <c r="D333" s="150" t="s">
        <v>1488</v>
      </c>
      <c r="E333" s="163" t="s">
        <v>142</v>
      </c>
      <c r="F333" s="150" t="s">
        <v>50</v>
      </c>
      <c r="G333" s="220" t="s">
        <v>1517</v>
      </c>
      <c r="H333" s="151" t="s">
        <v>1490</v>
      </c>
      <c r="I333" s="151" t="s">
        <v>1491</v>
      </c>
      <c r="J333" s="162">
        <v>4380</v>
      </c>
      <c r="K333" s="152">
        <v>1</v>
      </c>
      <c r="L333" s="184">
        <v>2.1899999999999999E-2</v>
      </c>
      <c r="M333" s="166">
        <v>84.1</v>
      </c>
      <c r="N333" s="184">
        <v>2.1899999999999999E-2</v>
      </c>
      <c r="O333" s="153"/>
      <c r="P333" s="162">
        <v>10</v>
      </c>
      <c r="Q333" s="431">
        <v>1112</v>
      </c>
      <c r="R333" s="150" t="s">
        <v>1492</v>
      </c>
      <c r="S333" s="150"/>
      <c r="T333" s="77"/>
      <c r="U333" s="78"/>
      <c r="V333" s="150"/>
      <c r="W333" s="192">
        <v>0</v>
      </c>
      <c r="X333" s="151" t="s">
        <v>1493</v>
      </c>
      <c r="Y333" s="175"/>
      <c r="Z333" s="157" t="s">
        <v>223</v>
      </c>
      <c r="AA333" s="150"/>
      <c r="AB333" s="158"/>
      <c r="AC333" s="158">
        <v>41485</v>
      </c>
      <c r="AD333" s="159"/>
      <c r="AE333" s="150"/>
      <c r="AF333" s="150"/>
      <c r="AG333" s="150"/>
      <c r="AH333" s="150"/>
      <c r="AI333" s="150"/>
      <c r="AJ333" s="150"/>
      <c r="AK333" s="150"/>
      <c r="AL333" s="160"/>
      <c r="AW333" s="18" t="s">
        <v>61</v>
      </c>
      <c r="AX333" s="18" t="s">
        <v>62</v>
      </c>
      <c r="AY333" s="18" t="s">
        <v>1330</v>
      </c>
      <c r="AZ333" s="343" t="s">
        <v>1518</v>
      </c>
      <c r="BA333" s="18" t="s">
        <v>65</v>
      </c>
      <c r="BB333" s="18" t="s">
        <v>66</v>
      </c>
      <c r="BC333" s="343" t="s">
        <v>382</v>
      </c>
      <c r="BE333" s="343"/>
      <c r="BF333" s="417"/>
    </row>
    <row r="334" spans="1:58" s="18" customFormat="1" x14ac:dyDescent="0.25">
      <c r="A334" s="263" t="str">
        <f t="shared" si="40"/>
        <v>N-CO-MS-000233-E-XX-XX-XX-XX-01</v>
      </c>
      <c r="B334" s="150" t="s">
        <v>1519</v>
      </c>
      <c r="C334" s="476" t="str">
        <f t="shared" si="41"/>
        <v>4.08.10.FESM11.v01</v>
      </c>
      <c r="D334" s="150" t="s">
        <v>1488</v>
      </c>
      <c r="E334" s="163" t="s">
        <v>142</v>
      </c>
      <c r="F334" s="150" t="s">
        <v>50</v>
      </c>
      <c r="G334" s="220" t="s">
        <v>1520</v>
      </c>
      <c r="H334" s="151" t="s">
        <v>1490</v>
      </c>
      <c r="I334" s="151" t="s">
        <v>1491</v>
      </c>
      <c r="J334" s="162">
        <v>4380</v>
      </c>
      <c r="K334" s="152">
        <v>1</v>
      </c>
      <c r="L334" s="184">
        <v>2.1899999999999999E-2</v>
      </c>
      <c r="M334" s="166">
        <v>84.1</v>
      </c>
      <c r="N334" s="184">
        <v>2.1899999999999999E-2</v>
      </c>
      <c r="O334" s="153"/>
      <c r="P334" s="162">
        <v>10</v>
      </c>
      <c r="Q334" s="431">
        <v>279</v>
      </c>
      <c r="R334" s="150" t="s">
        <v>1492</v>
      </c>
      <c r="S334" s="150"/>
      <c r="T334" s="77"/>
      <c r="U334" s="78"/>
      <c r="V334" s="150"/>
      <c r="W334" s="192">
        <v>0</v>
      </c>
      <c r="X334" s="151" t="s">
        <v>1493</v>
      </c>
      <c r="Y334" s="175"/>
      <c r="Z334" s="157" t="s">
        <v>223</v>
      </c>
      <c r="AA334" s="150"/>
      <c r="AB334" s="158"/>
      <c r="AC334" s="158">
        <v>41485</v>
      </c>
      <c r="AD334" s="159"/>
      <c r="AE334" s="150"/>
      <c r="AF334" s="150"/>
      <c r="AG334" s="150"/>
      <c r="AH334" s="150"/>
      <c r="AI334" s="150"/>
      <c r="AJ334" s="150"/>
      <c r="AK334" s="150"/>
      <c r="AL334" s="160"/>
      <c r="AW334" s="18" t="s">
        <v>61</v>
      </c>
      <c r="AX334" s="18" t="s">
        <v>62</v>
      </c>
      <c r="AY334" s="18" t="s">
        <v>1330</v>
      </c>
      <c r="AZ334" s="343" t="s">
        <v>1521</v>
      </c>
      <c r="BA334" s="18" t="s">
        <v>65</v>
      </c>
      <c r="BB334" s="18" t="s">
        <v>66</v>
      </c>
      <c r="BC334" s="343" t="s">
        <v>382</v>
      </c>
      <c r="BE334" s="343"/>
      <c r="BF334" s="417"/>
    </row>
    <row r="335" spans="1:58" s="18" customFormat="1" x14ac:dyDescent="0.25">
      <c r="A335" s="263" t="str">
        <f t="shared" si="40"/>
        <v>N-CO-MS-000234-E-XX-XX-XX-XX-01</v>
      </c>
      <c r="B335" s="150" t="s">
        <v>1522</v>
      </c>
      <c r="C335" s="476" t="str">
        <f t="shared" si="41"/>
        <v>4.08.11.FESM11.v01</v>
      </c>
      <c r="D335" s="150" t="s">
        <v>1488</v>
      </c>
      <c r="E335" s="163" t="s">
        <v>142</v>
      </c>
      <c r="F335" s="150" t="s">
        <v>50</v>
      </c>
      <c r="G335" s="220" t="s">
        <v>1523</v>
      </c>
      <c r="H335" s="151" t="s">
        <v>1490</v>
      </c>
      <c r="I335" s="151" t="s">
        <v>1491</v>
      </c>
      <c r="J335" s="162">
        <v>6570</v>
      </c>
      <c r="K335" s="152">
        <v>1</v>
      </c>
      <c r="L335" s="184">
        <v>5.3100000000000001E-2</v>
      </c>
      <c r="M335" s="166">
        <v>306.39999999999998</v>
      </c>
      <c r="N335" s="184">
        <v>5.3100000000000001E-2</v>
      </c>
      <c r="O335" s="153"/>
      <c r="P335" s="162">
        <v>10</v>
      </c>
      <c r="Q335" s="431">
        <v>2444</v>
      </c>
      <c r="R335" s="150" t="s">
        <v>1492</v>
      </c>
      <c r="S335" s="150"/>
      <c r="T335" s="77"/>
      <c r="U335" s="78"/>
      <c r="V335" s="150"/>
      <c r="W335" s="192">
        <v>0</v>
      </c>
      <c r="X335" s="151" t="s">
        <v>1493</v>
      </c>
      <c r="Y335" s="175"/>
      <c r="Z335" s="157" t="s">
        <v>223</v>
      </c>
      <c r="AA335" s="150"/>
      <c r="AB335" s="158"/>
      <c r="AC335" s="158">
        <v>41485</v>
      </c>
      <c r="AD335" s="159"/>
      <c r="AE335" s="150"/>
      <c r="AF335" s="150"/>
      <c r="AG335" s="150"/>
      <c r="AH335" s="150"/>
      <c r="AI335" s="150"/>
      <c r="AJ335" s="150"/>
      <c r="AK335" s="150"/>
      <c r="AL335" s="160"/>
      <c r="AW335" s="18" t="s">
        <v>61</v>
      </c>
      <c r="AX335" s="18" t="s">
        <v>62</v>
      </c>
      <c r="AY335" s="18" t="s">
        <v>1330</v>
      </c>
      <c r="AZ335" s="343" t="s">
        <v>1524</v>
      </c>
      <c r="BA335" s="18" t="s">
        <v>65</v>
      </c>
      <c r="BB335" s="18" t="s">
        <v>66</v>
      </c>
      <c r="BC335" s="343" t="s">
        <v>382</v>
      </c>
      <c r="BE335" s="343"/>
      <c r="BF335" s="417"/>
    </row>
    <row r="336" spans="1:58" s="18" customFormat="1" x14ac:dyDescent="0.25">
      <c r="A336" s="263" t="str">
        <f t="shared" si="40"/>
        <v>N-CO-MS-000235-E-XX-XX-XX-XX-01</v>
      </c>
      <c r="B336" s="150" t="s">
        <v>1525</v>
      </c>
      <c r="C336" s="476" t="str">
        <f t="shared" si="41"/>
        <v>4.08.12.FESM11.v01</v>
      </c>
      <c r="D336" s="150" t="s">
        <v>1488</v>
      </c>
      <c r="E336" s="163" t="s">
        <v>142</v>
      </c>
      <c r="F336" s="150" t="s">
        <v>50</v>
      </c>
      <c r="G336" s="220" t="s">
        <v>1526</v>
      </c>
      <c r="H336" s="151" t="s">
        <v>1490</v>
      </c>
      <c r="I336" s="151" t="s">
        <v>1491</v>
      </c>
      <c r="J336" s="162">
        <v>6570</v>
      </c>
      <c r="K336" s="152">
        <v>1</v>
      </c>
      <c r="L336" s="184">
        <v>2.0899999999999998E-2</v>
      </c>
      <c r="M336" s="166">
        <v>120.3</v>
      </c>
      <c r="N336" s="184">
        <v>2.0899999999999998E-2</v>
      </c>
      <c r="O336" s="153"/>
      <c r="P336" s="162">
        <v>10</v>
      </c>
      <c r="Q336" s="431">
        <v>997</v>
      </c>
      <c r="R336" s="150" t="s">
        <v>1492</v>
      </c>
      <c r="S336" s="150"/>
      <c r="T336" s="77"/>
      <c r="U336" s="78"/>
      <c r="V336" s="150"/>
      <c r="W336" s="192">
        <v>0</v>
      </c>
      <c r="X336" s="151" t="s">
        <v>1493</v>
      </c>
      <c r="Y336" s="175"/>
      <c r="Z336" s="157" t="s">
        <v>223</v>
      </c>
      <c r="AA336" s="150"/>
      <c r="AB336" s="158"/>
      <c r="AC336" s="158">
        <v>41485</v>
      </c>
      <c r="AD336" s="159"/>
      <c r="AE336" s="150"/>
      <c r="AF336" s="150"/>
      <c r="AG336" s="150"/>
      <c r="AH336" s="150"/>
      <c r="AI336" s="150"/>
      <c r="AJ336" s="150"/>
      <c r="AK336" s="150"/>
      <c r="AL336" s="160"/>
      <c r="AW336" s="18" t="s">
        <v>61</v>
      </c>
      <c r="AX336" s="18" t="s">
        <v>62</v>
      </c>
      <c r="AY336" s="18" t="s">
        <v>1330</v>
      </c>
      <c r="AZ336" s="343" t="s">
        <v>1527</v>
      </c>
      <c r="BA336" s="18" t="s">
        <v>65</v>
      </c>
      <c r="BB336" s="18" t="s">
        <v>66</v>
      </c>
      <c r="BC336" s="343" t="s">
        <v>382</v>
      </c>
      <c r="BE336" s="343"/>
      <c r="BF336" s="417"/>
    </row>
    <row r="337" spans="1:58" s="18" customFormat="1" x14ac:dyDescent="0.25">
      <c r="A337" s="263" t="str">
        <f t="shared" si="40"/>
        <v>N-CO-MS-000236-E-XX-XX-XX-XX-01</v>
      </c>
      <c r="B337" s="150" t="s">
        <v>1528</v>
      </c>
      <c r="C337" s="476" t="str">
        <f t="shared" si="41"/>
        <v>4.08.13.FESM11.v01</v>
      </c>
      <c r="D337" s="150" t="s">
        <v>1488</v>
      </c>
      <c r="E337" s="163" t="s">
        <v>142</v>
      </c>
      <c r="F337" s="150" t="s">
        <v>50</v>
      </c>
      <c r="G337" s="220" t="s">
        <v>1529</v>
      </c>
      <c r="H337" s="151" t="s">
        <v>1490</v>
      </c>
      <c r="I337" s="151" t="s">
        <v>1491</v>
      </c>
      <c r="J337" s="162">
        <v>4380</v>
      </c>
      <c r="K337" s="152">
        <v>1</v>
      </c>
      <c r="L337" s="184">
        <v>4.9599999999999998E-2</v>
      </c>
      <c r="M337" s="166">
        <v>190.6</v>
      </c>
      <c r="N337" s="184">
        <v>4.9599999999999998E-2</v>
      </c>
      <c r="O337" s="153"/>
      <c r="P337" s="162">
        <v>10</v>
      </c>
      <c r="Q337" s="431">
        <v>2141</v>
      </c>
      <c r="R337" s="150" t="s">
        <v>1492</v>
      </c>
      <c r="S337" s="150"/>
      <c r="T337" s="77"/>
      <c r="U337" s="78"/>
      <c r="V337" s="150"/>
      <c r="W337" s="192">
        <v>0</v>
      </c>
      <c r="X337" s="151" t="s">
        <v>1493</v>
      </c>
      <c r="Y337" s="175"/>
      <c r="Z337" s="157" t="s">
        <v>223</v>
      </c>
      <c r="AA337" s="150"/>
      <c r="AB337" s="158"/>
      <c r="AC337" s="158">
        <v>41485</v>
      </c>
      <c r="AD337" s="159"/>
      <c r="AE337" s="150"/>
      <c r="AF337" s="150"/>
      <c r="AG337" s="150"/>
      <c r="AH337" s="150"/>
      <c r="AI337" s="150"/>
      <c r="AJ337" s="150"/>
      <c r="AK337" s="150"/>
      <c r="AL337" s="160"/>
      <c r="AW337" s="18" t="s">
        <v>61</v>
      </c>
      <c r="AX337" s="18" t="s">
        <v>62</v>
      </c>
      <c r="AY337" s="18" t="s">
        <v>1330</v>
      </c>
      <c r="AZ337" s="343" t="s">
        <v>1530</v>
      </c>
      <c r="BA337" s="18" t="s">
        <v>65</v>
      </c>
      <c r="BB337" s="18" t="s">
        <v>66</v>
      </c>
      <c r="BC337" s="343" t="s">
        <v>382</v>
      </c>
      <c r="BE337" s="343"/>
      <c r="BF337" s="417"/>
    </row>
    <row r="338" spans="1:58" s="18" customFormat="1" x14ac:dyDescent="0.25">
      <c r="A338" s="263" t="str">
        <f t="shared" si="40"/>
        <v>N-CO-MS-000237-E-XX-XX-XX-XX-01</v>
      </c>
      <c r="B338" s="150" t="s">
        <v>1531</v>
      </c>
      <c r="C338" s="476" t="str">
        <f t="shared" si="41"/>
        <v>4.08.14.FESM11.v01</v>
      </c>
      <c r="D338" s="150" t="s">
        <v>1488</v>
      </c>
      <c r="E338" s="163" t="s">
        <v>142</v>
      </c>
      <c r="F338" s="150" t="s">
        <v>50</v>
      </c>
      <c r="G338" s="220" t="s">
        <v>1532</v>
      </c>
      <c r="H338" s="151" t="s">
        <v>1490</v>
      </c>
      <c r="I338" s="151" t="s">
        <v>1491</v>
      </c>
      <c r="J338" s="162">
        <v>4380</v>
      </c>
      <c r="K338" s="152">
        <v>1</v>
      </c>
      <c r="L338" s="184">
        <v>1.7600000000000001E-2</v>
      </c>
      <c r="M338" s="166">
        <v>62.9</v>
      </c>
      <c r="N338" s="184">
        <v>1.7600000000000001E-2</v>
      </c>
      <c r="O338" s="153"/>
      <c r="P338" s="162">
        <v>10</v>
      </c>
      <c r="Q338" s="431">
        <v>1112</v>
      </c>
      <c r="R338" s="150" t="s">
        <v>1492</v>
      </c>
      <c r="S338" s="150"/>
      <c r="T338" s="77"/>
      <c r="U338" s="78"/>
      <c r="V338" s="150"/>
      <c r="W338" s="192">
        <v>0</v>
      </c>
      <c r="X338" s="151" t="s">
        <v>1493</v>
      </c>
      <c r="Y338" s="175"/>
      <c r="Z338" s="157" t="s">
        <v>223</v>
      </c>
      <c r="AA338" s="150"/>
      <c r="AB338" s="158"/>
      <c r="AC338" s="158">
        <v>41485</v>
      </c>
      <c r="AD338" s="159"/>
      <c r="AE338" s="150"/>
      <c r="AF338" s="150"/>
      <c r="AG338" s="150"/>
      <c r="AH338" s="150"/>
      <c r="AI338" s="150"/>
      <c r="AJ338" s="150"/>
      <c r="AK338" s="150"/>
      <c r="AL338" s="160"/>
      <c r="AW338" s="18" t="s">
        <v>61</v>
      </c>
      <c r="AX338" s="18" t="s">
        <v>62</v>
      </c>
      <c r="AY338" s="18" t="s">
        <v>1330</v>
      </c>
      <c r="AZ338" s="343" t="s">
        <v>1533</v>
      </c>
      <c r="BA338" s="18" t="s">
        <v>65</v>
      </c>
      <c r="BB338" s="18" t="s">
        <v>66</v>
      </c>
      <c r="BC338" s="343" t="s">
        <v>382</v>
      </c>
      <c r="BE338" s="343"/>
      <c r="BF338" s="417"/>
    </row>
    <row r="339" spans="1:58" s="18" customFormat="1" x14ac:dyDescent="0.25">
      <c r="A339" s="263" t="str">
        <f t="shared" si="40"/>
        <v>N-CO-MS-000238-E-XX-XX-XX-XX-01</v>
      </c>
      <c r="B339" s="150" t="s">
        <v>1534</v>
      </c>
      <c r="C339" s="476" t="str">
        <f t="shared" si="41"/>
        <v>4.08.15.FESM11.v01</v>
      </c>
      <c r="D339" s="150" t="s">
        <v>1488</v>
      </c>
      <c r="E339" s="163" t="s">
        <v>142</v>
      </c>
      <c r="F339" s="150" t="s">
        <v>50</v>
      </c>
      <c r="G339" s="220" t="s">
        <v>1535</v>
      </c>
      <c r="H339" s="151" t="s">
        <v>1490</v>
      </c>
      <c r="I339" s="151" t="s">
        <v>1491</v>
      </c>
      <c r="J339" s="162">
        <v>4380</v>
      </c>
      <c r="K339" s="152">
        <v>1</v>
      </c>
      <c r="L339" s="184">
        <v>4.0300000000000002E-2</v>
      </c>
      <c r="M339" s="166">
        <v>154.9</v>
      </c>
      <c r="N339" s="184">
        <v>4.0300000000000002E-2</v>
      </c>
      <c r="O339" s="153"/>
      <c r="P339" s="162">
        <v>10</v>
      </c>
      <c r="Q339" s="431">
        <v>279</v>
      </c>
      <c r="R339" s="150" t="s">
        <v>1492</v>
      </c>
      <c r="S339" s="150"/>
      <c r="T339" s="77"/>
      <c r="U339" s="78"/>
      <c r="V339" s="150"/>
      <c r="W339" s="192">
        <v>0</v>
      </c>
      <c r="X339" s="151" t="s">
        <v>1493</v>
      </c>
      <c r="Y339" s="175"/>
      <c r="Z339" s="157" t="s">
        <v>223</v>
      </c>
      <c r="AA339" s="150"/>
      <c r="AB339" s="158"/>
      <c r="AC339" s="158">
        <v>41485</v>
      </c>
      <c r="AD339" s="159"/>
      <c r="AE339" s="150"/>
      <c r="AF339" s="150"/>
      <c r="AG339" s="150"/>
      <c r="AH339" s="150"/>
      <c r="AI339" s="150"/>
      <c r="AJ339" s="150"/>
      <c r="AK339" s="150"/>
      <c r="AL339" s="160"/>
      <c r="AW339" s="18" t="s">
        <v>61</v>
      </c>
      <c r="AX339" s="18" t="s">
        <v>62</v>
      </c>
      <c r="AY339" s="18" t="s">
        <v>1330</v>
      </c>
      <c r="AZ339" s="343" t="s">
        <v>1536</v>
      </c>
      <c r="BA339" s="18" t="s">
        <v>65</v>
      </c>
      <c r="BB339" s="18" t="s">
        <v>66</v>
      </c>
      <c r="BC339" s="343" t="s">
        <v>382</v>
      </c>
      <c r="BE339" s="343"/>
      <c r="BF339" s="417"/>
    </row>
    <row r="340" spans="1:58" s="18" customFormat="1" x14ac:dyDescent="0.25">
      <c r="A340" s="263" t="str">
        <f t="shared" si="40"/>
        <v>N-CO-MS-000239-E-XX-XX-XX-XX-01</v>
      </c>
      <c r="B340" s="150" t="s">
        <v>1537</v>
      </c>
      <c r="C340" s="476" t="str">
        <f t="shared" si="41"/>
        <v>4.08.16.FESM11.v01</v>
      </c>
      <c r="D340" s="150" t="s">
        <v>1488</v>
      </c>
      <c r="E340" s="163" t="s">
        <v>142</v>
      </c>
      <c r="F340" s="150" t="s">
        <v>50</v>
      </c>
      <c r="G340" s="220" t="s">
        <v>1538</v>
      </c>
      <c r="H340" s="151" t="s">
        <v>1490</v>
      </c>
      <c r="I340" s="151" t="s">
        <v>1491</v>
      </c>
      <c r="J340" s="162">
        <v>6570</v>
      </c>
      <c r="K340" s="152">
        <v>1</v>
      </c>
      <c r="L340" s="184">
        <v>1.6E-2</v>
      </c>
      <c r="M340" s="176">
        <v>68.2</v>
      </c>
      <c r="N340" s="184">
        <v>1.6E-2</v>
      </c>
      <c r="O340" s="153"/>
      <c r="P340" s="162">
        <v>10</v>
      </c>
      <c r="Q340" s="431">
        <v>997</v>
      </c>
      <c r="R340" s="150" t="s">
        <v>1492</v>
      </c>
      <c r="S340" s="150"/>
      <c r="T340" s="77"/>
      <c r="U340" s="78"/>
      <c r="V340" s="150"/>
      <c r="W340" s="192">
        <v>0</v>
      </c>
      <c r="X340" s="151" t="s">
        <v>1493</v>
      </c>
      <c r="Y340" s="175"/>
      <c r="Z340" s="157" t="s">
        <v>223</v>
      </c>
      <c r="AA340" s="150"/>
      <c r="AB340" s="158"/>
      <c r="AC340" s="158">
        <v>41485</v>
      </c>
      <c r="AD340" s="159"/>
      <c r="AE340" s="150"/>
      <c r="AF340" s="150"/>
      <c r="AG340" s="150"/>
      <c r="AH340" s="150"/>
      <c r="AI340" s="150"/>
      <c r="AJ340" s="150"/>
      <c r="AK340" s="150"/>
      <c r="AL340" s="160"/>
      <c r="AW340" s="18" t="s">
        <v>61</v>
      </c>
      <c r="AX340" s="18" t="s">
        <v>62</v>
      </c>
      <c r="AY340" s="18" t="s">
        <v>1330</v>
      </c>
      <c r="AZ340" s="343" t="s">
        <v>1539</v>
      </c>
      <c r="BA340" s="18" t="s">
        <v>65</v>
      </c>
      <c r="BB340" s="18" t="s">
        <v>66</v>
      </c>
      <c r="BC340" s="343" t="s">
        <v>382</v>
      </c>
      <c r="BE340" s="343"/>
      <c r="BF340" s="417"/>
    </row>
    <row r="341" spans="1:58" s="18" customFormat="1" x14ac:dyDescent="0.25">
      <c r="A341" s="263" t="str">
        <f t="shared" si="40"/>
        <v>N-CO-MS-000240-E-XX-XX-XX-XX-01</v>
      </c>
      <c r="B341" s="150" t="s">
        <v>1540</v>
      </c>
      <c r="C341" s="476" t="str">
        <f t="shared" si="41"/>
        <v>4.08.17.FESM11.v01</v>
      </c>
      <c r="D341" s="150" t="s">
        <v>1488</v>
      </c>
      <c r="E341" s="163" t="s">
        <v>142</v>
      </c>
      <c r="F341" s="150" t="s">
        <v>50</v>
      </c>
      <c r="G341" s="220" t="s">
        <v>1541</v>
      </c>
      <c r="H341" s="151" t="s">
        <v>1490</v>
      </c>
      <c r="I341" s="151" t="s">
        <v>1491</v>
      </c>
      <c r="J341" s="162">
        <v>4380</v>
      </c>
      <c r="K341" s="152">
        <v>1</v>
      </c>
      <c r="L341" s="184">
        <v>2.0400000000000001E-2</v>
      </c>
      <c r="M341" s="176">
        <v>39.1</v>
      </c>
      <c r="N341" s="184">
        <v>2.0400000000000001E-2</v>
      </c>
      <c r="O341" s="153"/>
      <c r="P341" s="162">
        <v>10</v>
      </c>
      <c r="Q341" s="431">
        <v>2141</v>
      </c>
      <c r="R341" s="150" t="s">
        <v>1492</v>
      </c>
      <c r="S341" s="150"/>
      <c r="T341" s="77"/>
      <c r="U341" s="78"/>
      <c r="V341" s="150"/>
      <c r="W341" s="192">
        <v>0</v>
      </c>
      <c r="X341" s="151" t="s">
        <v>1493</v>
      </c>
      <c r="Y341" s="175"/>
      <c r="Z341" s="157" t="s">
        <v>223</v>
      </c>
      <c r="AA341" s="150"/>
      <c r="AB341" s="158"/>
      <c r="AC341" s="158">
        <v>41485</v>
      </c>
      <c r="AD341" s="159"/>
      <c r="AE341" s="150"/>
      <c r="AF341" s="150"/>
      <c r="AG341" s="150"/>
      <c r="AH341" s="150"/>
      <c r="AI341" s="150"/>
      <c r="AJ341" s="150"/>
      <c r="AK341" s="150"/>
      <c r="AL341" s="160"/>
      <c r="AW341" s="18" t="s">
        <v>61</v>
      </c>
      <c r="AX341" s="18" t="s">
        <v>62</v>
      </c>
      <c r="AY341" s="18" t="s">
        <v>1330</v>
      </c>
      <c r="AZ341" s="343" t="s">
        <v>1542</v>
      </c>
      <c r="BA341" s="18" t="s">
        <v>65</v>
      </c>
      <c r="BB341" s="18" t="s">
        <v>66</v>
      </c>
      <c r="BC341" s="343" t="s">
        <v>382</v>
      </c>
      <c r="BE341" s="343"/>
      <c r="BF341" s="417"/>
    </row>
    <row r="342" spans="1:58" s="18" customFormat="1" x14ac:dyDescent="0.25">
      <c r="A342" s="263" t="str">
        <f t="shared" si="40"/>
        <v>N-CO-MS-000241-E-XX-XX-XX-XX-01</v>
      </c>
      <c r="B342" s="150" t="s">
        <v>1543</v>
      </c>
      <c r="C342" s="476" t="str">
        <f t="shared" si="41"/>
        <v>4.08.18.FESM11.v01</v>
      </c>
      <c r="D342" s="150" t="s">
        <v>1488</v>
      </c>
      <c r="E342" s="163" t="s">
        <v>142</v>
      </c>
      <c r="F342" s="150" t="s">
        <v>50</v>
      </c>
      <c r="G342" s="220" t="s">
        <v>1544</v>
      </c>
      <c r="H342" s="151" t="s">
        <v>1490</v>
      </c>
      <c r="I342" s="151" t="s">
        <v>1491</v>
      </c>
      <c r="J342" s="162">
        <v>4380</v>
      </c>
      <c r="K342" s="152">
        <v>1</v>
      </c>
      <c r="L342" s="184">
        <v>2.0400000000000001E-2</v>
      </c>
      <c r="M342" s="176">
        <v>82.6</v>
      </c>
      <c r="N342" s="184">
        <v>2.0400000000000001E-2</v>
      </c>
      <c r="O342" s="153"/>
      <c r="P342" s="162">
        <v>10</v>
      </c>
      <c r="Q342" s="431">
        <v>1112</v>
      </c>
      <c r="R342" s="150" t="s">
        <v>1492</v>
      </c>
      <c r="S342" s="150"/>
      <c r="T342" s="77"/>
      <c r="U342" s="78"/>
      <c r="V342" s="150"/>
      <c r="W342" s="192">
        <v>0</v>
      </c>
      <c r="X342" s="151" t="s">
        <v>1493</v>
      </c>
      <c r="Y342" s="175"/>
      <c r="Z342" s="157" t="s">
        <v>223</v>
      </c>
      <c r="AA342" s="150"/>
      <c r="AB342" s="158"/>
      <c r="AC342" s="158">
        <v>41485</v>
      </c>
      <c r="AD342" s="159"/>
      <c r="AE342" s="150"/>
      <c r="AF342" s="150"/>
      <c r="AG342" s="150"/>
      <c r="AH342" s="150"/>
      <c r="AI342" s="150"/>
      <c r="AJ342" s="150"/>
      <c r="AK342" s="150"/>
      <c r="AL342" s="160"/>
      <c r="AW342" s="18" t="s">
        <v>61</v>
      </c>
      <c r="AX342" s="18" t="s">
        <v>62</v>
      </c>
      <c r="AY342" s="18" t="s">
        <v>1330</v>
      </c>
      <c r="AZ342" s="343" t="s">
        <v>1545</v>
      </c>
      <c r="BA342" s="18" t="s">
        <v>65</v>
      </c>
      <c r="BB342" s="18" t="s">
        <v>66</v>
      </c>
      <c r="BC342" s="343" t="s">
        <v>382</v>
      </c>
      <c r="BE342" s="343"/>
      <c r="BF342" s="417"/>
    </row>
    <row r="343" spans="1:58" s="18" customFormat="1" x14ac:dyDescent="0.25">
      <c r="A343" s="263" t="str">
        <f t="shared" si="40"/>
        <v>N-CO-MS-000242-E-XX-XX-XX-XX-01</v>
      </c>
      <c r="B343" s="150" t="s">
        <v>1546</v>
      </c>
      <c r="C343" s="476" t="str">
        <f t="shared" si="41"/>
        <v>4.08.19.FESM11.v01</v>
      </c>
      <c r="D343" s="150" t="s">
        <v>1488</v>
      </c>
      <c r="E343" s="163" t="s">
        <v>142</v>
      </c>
      <c r="F343" s="150" t="s">
        <v>50</v>
      </c>
      <c r="G343" s="220" t="s">
        <v>1547</v>
      </c>
      <c r="H343" s="151" t="s">
        <v>1490</v>
      </c>
      <c r="I343" s="151" t="s">
        <v>1491</v>
      </c>
      <c r="J343" s="162">
        <v>4380</v>
      </c>
      <c r="K343" s="152">
        <v>1</v>
      </c>
      <c r="L343" s="184">
        <v>2.0400000000000001E-2</v>
      </c>
      <c r="M343" s="176">
        <v>82.6</v>
      </c>
      <c r="N343" s="184">
        <v>2.0400000000000001E-2</v>
      </c>
      <c r="O343" s="153"/>
      <c r="P343" s="162">
        <v>10</v>
      </c>
      <c r="Q343" s="431">
        <v>279</v>
      </c>
      <c r="R343" s="150" t="s">
        <v>1492</v>
      </c>
      <c r="S343" s="150"/>
      <c r="T343" s="77"/>
      <c r="U343" s="78"/>
      <c r="V343" s="150"/>
      <c r="W343" s="192">
        <v>0</v>
      </c>
      <c r="X343" s="151" t="s">
        <v>1493</v>
      </c>
      <c r="Y343" s="175"/>
      <c r="Z343" s="157" t="s">
        <v>223</v>
      </c>
      <c r="AA343" s="150"/>
      <c r="AB343" s="158"/>
      <c r="AC343" s="158">
        <v>41485</v>
      </c>
      <c r="AD343" s="159"/>
      <c r="AE343" s="150"/>
      <c r="AF343" s="150"/>
      <c r="AG343" s="150"/>
      <c r="AH343" s="150"/>
      <c r="AI343" s="150"/>
      <c r="AJ343" s="150"/>
      <c r="AK343" s="150"/>
      <c r="AL343" s="160"/>
      <c r="AW343" s="18" t="s">
        <v>61</v>
      </c>
      <c r="AX343" s="18" t="s">
        <v>62</v>
      </c>
      <c r="AY343" s="18" t="s">
        <v>1330</v>
      </c>
      <c r="AZ343" s="343" t="s">
        <v>1548</v>
      </c>
      <c r="BA343" s="18" t="s">
        <v>65</v>
      </c>
      <c r="BB343" s="18" t="s">
        <v>66</v>
      </c>
      <c r="BC343" s="343" t="s">
        <v>382</v>
      </c>
      <c r="BE343" s="343"/>
      <c r="BF343" s="417"/>
    </row>
    <row r="344" spans="1:58" s="18" customFormat="1" x14ac:dyDescent="0.25">
      <c r="A344" s="263" t="str">
        <f t="shared" si="40"/>
        <v>N-CO-MS-000243-E-XX-XX-XX-XX-01</v>
      </c>
      <c r="B344" s="150" t="s">
        <v>1549</v>
      </c>
      <c r="C344" s="476" t="str">
        <f t="shared" si="41"/>
        <v>4.08.20.FESM11.v01</v>
      </c>
      <c r="D344" s="150" t="s">
        <v>1488</v>
      </c>
      <c r="E344" s="163" t="s">
        <v>142</v>
      </c>
      <c r="F344" s="150" t="s">
        <v>50</v>
      </c>
      <c r="G344" s="220" t="s">
        <v>1550</v>
      </c>
      <c r="H344" s="151" t="s">
        <v>1490</v>
      </c>
      <c r="I344" s="151" t="s">
        <v>1491</v>
      </c>
      <c r="J344" s="162">
        <v>6570</v>
      </c>
      <c r="K344" s="152">
        <v>1</v>
      </c>
      <c r="L344" s="184">
        <v>2.69E-2</v>
      </c>
      <c r="M344" s="166">
        <v>119.7</v>
      </c>
      <c r="N344" s="184">
        <v>2.69E-2</v>
      </c>
      <c r="O344" s="153"/>
      <c r="P344" s="162">
        <v>10</v>
      </c>
      <c r="Q344" s="431">
        <v>997</v>
      </c>
      <c r="R344" s="150" t="s">
        <v>1492</v>
      </c>
      <c r="S344" s="150"/>
      <c r="T344" s="77"/>
      <c r="U344" s="78"/>
      <c r="V344" s="150"/>
      <c r="W344" s="192">
        <v>0</v>
      </c>
      <c r="X344" s="151" t="s">
        <v>1493</v>
      </c>
      <c r="Y344" s="175"/>
      <c r="Z344" s="157" t="s">
        <v>223</v>
      </c>
      <c r="AA344" s="150"/>
      <c r="AB344" s="158"/>
      <c r="AC344" s="158">
        <v>41485</v>
      </c>
      <c r="AD344" s="159"/>
      <c r="AE344" s="150"/>
      <c r="AF344" s="150"/>
      <c r="AG344" s="150"/>
      <c r="AH344" s="150"/>
      <c r="AI344" s="150"/>
      <c r="AJ344" s="150"/>
      <c r="AK344" s="150"/>
      <c r="AL344" s="160"/>
      <c r="AW344" s="18" t="s">
        <v>61</v>
      </c>
      <c r="AX344" s="18" t="s">
        <v>62</v>
      </c>
      <c r="AY344" s="18" t="s">
        <v>1330</v>
      </c>
      <c r="AZ344" s="343" t="s">
        <v>1551</v>
      </c>
      <c r="BA344" s="18" t="s">
        <v>65</v>
      </c>
      <c r="BB344" s="18" t="s">
        <v>66</v>
      </c>
      <c r="BC344" s="343" t="s">
        <v>382</v>
      </c>
      <c r="BE344" s="343"/>
      <c r="BF344" s="417"/>
    </row>
    <row r="345" spans="1:58" s="18" customFormat="1" x14ac:dyDescent="0.25">
      <c r="A345" s="263" t="str">
        <f t="shared" si="40"/>
        <v>N-CO-MS-000244-E-XX-XX-XX-XX-01</v>
      </c>
      <c r="B345" s="150" t="s">
        <v>1552</v>
      </c>
      <c r="C345" s="476" t="str">
        <f t="shared" si="41"/>
        <v>4.08.21.FESM11.v01</v>
      </c>
      <c r="D345" s="150" t="s">
        <v>1488</v>
      </c>
      <c r="E345" s="163" t="s">
        <v>142</v>
      </c>
      <c r="F345" s="150" t="s">
        <v>50</v>
      </c>
      <c r="G345" s="220" t="s">
        <v>1553</v>
      </c>
      <c r="H345" s="151" t="s">
        <v>1490</v>
      </c>
      <c r="I345" s="151" t="s">
        <v>1491</v>
      </c>
      <c r="J345" s="162">
        <v>4380</v>
      </c>
      <c r="K345" s="152">
        <v>1</v>
      </c>
      <c r="L345" s="184">
        <v>8.9999999999999993E-3</v>
      </c>
      <c r="M345" s="166">
        <v>159</v>
      </c>
      <c r="N345" s="184">
        <v>8.9999999999999993E-3</v>
      </c>
      <c r="O345" s="153"/>
      <c r="P345" s="162">
        <v>10</v>
      </c>
      <c r="Q345" s="431">
        <v>2141</v>
      </c>
      <c r="R345" s="150" t="s">
        <v>1492</v>
      </c>
      <c r="S345" s="150"/>
      <c r="T345" s="77"/>
      <c r="U345" s="78"/>
      <c r="V345" s="150"/>
      <c r="W345" s="192">
        <v>0</v>
      </c>
      <c r="X345" s="151" t="s">
        <v>1493</v>
      </c>
      <c r="Y345" s="175"/>
      <c r="Z345" s="157" t="s">
        <v>223</v>
      </c>
      <c r="AA345" s="150"/>
      <c r="AB345" s="158"/>
      <c r="AC345" s="158">
        <v>41485</v>
      </c>
      <c r="AD345" s="159"/>
      <c r="AE345" s="150"/>
      <c r="AF345" s="150"/>
      <c r="AG345" s="150"/>
      <c r="AH345" s="150"/>
      <c r="AI345" s="150"/>
      <c r="AJ345" s="150"/>
      <c r="AK345" s="150"/>
      <c r="AL345" s="160"/>
      <c r="AW345" s="18" t="s">
        <v>61</v>
      </c>
      <c r="AX345" s="18" t="s">
        <v>62</v>
      </c>
      <c r="AY345" s="18" t="s">
        <v>1330</v>
      </c>
      <c r="AZ345" s="343" t="s">
        <v>1554</v>
      </c>
      <c r="BA345" s="18" t="s">
        <v>65</v>
      </c>
      <c r="BB345" s="18" t="s">
        <v>66</v>
      </c>
      <c r="BC345" s="343" t="s">
        <v>382</v>
      </c>
      <c r="BE345" s="343"/>
      <c r="BF345" s="417"/>
    </row>
    <row r="346" spans="1:58" s="18" customFormat="1" x14ac:dyDescent="0.25">
      <c r="A346" s="263" t="str">
        <f t="shared" si="40"/>
        <v>N-CO-MS-000245-E-XX-XX-XX-XX-01</v>
      </c>
      <c r="B346" s="150" t="s">
        <v>1555</v>
      </c>
      <c r="C346" s="476" t="str">
        <f t="shared" si="41"/>
        <v>4.08.22.FESM11.v01</v>
      </c>
      <c r="D346" s="150" t="s">
        <v>1488</v>
      </c>
      <c r="E346" s="163" t="s">
        <v>142</v>
      </c>
      <c r="F346" s="150" t="s">
        <v>50</v>
      </c>
      <c r="G346" s="220" t="s">
        <v>1556</v>
      </c>
      <c r="H346" s="151" t="s">
        <v>1490</v>
      </c>
      <c r="I346" s="151" t="s">
        <v>1491</v>
      </c>
      <c r="J346" s="162">
        <v>4380</v>
      </c>
      <c r="K346" s="152">
        <v>1</v>
      </c>
      <c r="L346" s="184">
        <v>2.0999999999999999E-3</v>
      </c>
      <c r="M346" s="166">
        <v>70.8</v>
      </c>
      <c r="N346" s="184">
        <v>2.0999999999999999E-3</v>
      </c>
      <c r="O346" s="153"/>
      <c r="P346" s="162">
        <v>10</v>
      </c>
      <c r="Q346" s="431">
        <v>1112</v>
      </c>
      <c r="R346" s="150" t="s">
        <v>1492</v>
      </c>
      <c r="S346" s="150"/>
      <c r="T346" s="77"/>
      <c r="U346" s="78"/>
      <c r="V346" s="150"/>
      <c r="W346" s="192">
        <v>0</v>
      </c>
      <c r="X346" s="151" t="s">
        <v>1493</v>
      </c>
      <c r="Y346" s="175"/>
      <c r="Z346" s="157" t="s">
        <v>223</v>
      </c>
      <c r="AA346" s="150"/>
      <c r="AB346" s="158"/>
      <c r="AC346" s="158">
        <v>41485</v>
      </c>
      <c r="AD346" s="159"/>
      <c r="AE346" s="150"/>
      <c r="AF346" s="150"/>
      <c r="AG346" s="150"/>
      <c r="AH346" s="150"/>
      <c r="AI346" s="150"/>
      <c r="AJ346" s="150"/>
      <c r="AK346" s="150"/>
      <c r="AL346" s="160"/>
      <c r="AW346" s="18" t="s">
        <v>61</v>
      </c>
      <c r="AX346" s="18" t="s">
        <v>62</v>
      </c>
      <c r="AY346" s="18" t="s">
        <v>1330</v>
      </c>
      <c r="AZ346" s="343" t="s">
        <v>1557</v>
      </c>
      <c r="BA346" s="18" t="s">
        <v>65</v>
      </c>
      <c r="BB346" s="18" t="s">
        <v>66</v>
      </c>
      <c r="BC346" s="343" t="s">
        <v>382</v>
      </c>
      <c r="BE346" s="343"/>
      <c r="BF346" s="417"/>
    </row>
    <row r="347" spans="1:58" s="18" customFormat="1" ht="13.15" customHeight="1" x14ac:dyDescent="0.25">
      <c r="A347" s="263" t="str">
        <f t="shared" si="40"/>
        <v>N-CO-MS-000246-E-XX-XX-XX-XX-01</v>
      </c>
      <c r="B347" s="150" t="s">
        <v>1558</v>
      </c>
      <c r="C347" s="163" t="str">
        <f t="shared" si="41"/>
        <v>4.08.23.FESM11.v01</v>
      </c>
      <c r="D347" s="150" t="s">
        <v>1488</v>
      </c>
      <c r="E347" s="163" t="s">
        <v>142</v>
      </c>
      <c r="F347" s="150" t="s">
        <v>50</v>
      </c>
      <c r="G347" s="220" t="s">
        <v>1559</v>
      </c>
      <c r="H347" s="151" t="s">
        <v>1490</v>
      </c>
      <c r="I347" s="151" t="s">
        <v>1491</v>
      </c>
      <c r="J347" s="162">
        <v>4380</v>
      </c>
      <c r="K347" s="152">
        <v>1</v>
      </c>
      <c r="L347" s="184">
        <v>2.1899999999999999E-2</v>
      </c>
      <c r="M347" s="166">
        <v>134.5</v>
      </c>
      <c r="N347" s="184">
        <v>2.1899999999999999E-2</v>
      </c>
      <c r="O347" s="153"/>
      <c r="P347" s="162">
        <v>10</v>
      </c>
      <c r="Q347" s="431">
        <v>279</v>
      </c>
      <c r="R347" s="150" t="s">
        <v>1492</v>
      </c>
      <c r="S347" s="150"/>
      <c r="T347" s="77"/>
      <c r="U347" s="78"/>
      <c r="V347" s="150"/>
      <c r="W347" s="192">
        <v>0</v>
      </c>
      <c r="X347" s="151" t="s">
        <v>1493</v>
      </c>
      <c r="Y347" s="175"/>
      <c r="Z347" s="157" t="s">
        <v>223</v>
      </c>
      <c r="AA347" s="150"/>
      <c r="AB347" s="158"/>
      <c r="AC347" s="158">
        <v>41485</v>
      </c>
      <c r="AD347" s="159"/>
      <c r="AE347" s="150"/>
      <c r="AF347" s="150"/>
      <c r="AG347" s="150"/>
      <c r="AH347" s="150"/>
      <c r="AI347" s="150"/>
      <c r="AJ347" s="150"/>
      <c r="AK347" s="150"/>
      <c r="AL347" s="160"/>
      <c r="AW347" s="18" t="s">
        <v>61</v>
      </c>
      <c r="AX347" s="18" t="s">
        <v>62</v>
      </c>
      <c r="AY347" s="18" t="s">
        <v>1330</v>
      </c>
      <c r="AZ347" s="343" t="s">
        <v>1560</v>
      </c>
      <c r="BA347" s="18" t="s">
        <v>65</v>
      </c>
      <c r="BB347" s="18" t="s">
        <v>66</v>
      </c>
      <c r="BC347" s="343" t="s">
        <v>382</v>
      </c>
      <c r="BE347" s="343"/>
      <c r="BF347" s="417"/>
    </row>
    <row r="348" spans="1:58" s="18" customFormat="1" x14ac:dyDescent="0.25">
      <c r="A348" s="263" t="str">
        <f t="shared" si="40"/>
        <v>N-CO-MP-000247-E-XX-XX-XX-XX-01</v>
      </c>
      <c r="B348" s="2" t="s">
        <v>1561</v>
      </c>
      <c r="C348" s="3" t="str">
        <f t="shared" si="41"/>
        <v>4.02.01.FESM3.v02</v>
      </c>
      <c r="D348" s="2" t="s">
        <v>1562</v>
      </c>
      <c r="E348" s="2" t="s">
        <v>152</v>
      </c>
      <c r="F348" s="2" t="s">
        <v>50</v>
      </c>
      <c r="G348" s="3" t="s">
        <v>1563</v>
      </c>
      <c r="H348" s="3" t="s">
        <v>1564</v>
      </c>
      <c r="I348" s="3" t="s">
        <v>1565</v>
      </c>
      <c r="J348" s="496">
        <v>2744</v>
      </c>
      <c r="K348" s="19">
        <v>0.78</v>
      </c>
      <c r="L348" s="20">
        <v>5.4666666666666669E-2</v>
      </c>
      <c r="M348" s="7">
        <v>201.33333333333334</v>
      </c>
      <c r="N348" s="20">
        <v>4.2640000000000004E-2</v>
      </c>
      <c r="O348" s="20"/>
      <c r="P348" s="496">
        <v>15</v>
      </c>
      <c r="Q348" s="440">
        <v>233.33333333333334</v>
      </c>
      <c r="R348" s="2" t="s">
        <v>1389</v>
      </c>
      <c r="S348" s="2"/>
      <c r="T348" s="2"/>
      <c r="U348" s="2"/>
      <c r="V348" s="2"/>
      <c r="W348" s="21">
        <v>134.81333333333333</v>
      </c>
      <c r="X348" s="3" t="s">
        <v>55</v>
      </c>
      <c r="Y348" s="37" t="s">
        <v>56</v>
      </c>
      <c r="Z348" s="500" t="s">
        <v>223</v>
      </c>
      <c r="AA348" s="2"/>
      <c r="AB348" s="58">
        <v>40142</v>
      </c>
      <c r="AC348" s="58"/>
      <c r="AE348" s="2"/>
      <c r="AF348" s="2" t="s">
        <v>90</v>
      </c>
      <c r="AG348" s="59"/>
      <c r="AH348" s="59"/>
      <c r="AI348" s="59"/>
      <c r="AJ348" s="2"/>
      <c r="AK348" s="2"/>
      <c r="AL348" s="108"/>
      <c r="AW348" s="18" t="s">
        <v>61</v>
      </c>
      <c r="AX348" s="18" t="s">
        <v>62</v>
      </c>
      <c r="AY348" s="18" t="s">
        <v>1409</v>
      </c>
      <c r="AZ348" s="343" t="s">
        <v>1566</v>
      </c>
      <c r="BA348" s="18" t="s">
        <v>65</v>
      </c>
      <c r="BB348" s="18" t="s">
        <v>66</v>
      </c>
      <c r="BC348" s="343" t="s">
        <v>382</v>
      </c>
      <c r="BE348" s="343"/>
      <c r="BF348" s="417"/>
    </row>
    <row r="349" spans="1:58" s="18" customFormat="1" x14ac:dyDescent="0.25">
      <c r="A349" s="263" t="str">
        <f t="shared" si="40"/>
        <v>N-CO-MP-000248-E-XX-XX-XX-XX-01</v>
      </c>
      <c r="B349" s="2" t="s">
        <v>1567</v>
      </c>
      <c r="C349" s="3" t="str">
        <f t="shared" si="41"/>
        <v>4.02.02.FESM3.v02</v>
      </c>
      <c r="D349" s="2" t="s">
        <v>1562</v>
      </c>
      <c r="E349" s="2" t="s">
        <v>152</v>
      </c>
      <c r="F349" s="2" t="s">
        <v>50</v>
      </c>
      <c r="G349" s="3" t="s">
        <v>1568</v>
      </c>
      <c r="H349" s="3" t="s">
        <v>1564</v>
      </c>
      <c r="I349" s="3" t="s">
        <v>1565</v>
      </c>
      <c r="J349" s="496">
        <v>2744</v>
      </c>
      <c r="K349" s="19">
        <v>0.78</v>
      </c>
      <c r="L349" s="20">
        <v>5.45E-2</v>
      </c>
      <c r="M349" s="7">
        <v>201.5</v>
      </c>
      <c r="N349" s="20">
        <v>4.2509999999999999E-2</v>
      </c>
      <c r="O349" s="20"/>
      <c r="P349" s="496">
        <v>15</v>
      </c>
      <c r="Q349" s="440">
        <v>175</v>
      </c>
      <c r="R349" s="2" t="s">
        <v>1389</v>
      </c>
      <c r="S349" s="2"/>
      <c r="T349" s="2"/>
      <c r="U349" s="2"/>
      <c r="V349" s="2"/>
      <c r="W349" s="21">
        <v>101.11</v>
      </c>
      <c r="X349" s="3" t="s">
        <v>55</v>
      </c>
      <c r="Y349" s="37" t="s">
        <v>56</v>
      </c>
      <c r="Z349" s="500" t="s">
        <v>223</v>
      </c>
      <c r="AA349" s="2"/>
      <c r="AB349" s="58">
        <v>40142</v>
      </c>
      <c r="AC349" s="58"/>
      <c r="AE349" s="2"/>
      <c r="AF349" s="2" t="s">
        <v>90</v>
      </c>
      <c r="AG349" s="59"/>
      <c r="AH349" s="59"/>
      <c r="AI349" s="59"/>
      <c r="AJ349" s="2"/>
      <c r="AK349" s="2"/>
      <c r="AL349" s="108"/>
      <c r="AW349" s="18" t="s">
        <v>61</v>
      </c>
      <c r="AX349" s="18" t="s">
        <v>62</v>
      </c>
      <c r="AY349" s="18" t="s">
        <v>1409</v>
      </c>
      <c r="AZ349" s="343" t="s">
        <v>1569</v>
      </c>
      <c r="BA349" s="18" t="s">
        <v>65</v>
      </c>
      <c r="BB349" s="18" t="s">
        <v>66</v>
      </c>
      <c r="BC349" s="343" t="s">
        <v>382</v>
      </c>
      <c r="BE349" s="343"/>
      <c r="BF349" s="417"/>
    </row>
    <row r="350" spans="1:58" s="18" customFormat="1" x14ac:dyDescent="0.25">
      <c r="A350" s="263" t="str">
        <f t="shared" si="40"/>
        <v>N-CO-MP-000249-E-XX-XX-XX-XX-01</v>
      </c>
      <c r="B350" s="2" t="s">
        <v>1570</v>
      </c>
      <c r="C350" s="3" t="str">
        <f t="shared" si="41"/>
        <v>4.02.03.FESM3.v02</v>
      </c>
      <c r="D350" s="2" t="s">
        <v>1562</v>
      </c>
      <c r="E350" s="2" t="s">
        <v>152</v>
      </c>
      <c r="F350" s="2" t="s">
        <v>50</v>
      </c>
      <c r="G350" s="3" t="s">
        <v>1571</v>
      </c>
      <c r="H350" s="3" t="s">
        <v>1564</v>
      </c>
      <c r="I350" s="3" t="s">
        <v>1572</v>
      </c>
      <c r="J350" s="496">
        <v>2744</v>
      </c>
      <c r="K350" s="19">
        <v>0.78</v>
      </c>
      <c r="L350" s="20">
        <v>5.4666666666666669E-2</v>
      </c>
      <c r="M350" s="7">
        <v>201.33333333333334</v>
      </c>
      <c r="N350" s="20">
        <v>4.2640000000000004E-2</v>
      </c>
      <c r="O350" s="20"/>
      <c r="P350" s="496">
        <v>15</v>
      </c>
      <c r="Q350" s="440">
        <v>116.66666666666667</v>
      </c>
      <c r="R350" s="2" t="s">
        <v>1389</v>
      </c>
      <c r="S350" s="2"/>
      <c r="T350" s="2"/>
      <c r="U350" s="2"/>
      <c r="V350" s="2"/>
      <c r="W350" s="21">
        <v>87.334166666666661</v>
      </c>
      <c r="X350" s="3" t="s">
        <v>55</v>
      </c>
      <c r="Y350" s="37" t="s">
        <v>56</v>
      </c>
      <c r="Z350" s="500" t="s">
        <v>223</v>
      </c>
      <c r="AA350" s="2"/>
      <c r="AB350" s="58">
        <v>40142</v>
      </c>
      <c r="AC350" s="58"/>
      <c r="AE350" s="2"/>
      <c r="AF350" s="2" t="s">
        <v>90</v>
      </c>
      <c r="AG350" s="59"/>
      <c r="AH350" s="59"/>
      <c r="AI350" s="59"/>
      <c r="AJ350" s="2"/>
      <c r="AK350" s="2"/>
      <c r="AL350" s="108"/>
      <c r="AW350" s="18" t="s">
        <v>61</v>
      </c>
      <c r="AX350" s="18" t="s">
        <v>62</v>
      </c>
      <c r="AY350" s="18" t="s">
        <v>1409</v>
      </c>
      <c r="AZ350" s="343" t="s">
        <v>1573</v>
      </c>
      <c r="BA350" s="18" t="s">
        <v>65</v>
      </c>
      <c r="BB350" s="18" t="s">
        <v>66</v>
      </c>
      <c r="BC350" s="343" t="s">
        <v>382</v>
      </c>
      <c r="BE350" s="343"/>
      <c r="BF350" s="417"/>
    </row>
    <row r="351" spans="1:58" s="18" customFormat="1" x14ac:dyDescent="0.25">
      <c r="A351" s="263" t="str">
        <f t="shared" si="40"/>
        <v>N-CO-MP-000250-E-XX-XX-XX-XX-01</v>
      </c>
      <c r="B351" s="2" t="s">
        <v>1574</v>
      </c>
      <c r="C351" s="3" t="str">
        <f t="shared" si="41"/>
        <v>4.02.04.FESM3.v02</v>
      </c>
      <c r="D351" s="2" t="s">
        <v>1562</v>
      </c>
      <c r="E351" s="2" t="s">
        <v>152</v>
      </c>
      <c r="F351" s="2" t="s">
        <v>50</v>
      </c>
      <c r="G351" s="3" t="s">
        <v>1575</v>
      </c>
      <c r="H351" s="3" t="s">
        <v>1564</v>
      </c>
      <c r="I351" s="3" t="s">
        <v>1576</v>
      </c>
      <c r="J351" s="496">
        <v>2744</v>
      </c>
      <c r="K351" s="19">
        <v>0.78</v>
      </c>
      <c r="L351" s="20">
        <v>5.4800000000000001E-2</v>
      </c>
      <c r="M351" s="7">
        <v>201.4</v>
      </c>
      <c r="N351" s="20">
        <v>4.2744000000000004E-2</v>
      </c>
      <c r="O351" s="20"/>
      <c r="P351" s="496">
        <v>15</v>
      </c>
      <c r="Q351" s="440">
        <v>68.2</v>
      </c>
      <c r="R351" s="2" t="s">
        <v>1389</v>
      </c>
      <c r="S351" s="2"/>
      <c r="T351" s="2"/>
      <c r="U351" s="2"/>
      <c r="V351" s="2"/>
      <c r="W351" s="21">
        <v>64.136499999999998</v>
      </c>
      <c r="X351" s="3" t="s">
        <v>55</v>
      </c>
      <c r="Y351" s="37" t="s">
        <v>56</v>
      </c>
      <c r="Z351" s="500" t="s">
        <v>223</v>
      </c>
      <c r="AA351" s="2"/>
      <c r="AB351" s="58">
        <v>40142</v>
      </c>
      <c r="AC351" s="58"/>
      <c r="AE351" s="2"/>
      <c r="AF351" s="2" t="s">
        <v>90</v>
      </c>
      <c r="AG351" s="59"/>
      <c r="AH351" s="59"/>
      <c r="AI351" s="59"/>
      <c r="AJ351" s="2"/>
      <c r="AK351" s="2"/>
      <c r="AL351" s="108"/>
      <c r="AW351" s="18" t="s">
        <v>61</v>
      </c>
      <c r="AX351" s="18" t="s">
        <v>62</v>
      </c>
      <c r="AY351" s="18" t="s">
        <v>1409</v>
      </c>
      <c r="AZ351" s="343" t="s">
        <v>1577</v>
      </c>
      <c r="BA351" s="18" t="s">
        <v>65</v>
      </c>
      <c r="BB351" s="18" t="s">
        <v>66</v>
      </c>
      <c r="BC351" s="343" t="s">
        <v>382</v>
      </c>
      <c r="BE351" s="343"/>
      <c r="BF351" s="417"/>
    </row>
    <row r="352" spans="1:58" s="18" customFormat="1" x14ac:dyDescent="0.25">
      <c r="A352" s="263" t="str">
        <f t="shared" si="40"/>
        <v>N-CO-MP-000251-E-XX-XX-XX-XX-01</v>
      </c>
      <c r="B352" s="2" t="s">
        <v>1578</v>
      </c>
      <c r="C352" s="3" t="str">
        <f t="shared" si="41"/>
        <v>4.02.05.FESM3.v02</v>
      </c>
      <c r="D352" s="2" t="s">
        <v>1562</v>
      </c>
      <c r="E352" s="2" t="s">
        <v>152</v>
      </c>
      <c r="F352" s="2" t="s">
        <v>50</v>
      </c>
      <c r="G352" s="3" t="s">
        <v>1579</v>
      </c>
      <c r="H352" s="3" t="s">
        <v>1580</v>
      </c>
      <c r="I352" s="3" t="s">
        <v>1581</v>
      </c>
      <c r="J352" s="496">
        <v>2744</v>
      </c>
      <c r="K352" s="19">
        <v>0.78</v>
      </c>
      <c r="L352" s="20">
        <v>5.4666666666666662E-2</v>
      </c>
      <c r="M352" s="7">
        <v>201.46666666666667</v>
      </c>
      <c r="N352" s="20">
        <v>4.2639999999999997E-2</v>
      </c>
      <c r="O352" s="20"/>
      <c r="P352" s="496">
        <v>15</v>
      </c>
      <c r="Q352" s="440">
        <v>66.400000000000006</v>
      </c>
      <c r="R352" s="2" t="s">
        <v>1389</v>
      </c>
      <c r="S352" s="2"/>
      <c r="T352" s="2"/>
      <c r="U352" s="2"/>
      <c r="V352" s="2"/>
      <c r="W352" s="21">
        <v>50.398000000000003</v>
      </c>
      <c r="X352" s="3" t="s">
        <v>55</v>
      </c>
      <c r="Y352" s="37" t="s">
        <v>56</v>
      </c>
      <c r="Z352" s="500" t="s">
        <v>223</v>
      </c>
      <c r="AA352" s="2"/>
      <c r="AB352" s="58">
        <v>40142</v>
      </c>
      <c r="AC352" s="58"/>
      <c r="AE352" s="2"/>
      <c r="AF352" s="2" t="s">
        <v>90</v>
      </c>
      <c r="AG352" s="59"/>
      <c r="AH352" s="59"/>
      <c r="AI352" s="59"/>
      <c r="AJ352" s="2"/>
      <c r="AK352" s="2"/>
      <c r="AL352" s="108"/>
      <c r="AW352" s="18" t="s">
        <v>61</v>
      </c>
      <c r="AX352" s="18" t="s">
        <v>62</v>
      </c>
      <c r="AY352" s="18" t="s">
        <v>1409</v>
      </c>
      <c r="AZ352" s="343" t="s">
        <v>1582</v>
      </c>
      <c r="BA352" s="18" t="s">
        <v>65</v>
      </c>
      <c r="BB352" s="18" t="s">
        <v>66</v>
      </c>
      <c r="BC352" s="343" t="s">
        <v>382</v>
      </c>
      <c r="BE352" s="343"/>
      <c r="BF352" s="417"/>
    </row>
    <row r="353" spans="1:58" s="18" customFormat="1" x14ac:dyDescent="0.25">
      <c r="A353" s="263" t="str">
        <f t="shared" si="40"/>
        <v>N-CO-MP-000252-E-XX-XX-XX-XX-01</v>
      </c>
      <c r="B353" s="2" t="s">
        <v>1583</v>
      </c>
      <c r="C353" s="3" t="str">
        <f t="shared" si="41"/>
        <v>4.02.06.FESM3.v02</v>
      </c>
      <c r="D353" s="2" t="s">
        <v>1562</v>
      </c>
      <c r="E353" s="2" t="s">
        <v>152</v>
      </c>
      <c r="F353" s="2" t="s">
        <v>50</v>
      </c>
      <c r="G353" s="3" t="s">
        <v>1584</v>
      </c>
      <c r="H353" s="3" t="s">
        <v>1585</v>
      </c>
      <c r="I353" s="3" t="s">
        <v>1586</v>
      </c>
      <c r="J353" s="496">
        <v>2744</v>
      </c>
      <c r="K353" s="19">
        <v>0.78</v>
      </c>
      <c r="L353" s="20">
        <v>5.4700000000000006E-2</v>
      </c>
      <c r="M353" s="7">
        <v>201.4</v>
      </c>
      <c r="N353" s="20">
        <v>4.2666000000000003E-2</v>
      </c>
      <c r="O353" s="20"/>
      <c r="P353" s="496">
        <v>15</v>
      </c>
      <c r="Q353" s="440">
        <v>33.200000000000003</v>
      </c>
      <c r="R353" s="2" t="s">
        <v>1389</v>
      </c>
      <c r="S353" s="2"/>
      <c r="T353" s="2"/>
      <c r="U353" s="2"/>
      <c r="V353" s="2"/>
      <c r="W353" s="21">
        <v>44.906500000000001</v>
      </c>
      <c r="X353" s="3" t="s">
        <v>55</v>
      </c>
      <c r="Y353" s="37" t="s">
        <v>56</v>
      </c>
      <c r="Z353" s="500" t="s">
        <v>223</v>
      </c>
      <c r="AA353" s="2"/>
      <c r="AB353" s="58">
        <v>40142</v>
      </c>
      <c r="AC353" s="58"/>
      <c r="AE353" s="2"/>
      <c r="AF353" s="2" t="s">
        <v>90</v>
      </c>
      <c r="AG353" s="59"/>
      <c r="AH353" s="59"/>
      <c r="AI353" s="59"/>
      <c r="AJ353" s="2"/>
      <c r="AK353" s="2"/>
      <c r="AL353" s="108"/>
      <c r="AW353" s="18" t="s">
        <v>61</v>
      </c>
      <c r="AX353" s="18" t="s">
        <v>62</v>
      </c>
      <c r="AY353" s="18" t="s">
        <v>1409</v>
      </c>
      <c r="AZ353" s="343" t="s">
        <v>1587</v>
      </c>
      <c r="BA353" s="18" t="s">
        <v>65</v>
      </c>
      <c r="BB353" s="18" t="s">
        <v>66</v>
      </c>
      <c r="BC353" s="343" t="s">
        <v>382</v>
      </c>
      <c r="BE353" s="343"/>
      <c r="BF353" s="417"/>
    </row>
    <row r="354" spans="1:58" s="18" customFormat="1" x14ac:dyDescent="0.25">
      <c r="A354" s="263" t="str">
        <f t="shared" si="40"/>
        <v>N-CO-MP-000253-E-XX-XX-XX-XX-01</v>
      </c>
      <c r="B354" s="2" t="s">
        <v>1588</v>
      </c>
      <c r="C354" s="3" t="str">
        <f t="shared" si="41"/>
        <v>4.02.07.FESM3.v02</v>
      </c>
      <c r="D354" s="2" t="s">
        <v>1562</v>
      </c>
      <c r="E354" s="2" t="s">
        <v>152</v>
      </c>
      <c r="F354" s="2" t="s">
        <v>50</v>
      </c>
      <c r="G354" s="3" t="s">
        <v>1589</v>
      </c>
      <c r="H354" s="3" t="s">
        <v>1590</v>
      </c>
      <c r="I354" s="3" t="s">
        <v>1591</v>
      </c>
      <c r="J354" s="496">
        <v>2744</v>
      </c>
      <c r="K354" s="19">
        <v>0.78</v>
      </c>
      <c r="L354" s="20">
        <v>5.4733333333333328E-2</v>
      </c>
      <c r="M354" s="7">
        <v>201.4</v>
      </c>
      <c r="N354" s="20">
        <v>4.2691999999999994E-2</v>
      </c>
      <c r="O354" s="20"/>
      <c r="P354" s="496">
        <v>15</v>
      </c>
      <c r="Q354" s="440">
        <v>39</v>
      </c>
      <c r="R354" s="2" t="s">
        <v>1389</v>
      </c>
      <c r="S354" s="2"/>
      <c r="T354" s="2"/>
      <c r="U354" s="2"/>
      <c r="V354" s="2"/>
      <c r="W354" s="21">
        <v>30.121333333333332</v>
      </c>
      <c r="X354" s="3" t="s">
        <v>55</v>
      </c>
      <c r="Y354" s="37" t="s">
        <v>56</v>
      </c>
      <c r="Z354" s="500" t="s">
        <v>223</v>
      </c>
      <c r="AA354" s="2"/>
      <c r="AB354" s="58">
        <v>40142</v>
      </c>
      <c r="AC354" s="58"/>
      <c r="AE354" s="2"/>
      <c r="AF354" s="2" t="s">
        <v>90</v>
      </c>
      <c r="AG354" s="59"/>
      <c r="AH354" s="59"/>
      <c r="AI354" s="59"/>
      <c r="AJ354" s="2"/>
      <c r="AK354" s="2"/>
      <c r="AL354" s="108"/>
      <c r="AW354" s="18" t="s">
        <v>61</v>
      </c>
      <c r="AX354" s="18" t="s">
        <v>62</v>
      </c>
      <c r="AY354" s="18" t="s">
        <v>1409</v>
      </c>
      <c r="AZ354" s="343" t="s">
        <v>1592</v>
      </c>
      <c r="BA354" s="18" t="s">
        <v>65</v>
      </c>
      <c r="BB354" s="18" t="s">
        <v>66</v>
      </c>
      <c r="BC354" s="343" t="s">
        <v>382</v>
      </c>
      <c r="BE354" s="343"/>
      <c r="BF354" s="417"/>
    </row>
    <row r="355" spans="1:58" s="18" customFormat="1" x14ac:dyDescent="0.25">
      <c r="A355" s="263" t="str">
        <f t="shared" si="40"/>
        <v>N-CO-MP-000254-E-XX-XX-XX-XX-01</v>
      </c>
      <c r="B355" s="2" t="s">
        <v>1593</v>
      </c>
      <c r="C355" s="3" t="str">
        <f t="shared" si="41"/>
        <v>4.02.08.FESM3.v02</v>
      </c>
      <c r="D355" s="2" t="s">
        <v>1562</v>
      </c>
      <c r="E355" s="2" t="s">
        <v>152</v>
      </c>
      <c r="F355" s="2" t="s">
        <v>50</v>
      </c>
      <c r="G355" s="3" t="s">
        <v>1594</v>
      </c>
      <c r="H355" s="3" t="s">
        <v>1595</v>
      </c>
      <c r="I355" s="3" t="s">
        <v>1591</v>
      </c>
      <c r="J355" s="496">
        <v>2744</v>
      </c>
      <c r="K355" s="19">
        <v>0.78</v>
      </c>
      <c r="L355" s="20">
        <v>5.475E-2</v>
      </c>
      <c r="M355" s="7">
        <v>201.4</v>
      </c>
      <c r="N355" s="20">
        <v>4.2705E-2</v>
      </c>
      <c r="O355" s="20"/>
      <c r="P355" s="496">
        <v>15</v>
      </c>
      <c r="Q355" s="440">
        <v>42.5</v>
      </c>
      <c r="R355" s="2" t="s">
        <v>1389</v>
      </c>
      <c r="S355" s="2"/>
      <c r="T355" s="2"/>
      <c r="U355" s="2"/>
      <c r="V355" s="2"/>
      <c r="W355" s="21">
        <v>25.713333333333338</v>
      </c>
      <c r="X355" s="3" t="s">
        <v>55</v>
      </c>
      <c r="Y355" s="37" t="s">
        <v>56</v>
      </c>
      <c r="Z355" s="500" t="s">
        <v>223</v>
      </c>
      <c r="AA355" s="2"/>
      <c r="AB355" s="58">
        <v>40142</v>
      </c>
      <c r="AC355" s="58"/>
      <c r="AE355" s="2"/>
      <c r="AF355" s="2" t="s">
        <v>90</v>
      </c>
      <c r="AG355" s="59"/>
      <c r="AH355" s="59"/>
      <c r="AI355" s="59"/>
      <c r="AJ355" s="2"/>
      <c r="AK355" s="2"/>
      <c r="AL355" s="108"/>
      <c r="AW355" s="18" t="s">
        <v>61</v>
      </c>
      <c r="AX355" s="18" t="s">
        <v>62</v>
      </c>
      <c r="AY355" s="18" t="s">
        <v>1409</v>
      </c>
      <c r="AZ355" s="343" t="s">
        <v>1596</v>
      </c>
      <c r="BA355" s="18" t="s">
        <v>65</v>
      </c>
      <c r="BB355" s="18" t="s">
        <v>66</v>
      </c>
      <c r="BC355" s="343" t="s">
        <v>382</v>
      </c>
      <c r="BE355" s="343"/>
      <c r="BF355" s="417"/>
    </row>
    <row r="356" spans="1:58" s="263" customFormat="1" ht="12.75" x14ac:dyDescent="0.2">
      <c r="A356" s="263" t="str">
        <f t="shared" ref="A356" si="42">CONCATENATE(AW356,"-",AX356,"-",AY356,"-",BE356,"-",BA356,BB356,BC356)</f>
        <v>N-CO-MP-000681-E-XX-XX-XX-XX-01</v>
      </c>
      <c r="B356" s="389" t="s">
        <v>1597</v>
      </c>
      <c r="C356" s="477" t="str">
        <f t="shared" si="41"/>
        <v>4.02.09.FESM4a.v01</v>
      </c>
      <c r="D356" s="389" t="s">
        <v>1598</v>
      </c>
      <c r="E356" s="389" t="s">
        <v>142</v>
      </c>
      <c r="F356" s="389" t="s">
        <v>50</v>
      </c>
      <c r="G356" s="389" t="s">
        <v>1599</v>
      </c>
      <c r="H356" s="389" t="s">
        <v>1600</v>
      </c>
      <c r="I356" s="389" t="s">
        <v>1601</v>
      </c>
      <c r="J356" s="354">
        <v>8760</v>
      </c>
      <c r="K356" s="364">
        <v>0.78</v>
      </c>
      <c r="L356" s="365">
        <v>0.254</v>
      </c>
      <c r="M356" s="376">
        <v>1425</v>
      </c>
      <c r="N356" s="365">
        <v>0.19812000000000002</v>
      </c>
      <c r="O356" s="376"/>
      <c r="P356" s="354">
        <v>12</v>
      </c>
      <c r="Q356" s="443">
        <v>200</v>
      </c>
      <c r="R356" s="147" t="s">
        <v>1389</v>
      </c>
      <c r="S356" s="389"/>
      <c r="T356" s="389"/>
      <c r="U356" s="389"/>
      <c r="V356" s="389"/>
      <c r="W356" s="362">
        <v>46</v>
      </c>
      <c r="X356" s="140" t="s">
        <v>1105</v>
      </c>
      <c r="Y356" s="389"/>
      <c r="Z356" s="367" t="s">
        <v>223</v>
      </c>
      <c r="AA356" s="389"/>
      <c r="AB356" s="389"/>
      <c r="AC356" s="356">
        <v>42581</v>
      </c>
      <c r="AD356" s="389"/>
      <c r="AE356" s="389"/>
      <c r="AF356" s="389"/>
      <c r="AG356" s="389"/>
      <c r="AH356" s="389"/>
      <c r="AI356" s="389"/>
      <c r="AJ356" s="389"/>
      <c r="AK356" s="389"/>
      <c r="AL356" s="389"/>
      <c r="AW356" s="389" t="s">
        <v>61</v>
      </c>
      <c r="AX356" s="389" t="s">
        <v>62</v>
      </c>
      <c r="AY356" s="389" t="s">
        <v>1409</v>
      </c>
      <c r="AZ356" s="424"/>
      <c r="BA356" s="389" t="s">
        <v>65</v>
      </c>
      <c r="BB356" s="389" t="s">
        <v>66</v>
      </c>
      <c r="BC356" s="389" t="s">
        <v>382</v>
      </c>
      <c r="BD356" s="389"/>
      <c r="BE356" s="343" t="s">
        <v>1602</v>
      </c>
      <c r="BF356" s="483"/>
    </row>
    <row r="357" spans="1:58" s="18" customFormat="1" x14ac:dyDescent="0.25">
      <c r="A357" s="263" t="str">
        <f t="shared" si="40"/>
        <v>N-CO-MP-000593-E-XX-XX-XX-XX-01</v>
      </c>
      <c r="B357" s="96" t="s">
        <v>1603</v>
      </c>
      <c r="C357" s="103" t="str">
        <f t="shared" si="41"/>
        <v>4.02.14.FESM5.v01</v>
      </c>
      <c r="D357" s="96" t="s">
        <v>1604</v>
      </c>
      <c r="E357" s="96" t="s">
        <v>142</v>
      </c>
      <c r="F357" s="96" t="s">
        <v>50</v>
      </c>
      <c r="G357" s="103" t="s">
        <v>1605</v>
      </c>
      <c r="H357" s="103" t="s">
        <v>1606</v>
      </c>
      <c r="I357" s="103" t="s">
        <v>1605</v>
      </c>
      <c r="J357" s="97">
        <v>4000</v>
      </c>
      <c r="K357" s="100">
        <v>1</v>
      </c>
      <c r="L357" s="101">
        <f>N357/K357</f>
        <v>0.22800000000000001</v>
      </c>
      <c r="M357" s="308">
        <v>1002</v>
      </c>
      <c r="N357" s="101">
        <v>0.22800000000000001</v>
      </c>
      <c r="O357" s="101"/>
      <c r="P357" s="97">
        <v>15</v>
      </c>
      <c r="Q357" s="442">
        <f>50*6</f>
        <v>300</v>
      </c>
      <c r="R357" s="96" t="s">
        <v>1607</v>
      </c>
      <c r="S357" s="96"/>
      <c r="T357" s="96">
        <v>50</v>
      </c>
      <c r="U357" s="96" t="s">
        <v>1608</v>
      </c>
      <c r="V357" s="96"/>
      <c r="W357" s="310">
        <v>357.11759999999998</v>
      </c>
      <c r="X357" s="104" t="s">
        <v>1609</v>
      </c>
      <c r="Y357" s="296"/>
      <c r="Z357" s="98" t="s">
        <v>223</v>
      </c>
      <c r="AA357" s="96"/>
      <c r="AB357" s="64"/>
      <c r="AC357" s="64">
        <v>42216</v>
      </c>
      <c r="AD357" s="99"/>
      <c r="AE357" s="96"/>
      <c r="AF357" s="96"/>
      <c r="AG357" s="96"/>
      <c r="AH357" s="96"/>
      <c r="AI357" s="96"/>
      <c r="AJ357" s="96"/>
      <c r="AK357" s="96"/>
      <c r="AL357" s="95"/>
      <c r="AW357" s="18" t="s">
        <v>61</v>
      </c>
      <c r="AX357" s="18" t="s">
        <v>62</v>
      </c>
      <c r="AY357" s="18" t="s">
        <v>1409</v>
      </c>
      <c r="AZ357" s="343" t="s">
        <v>1610</v>
      </c>
      <c r="BA357" s="18" t="s">
        <v>65</v>
      </c>
      <c r="BB357" s="18" t="s">
        <v>66</v>
      </c>
      <c r="BC357" s="343" t="s">
        <v>382</v>
      </c>
      <c r="BE357" s="343"/>
      <c r="BF357" s="417"/>
    </row>
    <row r="358" spans="1:58" s="18" customFormat="1" x14ac:dyDescent="0.25">
      <c r="A358" s="263" t="str">
        <f t="shared" si="40"/>
        <v>N-CO-MP-000594-E-XX-XX-XX-XX-01</v>
      </c>
      <c r="B358" s="96" t="s">
        <v>1611</v>
      </c>
      <c r="C358" s="103" t="str">
        <f t="shared" si="41"/>
        <v>4.02.15.FESM5.v01</v>
      </c>
      <c r="D358" s="96" t="s">
        <v>1604</v>
      </c>
      <c r="E358" s="96" t="s">
        <v>142</v>
      </c>
      <c r="F358" s="96" t="s">
        <v>50</v>
      </c>
      <c r="G358" s="103" t="s">
        <v>1612</v>
      </c>
      <c r="H358" s="103" t="s">
        <v>1606</v>
      </c>
      <c r="I358" s="103" t="s">
        <v>1612</v>
      </c>
      <c r="J358" s="97">
        <v>4000</v>
      </c>
      <c r="K358" s="100">
        <v>1</v>
      </c>
      <c r="L358" s="101">
        <f>N358/K358</f>
        <v>1.139</v>
      </c>
      <c r="M358" s="308">
        <v>5008</v>
      </c>
      <c r="N358" s="101">
        <v>1.139</v>
      </c>
      <c r="O358" s="101"/>
      <c r="P358" s="97">
        <v>15</v>
      </c>
      <c r="Q358" s="442">
        <f>250*6</f>
        <v>1500</v>
      </c>
      <c r="R358" s="96" t="s">
        <v>1607</v>
      </c>
      <c r="S358" s="96"/>
      <c r="T358" s="96">
        <v>250</v>
      </c>
      <c r="U358" s="96" t="s">
        <v>1608</v>
      </c>
      <c r="V358" s="96"/>
      <c r="W358" s="310">
        <v>357.11759999999998</v>
      </c>
      <c r="X358" s="104" t="s">
        <v>1609</v>
      </c>
      <c r="Y358" s="296"/>
      <c r="Z358" s="98" t="s">
        <v>223</v>
      </c>
      <c r="AA358" s="96"/>
      <c r="AB358" s="64"/>
      <c r="AC358" s="64">
        <v>42216</v>
      </c>
      <c r="AD358" s="99"/>
      <c r="AE358" s="96"/>
      <c r="AF358" s="96"/>
      <c r="AG358" s="96"/>
      <c r="AH358" s="96"/>
      <c r="AI358" s="96"/>
      <c r="AJ358" s="96"/>
      <c r="AK358" s="96"/>
      <c r="AL358" s="95"/>
      <c r="AW358" s="18" t="s">
        <v>61</v>
      </c>
      <c r="AX358" s="18" t="s">
        <v>62</v>
      </c>
      <c r="AY358" s="18" t="s">
        <v>1409</v>
      </c>
      <c r="AZ358" s="343" t="s">
        <v>1613</v>
      </c>
      <c r="BA358" s="18" t="s">
        <v>65</v>
      </c>
      <c r="BB358" s="18" t="s">
        <v>66</v>
      </c>
      <c r="BC358" s="343" t="s">
        <v>382</v>
      </c>
      <c r="BE358" s="343"/>
      <c r="BF358" s="417"/>
    </row>
    <row r="359" spans="1:58" s="18" customFormat="1" x14ac:dyDescent="0.25">
      <c r="A359" s="263" t="str">
        <f t="shared" si="40"/>
        <v>N-CO-MP-000595-E-XX-XX-XX-XX-01</v>
      </c>
      <c r="B359" s="96" t="s">
        <v>1614</v>
      </c>
      <c r="C359" s="103" t="str">
        <f t="shared" si="41"/>
        <v>4.02.16.FESM5.v01</v>
      </c>
      <c r="D359" s="96" t="s">
        <v>1604</v>
      </c>
      <c r="E359" s="96" t="s">
        <v>142</v>
      </c>
      <c r="F359" s="96" t="s">
        <v>50</v>
      </c>
      <c r="G359" s="103" t="s">
        <v>1615</v>
      </c>
      <c r="H359" s="103" t="s">
        <v>1606</v>
      </c>
      <c r="I359" s="103" t="s">
        <v>1615</v>
      </c>
      <c r="J359" s="97">
        <v>4000</v>
      </c>
      <c r="K359" s="100">
        <v>1</v>
      </c>
      <c r="L359" s="101">
        <f>N359/K359</f>
        <v>4.556</v>
      </c>
      <c r="M359" s="308">
        <v>20032</v>
      </c>
      <c r="N359" s="101">
        <v>4.556</v>
      </c>
      <c r="O359" s="101"/>
      <c r="P359" s="97">
        <v>15</v>
      </c>
      <c r="Q359" s="442">
        <f>1000*5</f>
        <v>5000</v>
      </c>
      <c r="R359" s="96" t="s">
        <v>1607</v>
      </c>
      <c r="S359" s="96"/>
      <c r="T359" s="96">
        <v>1000</v>
      </c>
      <c r="U359" s="96" t="s">
        <v>1608</v>
      </c>
      <c r="V359" s="96"/>
      <c r="W359" s="310">
        <v>357.11759999999998</v>
      </c>
      <c r="X359" s="104" t="s">
        <v>1609</v>
      </c>
      <c r="Y359" s="296"/>
      <c r="Z359" s="98" t="s">
        <v>223</v>
      </c>
      <c r="AA359" s="96"/>
      <c r="AB359" s="64"/>
      <c r="AC359" s="64">
        <v>42216</v>
      </c>
      <c r="AD359" s="99"/>
      <c r="AE359" s="96"/>
      <c r="AF359" s="96"/>
      <c r="AG359" s="96"/>
      <c r="AH359" s="96"/>
      <c r="AI359" s="96"/>
      <c r="AJ359" s="96"/>
      <c r="AK359" s="96"/>
      <c r="AL359" s="95"/>
      <c r="AW359" s="18" t="s">
        <v>61</v>
      </c>
      <c r="AX359" s="18" t="s">
        <v>62</v>
      </c>
      <c r="AY359" s="18" t="s">
        <v>1409</v>
      </c>
      <c r="AZ359" s="343" t="s">
        <v>1616</v>
      </c>
      <c r="BA359" s="18" t="s">
        <v>65</v>
      </c>
      <c r="BB359" s="18" t="s">
        <v>66</v>
      </c>
      <c r="BC359" s="343" t="s">
        <v>382</v>
      </c>
      <c r="BE359" s="343"/>
      <c r="BF359" s="417"/>
    </row>
    <row r="360" spans="1:58" s="18" customFormat="1" x14ac:dyDescent="0.25">
      <c r="A360" s="263" t="str">
        <f t="shared" si="40"/>
        <v>N-CO-MP-000596-E-XX-XX-XX-XX-01</v>
      </c>
      <c r="B360" s="96" t="s">
        <v>1617</v>
      </c>
      <c r="C360" s="103" t="str">
        <f t="shared" si="41"/>
        <v>4.02.17.FESM5.v01</v>
      </c>
      <c r="D360" s="96" t="s">
        <v>1604</v>
      </c>
      <c r="E360" s="96" t="s">
        <v>142</v>
      </c>
      <c r="F360" s="96" t="s">
        <v>50</v>
      </c>
      <c r="G360" s="103" t="s">
        <v>1618</v>
      </c>
      <c r="H360" s="103" t="s">
        <v>1619</v>
      </c>
      <c r="I360" s="103" t="s">
        <v>1618</v>
      </c>
      <c r="J360" s="97">
        <v>2004</v>
      </c>
      <c r="K360" s="100"/>
      <c r="L360" s="101">
        <v>0</v>
      </c>
      <c r="M360" s="308">
        <v>456</v>
      </c>
      <c r="N360" s="101">
        <v>0</v>
      </c>
      <c r="O360" s="101"/>
      <c r="P360" s="97">
        <v>15</v>
      </c>
      <c r="Q360" s="442">
        <f>50*6</f>
        <v>300</v>
      </c>
      <c r="R360" s="96" t="s">
        <v>1607</v>
      </c>
      <c r="S360" s="96"/>
      <c r="T360" s="96">
        <v>50</v>
      </c>
      <c r="U360" s="96" t="s">
        <v>1608</v>
      </c>
      <c r="V360" s="96"/>
      <c r="W360" s="310">
        <v>357.11759999999998</v>
      </c>
      <c r="X360" s="104" t="s">
        <v>1609</v>
      </c>
      <c r="Y360" s="296"/>
      <c r="Z360" s="98" t="s">
        <v>223</v>
      </c>
      <c r="AA360" s="96"/>
      <c r="AB360" s="64"/>
      <c r="AC360" s="64">
        <v>42216</v>
      </c>
      <c r="AD360" s="99"/>
      <c r="AE360" s="96"/>
      <c r="AF360" s="96"/>
      <c r="AG360" s="96"/>
      <c r="AH360" s="96"/>
      <c r="AI360" s="96"/>
      <c r="AJ360" s="96"/>
      <c r="AK360" s="96"/>
      <c r="AL360" s="95"/>
      <c r="AW360" s="18" t="s">
        <v>61</v>
      </c>
      <c r="AX360" s="18" t="s">
        <v>62</v>
      </c>
      <c r="AY360" s="18" t="s">
        <v>1409</v>
      </c>
      <c r="AZ360" s="343" t="s">
        <v>1620</v>
      </c>
      <c r="BA360" s="18" t="s">
        <v>65</v>
      </c>
      <c r="BB360" s="18" t="s">
        <v>66</v>
      </c>
      <c r="BC360" s="343" t="s">
        <v>382</v>
      </c>
      <c r="BE360" s="343"/>
      <c r="BF360" s="417"/>
    </row>
    <row r="361" spans="1:58" s="18" customFormat="1" x14ac:dyDescent="0.25">
      <c r="A361" s="263" t="str">
        <f t="shared" si="40"/>
        <v>N-CO-MP-000597-E-XX-XX-XX-XX-01</v>
      </c>
      <c r="B361" s="96" t="s">
        <v>1621</v>
      </c>
      <c r="C361" s="103" t="str">
        <f t="shared" si="41"/>
        <v>4.02.18.FESM5.v01</v>
      </c>
      <c r="D361" s="96" t="s">
        <v>1604</v>
      </c>
      <c r="E361" s="96" t="s">
        <v>142</v>
      </c>
      <c r="F361" s="96" t="s">
        <v>50</v>
      </c>
      <c r="G361" s="103" t="s">
        <v>1622</v>
      </c>
      <c r="H361" s="103" t="s">
        <v>1619</v>
      </c>
      <c r="I361" s="103" t="s">
        <v>1622</v>
      </c>
      <c r="J361" s="97">
        <v>2004</v>
      </c>
      <c r="K361" s="100"/>
      <c r="L361" s="101">
        <v>0</v>
      </c>
      <c r="M361" s="308">
        <v>2282</v>
      </c>
      <c r="N361" s="101">
        <v>0</v>
      </c>
      <c r="O361" s="101"/>
      <c r="P361" s="97">
        <v>15</v>
      </c>
      <c r="Q361" s="442">
        <f>250*6</f>
        <v>1500</v>
      </c>
      <c r="R361" s="96" t="s">
        <v>1607</v>
      </c>
      <c r="S361" s="96"/>
      <c r="T361" s="96">
        <v>250</v>
      </c>
      <c r="U361" s="96" t="s">
        <v>1608</v>
      </c>
      <c r="V361" s="96"/>
      <c r="W361" s="310">
        <v>357.11759999999998</v>
      </c>
      <c r="X361" s="104" t="s">
        <v>1609</v>
      </c>
      <c r="Y361" s="296"/>
      <c r="Z361" s="98" t="s">
        <v>223</v>
      </c>
      <c r="AA361" s="96"/>
      <c r="AB361" s="64"/>
      <c r="AC361" s="64">
        <v>42216</v>
      </c>
      <c r="AD361" s="99"/>
      <c r="AE361" s="96"/>
      <c r="AF361" s="96"/>
      <c r="AG361" s="96"/>
      <c r="AH361" s="96"/>
      <c r="AI361" s="96"/>
      <c r="AJ361" s="96"/>
      <c r="AK361" s="96"/>
      <c r="AL361" s="95"/>
      <c r="AW361" s="18" t="s">
        <v>61</v>
      </c>
      <c r="AX361" s="18" t="s">
        <v>62</v>
      </c>
      <c r="AY361" s="18" t="s">
        <v>1409</v>
      </c>
      <c r="AZ361" s="343" t="s">
        <v>1623</v>
      </c>
      <c r="BA361" s="18" t="s">
        <v>65</v>
      </c>
      <c r="BB361" s="18" t="s">
        <v>66</v>
      </c>
      <c r="BC361" s="343" t="s">
        <v>382</v>
      </c>
      <c r="BE361" s="343"/>
      <c r="BF361" s="417"/>
    </row>
    <row r="362" spans="1:58" s="18" customFormat="1" x14ac:dyDescent="0.25">
      <c r="A362" s="263" t="str">
        <f t="shared" si="40"/>
        <v>N-CO-MP-000598-E-XX-XX-XX-XX-01</v>
      </c>
      <c r="B362" s="96" t="s">
        <v>1624</v>
      </c>
      <c r="C362" s="103" t="str">
        <f t="shared" si="41"/>
        <v>4.02.19.FESM5.v01</v>
      </c>
      <c r="D362" s="96" t="s">
        <v>1604</v>
      </c>
      <c r="E362" s="96" t="s">
        <v>142</v>
      </c>
      <c r="F362" s="96" t="s">
        <v>50</v>
      </c>
      <c r="G362" s="103" t="s">
        <v>1625</v>
      </c>
      <c r="H362" s="103" t="s">
        <v>1619</v>
      </c>
      <c r="I362" s="103" t="s">
        <v>1625</v>
      </c>
      <c r="J362" s="97">
        <v>2004</v>
      </c>
      <c r="K362" s="100"/>
      <c r="L362" s="101">
        <v>0</v>
      </c>
      <c r="M362" s="308">
        <v>9129</v>
      </c>
      <c r="N362" s="101">
        <v>0</v>
      </c>
      <c r="O362" s="101"/>
      <c r="P362" s="97">
        <v>15</v>
      </c>
      <c r="Q362" s="442">
        <f>1000*5</f>
        <v>5000</v>
      </c>
      <c r="R362" s="96" t="s">
        <v>1607</v>
      </c>
      <c r="S362" s="96"/>
      <c r="T362" s="96">
        <v>1000</v>
      </c>
      <c r="U362" s="96" t="s">
        <v>1608</v>
      </c>
      <c r="V362" s="96"/>
      <c r="W362" s="310">
        <v>357.11759999999998</v>
      </c>
      <c r="X362" s="104" t="s">
        <v>1609</v>
      </c>
      <c r="Y362" s="296"/>
      <c r="Z362" s="98" t="s">
        <v>223</v>
      </c>
      <c r="AA362" s="96"/>
      <c r="AB362" s="64"/>
      <c r="AC362" s="64">
        <v>42216</v>
      </c>
      <c r="AD362" s="99"/>
      <c r="AE362" s="96"/>
      <c r="AF362" s="96"/>
      <c r="AG362" s="96"/>
      <c r="AH362" s="96"/>
      <c r="AI362" s="96"/>
      <c r="AJ362" s="96"/>
      <c r="AK362" s="96"/>
      <c r="AL362" s="95"/>
      <c r="AW362" s="18" t="s">
        <v>61</v>
      </c>
      <c r="AX362" s="18" t="s">
        <v>62</v>
      </c>
      <c r="AY362" s="18" t="s">
        <v>1409</v>
      </c>
      <c r="AZ362" s="343" t="s">
        <v>1626</v>
      </c>
      <c r="BA362" s="18" t="s">
        <v>65</v>
      </c>
      <c r="BB362" s="18" t="s">
        <v>66</v>
      </c>
      <c r="BC362" s="343" t="s">
        <v>382</v>
      </c>
      <c r="BE362" s="343"/>
      <c r="BF362" s="417"/>
    </row>
    <row r="363" spans="1:58" s="18" customFormat="1" x14ac:dyDescent="0.25">
      <c r="A363" s="263" t="str">
        <f t="shared" si="40"/>
        <v>N-CO-MP-000599-E-XX-XX-XX-XX-01</v>
      </c>
      <c r="B363" s="96" t="s">
        <v>1627</v>
      </c>
      <c r="C363" s="103" t="str">
        <f t="shared" si="41"/>
        <v>4.02.20.FESM5.v01</v>
      </c>
      <c r="D363" s="96" t="s">
        <v>1604</v>
      </c>
      <c r="E363" s="96" t="s">
        <v>142</v>
      </c>
      <c r="F363" s="96" t="s">
        <v>50</v>
      </c>
      <c r="G363" s="103" t="s">
        <v>1628</v>
      </c>
      <c r="H363" s="103" t="s">
        <v>1629</v>
      </c>
      <c r="I363" s="103" t="s">
        <v>1628</v>
      </c>
      <c r="J363" s="97">
        <v>1121</v>
      </c>
      <c r="K363" s="100">
        <v>0.29899999999999999</v>
      </c>
      <c r="L363" s="101">
        <f>N363/K363</f>
        <v>0.22742474916387961</v>
      </c>
      <c r="M363" s="308">
        <v>255</v>
      </c>
      <c r="N363" s="101">
        <v>6.8000000000000005E-2</v>
      </c>
      <c r="O363" s="101"/>
      <c r="P363" s="97">
        <v>15</v>
      </c>
      <c r="Q363" s="442">
        <f>50*6</f>
        <v>300</v>
      </c>
      <c r="R363" s="96" t="s">
        <v>1607</v>
      </c>
      <c r="S363" s="96"/>
      <c r="T363" s="96">
        <v>50</v>
      </c>
      <c r="U363" s="96" t="s">
        <v>1608</v>
      </c>
      <c r="V363" s="96"/>
      <c r="W363" s="310">
        <v>357.11759999999998</v>
      </c>
      <c r="X363" s="104" t="s">
        <v>1609</v>
      </c>
      <c r="Y363" s="296"/>
      <c r="Z363" s="98" t="s">
        <v>223</v>
      </c>
      <c r="AA363" s="96"/>
      <c r="AB363" s="64"/>
      <c r="AC363" s="64">
        <v>42216</v>
      </c>
      <c r="AD363" s="99"/>
      <c r="AE363" s="96"/>
      <c r="AF363" s="96"/>
      <c r="AG363" s="96"/>
      <c r="AH363" s="96"/>
      <c r="AI363" s="96"/>
      <c r="AJ363" s="96"/>
      <c r="AK363" s="96"/>
      <c r="AL363" s="95"/>
      <c r="AW363" s="18" t="s">
        <v>61</v>
      </c>
      <c r="AX363" s="18" t="s">
        <v>62</v>
      </c>
      <c r="AY363" s="18" t="s">
        <v>1409</v>
      </c>
      <c r="AZ363" s="343" t="s">
        <v>1630</v>
      </c>
      <c r="BA363" s="18" t="s">
        <v>65</v>
      </c>
      <c r="BB363" s="18" t="s">
        <v>66</v>
      </c>
      <c r="BC363" s="343" t="s">
        <v>382</v>
      </c>
      <c r="BE363" s="343"/>
      <c r="BF363" s="417"/>
    </row>
    <row r="364" spans="1:58" s="18" customFormat="1" x14ac:dyDescent="0.25">
      <c r="A364" s="263" t="str">
        <f t="shared" si="40"/>
        <v>N-CO-MP-000600-E-XX-XX-XX-XX-01</v>
      </c>
      <c r="B364" s="96" t="s">
        <v>1631</v>
      </c>
      <c r="C364" s="103" t="str">
        <f t="shared" si="41"/>
        <v>4.02.21.FESM5.v01</v>
      </c>
      <c r="D364" s="96" t="s">
        <v>1604</v>
      </c>
      <c r="E364" s="96" t="s">
        <v>142</v>
      </c>
      <c r="F364" s="96" t="s">
        <v>50</v>
      </c>
      <c r="G364" s="103" t="s">
        <v>1632</v>
      </c>
      <c r="H364" s="103" t="s">
        <v>1629</v>
      </c>
      <c r="I364" s="103" t="s">
        <v>1632</v>
      </c>
      <c r="J364" s="97">
        <v>1121</v>
      </c>
      <c r="K364" s="100">
        <v>0.29899999999999999</v>
      </c>
      <c r="L364" s="101">
        <f>N364/K364</f>
        <v>1.1404682274247493</v>
      </c>
      <c r="M364" s="308">
        <v>1276</v>
      </c>
      <c r="N364" s="101">
        <v>0.34100000000000003</v>
      </c>
      <c r="O364" s="101"/>
      <c r="P364" s="97">
        <v>15</v>
      </c>
      <c r="Q364" s="442">
        <f>250*6</f>
        <v>1500</v>
      </c>
      <c r="R364" s="96" t="s">
        <v>1607</v>
      </c>
      <c r="S364" s="96"/>
      <c r="T364" s="96">
        <v>250</v>
      </c>
      <c r="U364" s="96" t="s">
        <v>1608</v>
      </c>
      <c r="V364" s="96"/>
      <c r="W364" s="310">
        <v>357.11759999999998</v>
      </c>
      <c r="X364" s="104" t="s">
        <v>1609</v>
      </c>
      <c r="Y364" s="296"/>
      <c r="Z364" s="98" t="s">
        <v>223</v>
      </c>
      <c r="AA364" s="96"/>
      <c r="AB364" s="64"/>
      <c r="AC364" s="64">
        <v>42216</v>
      </c>
      <c r="AD364" s="99"/>
      <c r="AE364" s="96"/>
      <c r="AF364" s="96"/>
      <c r="AG364" s="96"/>
      <c r="AH364" s="96"/>
      <c r="AI364" s="96"/>
      <c r="AJ364" s="96"/>
      <c r="AK364" s="96"/>
      <c r="AL364" s="95"/>
      <c r="AW364" s="18" t="s">
        <v>61</v>
      </c>
      <c r="AX364" s="18" t="s">
        <v>62</v>
      </c>
      <c r="AY364" s="18" t="s">
        <v>1409</v>
      </c>
      <c r="AZ364" s="343" t="s">
        <v>1633</v>
      </c>
      <c r="BA364" s="18" t="s">
        <v>65</v>
      </c>
      <c r="BB364" s="18" t="s">
        <v>66</v>
      </c>
      <c r="BC364" s="343" t="s">
        <v>382</v>
      </c>
      <c r="BE364" s="343"/>
      <c r="BF364" s="417"/>
    </row>
    <row r="365" spans="1:58" s="18" customFormat="1" x14ac:dyDescent="0.25">
      <c r="A365" s="263" t="str">
        <f t="shared" si="40"/>
        <v>N-CO-MP-000601-E-XX-XX-XX-XX-01</v>
      </c>
      <c r="B365" s="96" t="s">
        <v>1634</v>
      </c>
      <c r="C365" s="103" t="str">
        <f t="shared" si="41"/>
        <v>4.02.22.FESM5.v01</v>
      </c>
      <c r="D365" s="96" t="s">
        <v>1604</v>
      </c>
      <c r="E365" s="96" t="s">
        <v>142</v>
      </c>
      <c r="F365" s="96" t="s">
        <v>50</v>
      </c>
      <c r="G365" s="103" t="s">
        <v>1635</v>
      </c>
      <c r="H365" s="103" t="s">
        <v>1629</v>
      </c>
      <c r="I365" s="103" t="s">
        <v>1635</v>
      </c>
      <c r="J365" s="97">
        <v>1121</v>
      </c>
      <c r="K365" s="100">
        <v>0.29899999999999999</v>
      </c>
      <c r="L365" s="101">
        <f>N365/K365</f>
        <v>4.5551839464882944</v>
      </c>
      <c r="M365" s="308">
        <v>5105</v>
      </c>
      <c r="N365" s="101">
        <v>1.3620000000000001</v>
      </c>
      <c r="O365" s="101"/>
      <c r="P365" s="97">
        <v>15</v>
      </c>
      <c r="Q365" s="442">
        <f>1000*5</f>
        <v>5000</v>
      </c>
      <c r="R365" s="96" t="s">
        <v>1607</v>
      </c>
      <c r="S365" s="96"/>
      <c r="T365" s="96">
        <v>1000</v>
      </c>
      <c r="U365" s="96" t="s">
        <v>1608</v>
      </c>
      <c r="V365" s="96"/>
      <c r="W365" s="310">
        <v>357.11759999999998</v>
      </c>
      <c r="X365" s="104" t="s">
        <v>1609</v>
      </c>
      <c r="Y365" s="296"/>
      <c r="Z365" s="98" t="s">
        <v>223</v>
      </c>
      <c r="AA365" s="96"/>
      <c r="AB365" s="64"/>
      <c r="AC365" s="64">
        <v>42216</v>
      </c>
      <c r="AD365" s="99"/>
      <c r="AE365" s="96"/>
      <c r="AF365" s="96"/>
      <c r="AG365" s="96"/>
      <c r="AH365" s="96"/>
      <c r="AI365" s="96"/>
      <c r="AJ365" s="96"/>
      <c r="AK365" s="96"/>
      <c r="AL365" s="95"/>
      <c r="AW365" s="18" t="s">
        <v>61</v>
      </c>
      <c r="AX365" s="18" t="s">
        <v>62</v>
      </c>
      <c r="AY365" s="18" t="s">
        <v>1409</v>
      </c>
      <c r="AZ365" s="343" t="s">
        <v>1636</v>
      </c>
      <c r="BA365" s="18" t="s">
        <v>65</v>
      </c>
      <c r="BB365" s="18" t="s">
        <v>66</v>
      </c>
      <c r="BC365" s="343" t="s">
        <v>382</v>
      </c>
      <c r="BE365" s="343"/>
      <c r="BF365" s="417"/>
    </row>
    <row r="366" spans="1:58" s="18" customFormat="1" x14ac:dyDescent="0.25">
      <c r="A366" s="263" t="str">
        <f t="shared" si="40"/>
        <v>N-CO-MP-000518-E-XX-XX-XX-XX-01</v>
      </c>
      <c r="B366" s="211" t="s">
        <v>1597</v>
      </c>
      <c r="C366" s="216" t="str">
        <f t="shared" si="41"/>
        <v>4.02.09.FESM12.v01</v>
      </c>
      <c r="D366" s="211" t="s">
        <v>1637</v>
      </c>
      <c r="E366" s="211" t="s">
        <v>142</v>
      </c>
      <c r="F366" s="211" t="s">
        <v>50</v>
      </c>
      <c r="G366" s="211" t="s">
        <v>1638</v>
      </c>
      <c r="H366" s="211" t="s">
        <v>1639</v>
      </c>
      <c r="I366" s="211" t="s">
        <v>1638</v>
      </c>
      <c r="J366" s="212">
        <v>4160</v>
      </c>
      <c r="K366" s="213">
        <v>1</v>
      </c>
      <c r="L366" s="214">
        <v>0.8</v>
      </c>
      <c r="M366" s="232">
        <v>2446</v>
      </c>
      <c r="N366" s="214">
        <v>0.8</v>
      </c>
      <c r="O366" s="214"/>
      <c r="P366" s="212">
        <v>10</v>
      </c>
      <c r="Q366" s="441">
        <v>4072</v>
      </c>
      <c r="R366" s="211" t="s">
        <v>1329</v>
      </c>
      <c r="S366" s="211"/>
      <c r="T366" s="211"/>
      <c r="U366" s="211"/>
      <c r="V366" s="211"/>
      <c r="W366" s="225">
        <v>1200</v>
      </c>
      <c r="X366" s="216" t="s">
        <v>1640</v>
      </c>
      <c r="Y366" s="247" t="s">
        <v>56</v>
      </c>
      <c r="Z366" s="227" t="s">
        <v>57</v>
      </c>
      <c r="AA366" s="211"/>
      <c r="AB366" s="217"/>
      <c r="AC366" s="217">
        <v>41851</v>
      </c>
      <c r="AD366" s="352"/>
      <c r="AE366" s="211"/>
      <c r="AF366" s="211"/>
      <c r="AG366" s="211"/>
      <c r="AH366" s="211"/>
      <c r="AI366" s="211"/>
      <c r="AJ366" s="211"/>
      <c r="AK366" s="211"/>
      <c r="AL366" s="210"/>
      <c r="AW366" s="18" t="s">
        <v>61</v>
      </c>
      <c r="AX366" s="18" t="s">
        <v>62</v>
      </c>
      <c r="AY366" s="18" t="s">
        <v>1409</v>
      </c>
      <c r="AZ366" s="343" t="s">
        <v>1641</v>
      </c>
      <c r="BA366" s="18" t="s">
        <v>65</v>
      </c>
      <c r="BB366" s="18" t="s">
        <v>66</v>
      </c>
      <c r="BC366" s="343" t="s">
        <v>382</v>
      </c>
      <c r="BE366" s="343"/>
      <c r="BF366" s="417"/>
    </row>
    <row r="367" spans="1:58" s="18" customFormat="1" x14ac:dyDescent="0.25">
      <c r="A367" s="263" t="str">
        <f t="shared" si="40"/>
        <v>N-CO-MP-000519-E-XX-XX-XX-XX-01</v>
      </c>
      <c r="B367" s="211" t="s">
        <v>1642</v>
      </c>
      <c r="C367" s="216" t="str">
        <f t="shared" si="41"/>
        <v>4.02.10.FESM12.v01</v>
      </c>
      <c r="D367" s="211" t="s">
        <v>1637</v>
      </c>
      <c r="E367" s="211" t="s">
        <v>142</v>
      </c>
      <c r="F367" s="211" t="s">
        <v>50</v>
      </c>
      <c r="G367" s="211" t="s">
        <v>1643</v>
      </c>
      <c r="H367" s="211" t="s">
        <v>1639</v>
      </c>
      <c r="I367" s="211" t="s">
        <v>1643</v>
      </c>
      <c r="J367" s="212">
        <v>4160</v>
      </c>
      <c r="K367" s="213">
        <v>1</v>
      </c>
      <c r="L367" s="214">
        <v>1.4</v>
      </c>
      <c r="M367" s="232">
        <v>3753</v>
      </c>
      <c r="N367" s="214">
        <v>1.4</v>
      </c>
      <c r="O367" s="214"/>
      <c r="P367" s="212">
        <v>10</v>
      </c>
      <c r="Q367" s="441">
        <v>4110</v>
      </c>
      <c r="R367" s="211" t="s">
        <v>1329</v>
      </c>
      <c r="S367" s="211"/>
      <c r="T367" s="211"/>
      <c r="U367" s="211"/>
      <c r="V367" s="211"/>
      <c r="W367" s="225">
        <v>1400</v>
      </c>
      <c r="X367" s="216" t="s">
        <v>1640</v>
      </c>
      <c r="Y367" s="247" t="s">
        <v>56</v>
      </c>
      <c r="Z367" s="227" t="s">
        <v>57</v>
      </c>
      <c r="AA367" s="211"/>
      <c r="AB367" s="217"/>
      <c r="AC367" s="217">
        <v>41851</v>
      </c>
      <c r="AD367" s="352"/>
      <c r="AE367" s="211"/>
      <c r="AF367" s="211"/>
      <c r="AG367" s="211"/>
      <c r="AH367" s="211"/>
      <c r="AI367" s="211"/>
      <c r="AJ367" s="211"/>
      <c r="AK367" s="211"/>
      <c r="AL367" s="210"/>
      <c r="AW367" s="18" t="s">
        <v>61</v>
      </c>
      <c r="AX367" s="18" t="s">
        <v>62</v>
      </c>
      <c r="AY367" s="18" t="s">
        <v>1409</v>
      </c>
      <c r="AZ367" s="343" t="s">
        <v>1644</v>
      </c>
      <c r="BA367" s="18" t="s">
        <v>65</v>
      </c>
      <c r="BB367" s="18" t="s">
        <v>66</v>
      </c>
      <c r="BC367" s="343" t="s">
        <v>382</v>
      </c>
      <c r="BE367" s="343"/>
      <c r="BF367" s="417"/>
    </row>
    <row r="368" spans="1:58" s="18" customFormat="1" x14ac:dyDescent="0.25">
      <c r="A368" s="263" t="str">
        <f t="shared" si="40"/>
        <v>N-CO-MP-000520-E-XX-XX-XX-XX-01</v>
      </c>
      <c r="B368" s="211" t="s">
        <v>1645</v>
      </c>
      <c r="C368" s="216" t="str">
        <f t="shared" si="41"/>
        <v>4.02.11.FESM12.v01</v>
      </c>
      <c r="D368" s="211" t="s">
        <v>1637</v>
      </c>
      <c r="E368" s="211" t="s">
        <v>142</v>
      </c>
      <c r="F368" s="211" t="s">
        <v>50</v>
      </c>
      <c r="G368" s="211" t="s">
        <v>1646</v>
      </c>
      <c r="H368" s="211" t="s">
        <v>1639</v>
      </c>
      <c r="I368" s="211" t="s">
        <v>1646</v>
      </c>
      <c r="J368" s="212">
        <v>4160</v>
      </c>
      <c r="K368" s="213">
        <v>1</v>
      </c>
      <c r="L368" s="214">
        <v>1.8</v>
      </c>
      <c r="M368" s="232">
        <v>4999</v>
      </c>
      <c r="N368" s="214">
        <v>1.8</v>
      </c>
      <c r="O368" s="214"/>
      <c r="P368" s="212">
        <v>10</v>
      </c>
      <c r="Q368" s="441">
        <v>4150</v>
      </c>
      <c r="R368" s="211" t="s">
        <v>1329</v>
      </c>
      <c r="S368" s="211"/>
      <c r="T368" s="211"/>
      <c r="U368" s="211"/>
      <c r="V368" s="211"/>
      <c r="W368" s="225">
        <v>1600</v>
      </c>
      <c r="X368" s="216" t="s">
        <v>1647</v>
      </c>
      <c r="Y368" s="247" t="s">
        <v>56</v>
      </c>
      <c r="Z368" s="227" t="s">
        <v>57</v>
      </c>
      <c r="AA368" s="211"/>
      <c r="AB368" s="217"/>
      <c r="AC368" s="217">
        <v>41851</v>
      </c>
      <c r="AD368" s="352"/>
      <c r="AE368" s="211"/>
      <c r="AF368" s="211"/>
      <c r="AG368" s="211"/>
      <c r="AH368" s="211"/>
      <c r="AI368" s="211"/>
      <c r="AJ368" s="211"/>
      <c r="AK368" s="211"/>
      <c r="AL368" s="210"/>
      <c r="AW368" s="18" t="s">
        <v>61</v>
      </c>
      <c r="AX368" s="18" t="s">
        <v>62</v>
      </c>
      <c r="AY368" s="18" t="s">
        <v>1409</v>
      </c>
      <c r="AZ368" s="343" t="s">
        <v>1648</v>
      </c>
      <c r="BA368" s="18" t="s">
        <v>65</v>
      </c>
      <c r="BB368" s="18" t="s">
        <v>66</v>
      </c>
      <c r="BC368" s="343" t="s">
        <v>382</v>
      </c>
      <c r="BE368" s="343"/>
      <c r="BF368" s="417"/>
    </row>
    <row r="369" spans="1:58" s="18" customFormat="1" x14ac:dyDescent="0.25">
      <c r="A369" s="263" t="str">
        <f t="shared" si="40"/>
        <v>N-CO-MP-000521-E-XX-XX-XX-XX-01</v>
      </c>
      <c r="B369" s="211" t="s">
        <v>1649</v>
      </c>
      <c r="C369" s="216" t="str">
        <f t="shared" si="41"/>
        <v>4.02.12.FESM12.v01</v>
      </c>
      <c r="D369" s="211" t="s">
        <v>1637</v>
      </c>
      <c r="E369" s="211" t="s">
        <v>142</v>
      </c>
      <c r="F369" s="211" t="s">
        <v>50</v>
      </c>
      <c r="G369" s="211" t="s">
        <v>1650</v>
      </c>
      <c r="H369" s="211" t="s">
        <v>1639</v>
      </c>
      <c r="I369" s="211" t="s">
        <v>1650</v>
      </c>
      <c r="J369" s="212">
        <v>4160</v>
      </c>
      <c r="K369" s="213">
        <v>1</v>
      </c>
      <c r="L369" s="214">
        <v>2.4</v>
      </c>
      <c r="M369" s="232">
        <v>6493</v>
      </c>
      <c r="N369" s="214">
        <v>2.4</v>
      </c>
      <c r="O369" s="214"/>
      <c r="P369" s="212">
        <v>10</v>
      </c>
      <c r="Q369" s="441">
        <v>4180</v>
      </c>
      <c r="R369" s="211" t="s">
        <v>1329</v>
      </c>
      <c r="S369" s="211"/>
      <c r="T369" s="211"/>
      <c r="U369" s="211"/>
      <c r="V369" s="211"/>
      <c r="W369" s="225">
        <v>1800</v>
      </c>
      <c r="X369" s="216" t="s">
        <v>1647</v>
      </c>
      <c r="Y369" s="247" t="s">
        <v>56</v>
      </c>
      <c r="Z369" s="227" t="s">
        <v>57</v>
      </c>
      <c r="AA369" s="211"/>
      <c r="AB369" s="217"/>
      <c r="AC369" s="217">
        <v>41851</v>
      </c>
      <c r="AD369" s="352"/>
      <c r="AE369" s="211"/>
      <c r="AF369" s="211"/>
      <c r="AG369" s="211"/>
      <c r="AH369" s="211"/>
      <c r="AI369" s="211"/>
      <c r="AJ369" s="211"/>
      <c r="AK369" s="211"/>
      <c r="AL369" s="210"/>
      <c r="AW369" s="18" t="s">
        <v>61</v>
      </c>
      <c r="AX369" s="18" t="s">
        <v>62</v>
      </c>
      <c r="AY369" s="18" t="s">
        <v>1409</v>
      </c>
      <c r="AZ369" s="343" t="s">
        <v>1651</v>
      </c>
      <c r="BA369" s="18" t="s">
        <v>65</v>
      </c>
      <c r="BB369" s="18" t="s">
        <v>66</v>
      </c>
      <c r="BC369" s="343" t="s">
        <v>382</v>
      </c>
      <c r="BE369" s="343"/>
      <c r="BF369" s="417"/>
    </row>
    <row r="370" spans="1:58" s="18" customFormat="1" x14ac:dyDescent="0.25">
      <c r="A370" s="263" t="str">
        <f t="shared" si="40"/>
        <v>N-CO-MP-000522-E-XX-XX-XX-XX-01</v>
      </c>
      <c r="B370" s="211" t="s">
        <v>1652</v>
      </c>
      <c r="C370" s="216" t="str">
        <f t="shared" si="41"/>
        <v>4.02.13.FESM12.v01</v>
      </c>
      <c r="D370" s="211" t="s">
        <v>1637</v>
      </c>
      <c r="E370" s="211" t="s">
        <v>142</v>
      </c>
      <c r="F370" s="211" t="s">
        <v>50</v>
      </c>
      <c r="G370" s="211" t="s">
        <v>1653</v>
      </c>
      <c r="H370" s="211" t="s">
        <v>1639</v>
      </c>
      <c r="I370" s="211" t="s">
        <v>1653</v>
      </c>
      <c r="J370" s="212">
        <v>4160</v>
      </c>
      <c r="K370" s="213">
        <v>1</v>
      </c>
      <c r="L370" s="214">
        <v>2.8</v>
      </c>
      <c r="M370" s="232">
        <v>7614</v>
      </c>
      <c r="N370" s="214">
        <v>2.8</v>
      </c>
      <c r="O370" s="214"/>
      <c r="P370" s="212">
        <v>10</v>
      </c>
      <c r="Q370" s="441">
        <v>4225</v>
      </c>
      <c r="R370" s="211" t="s">
        <v>1329</v>
      </c>
      <c r="S370" s="211"/>
      <c r="T370" s="211"/>
      <c r="U370" s="211"/>
      <c r="V370" s="211"/>
      <c r="W370" s="225">
        <v>2100</v>
      </c>
      <c r="X370" s="216" t="s">
        <v>1647</v>
      </c>
      <c r="Y370" s="247" t="s">
        <v>56</v>
      </c>
      <c r="Z370" s="227" t="s">
        <v>57</v>
      </c>
      <c r="AA370" s="211"/>
      <c r="AB370" s="217"/>
      <c r="AC370" s="217">
        <v>41851</v>
      </c>
      <c r="AD370" s="352"/>
      <c r="AE370" s="211"/>
      <c r="AF370" s="211"/>
      <c r="AG370" s="211"/>
      <c r="AH370" s="211"/>
      <c r="AI370" s="211"/>
      <c r="AJ370" s="211"/>
      <c r="AK370" s="211"/>
      <c r="AL370" s="210"/>
      <c r="AW370" s="18" t="s">
        <v>61</v>
      </c>
      <c r="AX370" s="18" t="s">
        <v>62</v>
      </c>
      <c r="AY370" s="18" t="s">
        <v>1409</v>
      </c>
      <c r="AZ370" s="343" t="s">
        <v>1654</v>
      </c>
      <c r="BA370" s="18" t="s">
        <v>65</v>
      </c>
      <c r="BB370" s="18" t="s">
        <v>66</v>
      </c>
      <c r="BC370" s="343" t="s">
        <v>382</v>
      </c>
      <c r="BE370" s="343"/>
      <c r="BF370" s="417"/>
    </row>
    <row r="371" spans="1:58" s="18" customFormat="1" x14ac:dyDescent="0.25">
      <c r="A371" s="263" t="str">
        <f t="shared" si="40"/>
        <v>N-CO-MP-000255-E-XX-XX-XX-XX-01</v>
      </c>
      <c r="B371" s="2" t="s">
        <v>1655</v>
      </c>
      <c r="C371" s="3" t="str">
        <f t="shared" si="41"/>
        <v>4.04.01.FESM2.v02</v>
      </c>
      <c r="D371" s="2" t="s">
        <v>1656</v>
      </c>
      <c r="E371" s="2" t="s">
        <v>152</v>
      </c>
      <c r="F371" s="2" t="s">
        <v>50</v>
      </c>
      <c r="G371" s="3" t="s">
        <v>1657</v>
      </c>
      <c r="H371" s="3" t="s">
        <v>1658</v>
      </c>
      <c r="I371" s="3" t="s">
        <v>1659</v>
      </c>
      <c r="J371" s="496">
        <v>3713</v>
      </c>
      <c r="K371" s="19">
        <v>0.78</v>
      </c>
      <c r="L371" s="31">
        <v>0.291431020024915</v>
      </c>
      <c r="M371" s="23">
        <v>1082.1546666666666</v>
      </c>
      <c r="N371" s="31">
        <v>0.22857334903914903</v>
      </c>
      <c r="O371" s="31"/>
      <c r="P371" s="496">
        <v>15</v>
      </c>
      <c r="Q371" s="440">
        <v>1445</v>
      </c>
      <c r="R371" s="2" t="s">
        <v>1389</v>
      </c>
      <c r="S371" s="2"/>
      <c r="T371" s="2"/>
      <c r="U371" s="2"/>
      <c r="V371" s="2"/>
      <c r="W371" s="21">
        <v>380.8</v>
      </c>
      <c r="X371" s="3" t="s">
        <v>55</v>
      </c>
      <c r="Y371" s="36" t="s">
        <v>162</v>
      </c>
      <c r="Z371" s="500" t="s">
        <v>223</v>
      </c>
      <c r="AA371" s="2"/>
      <c r="AB371" s="58">
        <v>40142</v>
      </c>
      <c r="AC371" s="58"/>
      <c r="AD371" s="47"/>
      <c r="AE371" s="2"/>
      <c r="AF371" s="2" t="s">
        <v>90</v>
      </c>
      <c r="AG371" s="59"/>
      <c r="AH371" s="59"/>
      <c r="AI371" s="59"/>
      <c r="AJ371" s="2"/>
      <c r="AK371" s="2"/>
      <c r="AL371" s="108"/>
      <c r="AW371" s="18" t="s">
        <v>61</v>
      </c>
      <c r="AX371" s="18" t="s">
        <v>62</v>
      </c>
      <c r="AY371" s="18" t="s">
        <v>1409</v>
      </c>
      <c r="AZ371" s="343" t="s">
        <v>1660</v>
      </c>
      <c r="BA371" s="18" t="s">
        <v>65</v>
      </c>
      <c r="BB371" s="18" t="s">
        <v>66</v>
      </c>
      <c r="BC371" s="343" t="s">
        <v>382</v>
      </c>
      <c r="BE371" s="343"/>
      <c r="BF371" s="417"/>
    </row>
    <row r="372" spans="1:58" s="18" customFormat="1" x14ac:dyDescent="0.25">
      <c r="A372" s="263" t="str">
        <f t="shared" si="40"/>
        <v>N-CO-MP-000256-E-XX-XX-XX-XX-01</v>
      </c>
      <c r="B372" s="2" t="s">
        <v>1661</v>
      </c>
      <c r="C372" s="3" t="str">
        <f t="shared" si="41"/>
        <v>4.04.02.FESM2.v02</v>
      </c>
      <c r="D372" s="2" t="s">
        <v>1656</v>
      </c>
      <c r="E372" s="2" t="s">
        <v>152</v>
      </c>
      <c r="F372" s="2" t="s">
        <v>50</v>
      </c>
      <c r="G372" s="3" t="s">
        <v>1662</v>
      </c>
      <c r="H372" s="3" t="s">
        <v>1658</v>
      </c>
      <c r="I372" s="3" t="s">
        <v>1659</v>
      </c>
      <c r="J372" s="496">
        <v>3713</v>
      </c>
      <c r="K372" s="19">
        <v>0.78</v>
      </c>
      <c r="L372" s="31">
        <v>0.291431020024915</v>
      </c>
      <c r="M372" s="23">
        <v>1082.1546666666666</v>
      </c>
      <c r="N372" s="31">
        <v>0.22857334903914903</v>
      </c>
      <c r="O372" s="31"/>
      <c r="P372" s="496">
        <v>15</v>
      </c>
      <c r="Q372" s="440">
        <v>822.5</v>
      </c>
      <c r="R372" s="2" t="s">
        <v>1389</v>
      </c>
      <c r="S372" s="2"/>
      <c r="T372" s="2"/>
      <c r="U372" s="2"/>
      <c r="V372" s="2"/>
      <c r="W372" s="21">
        <v>190.4</v>
      </c>
      <c r="X372" s="3" t="s">
        <v>55</v>
      </c>
      <c r="Y372" s="36" t="s">
        <v>162</v>
      </c>
      <c r="Z372" s="500" t="s">
        <v>223</v>
      </c>
      <c r="AA372" s="2"/>
      <c r="AB372" s="58">
        <v>40142</v>
      </c>
      <c r="AC372" s="58"/>
      <c r="AE372" s="2"/>
      <c r="AF372" s="2" t="s">
        <v>90</v>
      </c>
      <c r="AG372" s="59"/>
      <c r="AH372" s="59"/>
      <c r="AI372" s="59"/>
      <c r="AJ372" s="2"/>
      <c r="AK372" s="2"/>
      <c r="AL372" s="108"/>
      <c r="AW372" s="18" t="s">
        <v>61</v>
      </c>
      <c r="AX372" s="18" t="s">
        <v>62</v>
      </c>
      <c r="AY372" s="18" t="s">
        <v>1409</v>
      </c>
      <c r="AZ372" s="343" t="s">
        <v>1663</v>
      </c>
      <c r="BA372" s="18" t="s">
        <v>65</v>
      </c>
      <c r="BB372" s="18" t="s">
        <v>66</v>
      </c>
      <c r="BC372" s="343" t="s">
        <v>382</v>
      </c>
      <c r="BE372" s="343"/>
      <c r="BF372" s="417"/>
    </row>
    <row r="373" spans="1:58" s="18" customFormat="1" x14ac:dyDescent="0.25">
      <c r="A373" s="263" t="str">
        <f t="shared" si="40"/>
        <v>N-CO-MP-000257-E-XX-XX-XX-XX-01</v>
      </c>
      <c r="B373" s="2" t="s">
        <v>1664</v>
      </c>
      <c r="C373" s="3" t="str">
        <f t="shared" si="41"/>
        <v>4.04.03.FESM2.v02</v>
      </c>
      <c r="D373" s="2" t="s">
        <v>1656</v>
      </c>
      <c r="E373" s="2" t="s">
        <v>152</v>
      </c>
      <c r="F373" s="2" t="s">
        <v>50</v>
      </c>
      <c r="G373" s="3" t="s">
        <v>1665</v>
      </c>
      <c r="H373" s="3" t="s">
        <v>1658</v>
      </c>
      <c r="I373" s="3" t="s">
        <v>1659</v>
      </c>
      <c r="J373" s="496">
        <v>3713</v>
      </c>
      <c r="K373" s="19">
        <v>0.78</v>
      </c>
      <c r="L373" s="31">
        <v>0.291431020024915</v>
      </c>
      <c r="M373" s="23">
        <v>1082.1546666666666</v>
      </c>
      <c r="N373" s="31">
        <v>0.22857334903914903</v>
      </c>
      <c r="O373" s="31"/>
      <c r="P373" s="496">
        <v>15</v>
      </c>
      <c r="Q373" s="440">
        <v>615</v>
      </c>
      <c r="R373" s="2" t="s">
        <v>1389</v>
      </c>
      <c r="S373" s="2"/>
      <c r="T373" s="2"/>
      <c r="U373" s="2"/>
      <c r="V373" s="2"/>
      <c r="W373" s="21">
        <v>126.93333333333334</v>
      </c>
      <c r="X373" s="3" t="s">
        <v>55</v>
      </c>
      <c r="Y373" s="36" t="s">
        <v>162</v>
      </c>
      <c r="Z373" s="500" t="s">
        <v>223</v>
      </c>
      <c r="AA373" s="2"/>
      <c r="AB373" s="58">
        <v>40142</v>
      </c>
      <c r="AC373" s="58"/>
      <c r="AE373" s="2"/>
      <c r="AF373" s="2" t="s">
        <v>90</v>
      </c>
      <c r="AG373" s="59"/>
      <c r="AH373" s="59"/>
      <c r="AI373" s="59"/>
      <c r="AJ373" s="2"/>
      <c r="AK373" s="2"/>
      <c r="AL373" s="108"/>
      <c r="AW373" s="18" t="s">
        <v>61</v>
      </c>
      <c r="AX373" s="18" t="s">
        <v>62</v>
      </c>
      <c r="AY373" s="18" t="s">
        <v>1409</v>
      </c>
      <c r="AZ373" s="343" t="s">
        <v>1666</v>
      </c>
      <c r="BA373" s="18" t="s">
        <v>65</v>
      </c>
      <c r="BB373" s="18" t="s">
        <v>66</v>
      </c>
      <c r="BC373" s="343" t="s">
        <v>382</v>
      </c>
      <c r="BE373" s="343"/>
      <c r="BF373" s="417"/>
    </row>
    <row r="374" spans="1:58" s="18" customFormat="1" x14ac:dyDescent="0.25">
      <c r="A374" s="263" t="str">
        <f t="shared" si="40"/>
        <v>N-CO-MP-000258-E-XX-XX-XX-XX-01</v>
      </c>
      <c r="B374" s="2" t="s">
        <v>1667</v>
      </c>
      <c r="C374" s="3" t="str">
        <f t="shared" si="41"/>
        <v>4.04.04.FESM2.v02</v>
      </c>
      <c r="D374" s="2" t="s">
        <v>1656</v>
      </c>
      <c r="E374" s="2" t="s">
        <v>152</v>
      </c>
      <c r="F374" s="2" t="s">
        <v>50</v>
      </c>
      <c r="G374" s="3" t="s">
        <v>1668</v>
      </c>
      <c r="H374" s="3" t="s">
        <v>1658</v>
      </c>
      <c r="I374" s="3" t="s">
        <v>1659</v>
      </c>
      <c r="J374" s="496">
        <v>3713</v>
      </c>
      <c r="K374" s="19">
        <v>0.78</v>
      </c>
      <c r="L374" s="31">
        <v>0.291431020024915</v>
      </c>
      <c r="M374" s="23">
        <v>1082.1546666666666</v>
      </c>
      <c r="N374" s="31">
        <v>0.22857334903914903</v>
      </c>
      <c r="O374" s="31"/>
      <c r="P374" s="496">
        <v>15</v>
      </c>
      <c r="Q374" s="440">
        <v>414</v>
      </c>
      <c r="R374" s="2" t="s">
        <v>1389</v>
      </c>
      <c r="S374" s="2"/>
      <c r="T374" s="2"/>
      <c r="U374" s="2"/>
      <c r="V374" s="2"/>
      <c r="W374" s="21">
        <v>91.391999999999996</v>
      </c>
      <c r="X374" s="3" t="s">
        <v>55</v>
      </c>
      <c r="Y374" s="36" t="s">
        <v>162</v>
      </c>
      <c r="Z374" s="500" t="s">
        <v>223</v>
      </c>
      <c r="AA374" s="2"/>
      <c r="AB374" s="58">
        <v>40142</v>
      </c>
      <c r="AC374" s="58"/>
      <c r="AE374" s="2"/>
      <c r="AF374" s="2" t="s">
        <v>90</v>
      </c>
      <c r="AG374" s="59"/>
      <c r="AH374" s="59"/>
      <c r="AI374" s="59"/>
      <c r="AJ374" s="2"/>
      <c r="AK374" s="2"/>
      <c r="AL374" s="108"/>
      <c r="AW374" s="18" t="s">
        <v>61</v>
      </c>
      <c r="AX374" s="18" t="s">
        <v>62</v>
      </c>
      <c r="AY374" s="18" t="s">
        <v>1409</v>
      </c>
      <c r="AZ374" s="343" t="s">
        <v>1669</v>
      </c>
      <c r="BA374" s="18" t="s">
        <v>65</v>
      </c>
      <c r="BB374" s="18" t="s">
        <v>66</v>
      </c>
      <c r="BC374" s="343" t="s">
        <v>382</v>
      </c>
      <c r="BE374" s="343"/>
      <c r="BF374" s="417"/>
    </row>
    <row r="375" spans="1:58" s="18" customFormat="1" x14ac:dyDescent="0.25">
      <c r="A375" s="263" t="str">
        <f t="shared" si="40"/>
        <v>N-CO-MP-000259-E-XX-XX-XX-XX-01</v>
      </c>
      <c r="B375" s="2" t="s">
        <v>1670</v>
      </c>
      <c r="C375" s="3" t="str">
        <f t="shared" si="41"/>
        <v>4.04.05.FESM2.v02</v>
      </c>
      <c r="D375" s="2" t="s">
        <v>1656</v>
      </c>
      <c r="E375" s="2" t="s">
        <v>152</v>
      </c>
      <c r="F375" s="2" t="s">
        <v>50</v>
      </c>
      <c r="G375" s="3" t="s">
        <v>1671</v>
      </c>
      <c r="H375" s="3" t="s">
        <v>1658</v>
      </c>
      <c r="I375" s="3" t="s">
        <v>1659</v>
      </c>
      <c r="J375" s="496">
        <v>3713</v>
      </c>
      <c r="K375" s="19">
        <v>0.78</v>
      </c>
      <c r="L375" s="31">
        <v>0.291431020024915</v>
      </c>
      <c r="M375" s="23">
        <v>1082.1546666666666</v>
      </c>
      <c r="N375" s="31">
        <v>0.22857334903914903</v>
      </c>
      <c r="O375" s="31"/>
      <c r="P375" s="496">
        <v>15</v>
      </c>
      <c r="Q375" s="440">
        <v>381.33333333333331</v>
      </c>
      <c r="R375" s="2" t="s">
        <v>1389</v>
      </c>
      <c r="S375" s="2"/>
      <c r="T375" s="2"/>
      <c r="U375" s="2"/>
      <c r="V375" s="2"/>
      <c r="W375" s="21">
        <v>60.927999999999997</v>
      </c>
      <c r="X375" s="3" t="s">
        <v>55</v>
      </c>
      <c r="Y375" s="47" t="s">
        <v>162</v>
      </c>
      <c r="Z375" s="496" t="s">
        <v>223</v>
      </c>
      <c r="AA375" s="2"/>
      <c r="AB375" s="58">
        <v>40142</v>
      </c>
      <c r="AC375" s="58"/>
      <c r="AE375" s="2"/>
      <c r="AF375" s="2" t="s">
        <v>90</v>
      </c>
      <c r="AG375" s="59"/>
      <c r="AH375" s="59"/>
      <c r="AI375" s="59"/>
      <c r="AJ375" s="2"/>
      <c r="AK375" s="2"/>
      <c r="AL375" s="108"/>
      <c r="AW375" s="18" t="s">
        <v>61</v>
      </c>
      <c r="AX375" s="18" t="s">
        <v>62</v>
      </c>
      <c r="AY375" s="18" t="s">
        <v>1409</v>
      </c>
      <c r="AZ375" s="343" t="s">
        <v>1672</v>
      </c>
      <c r="BA375" s="18" t="s">
        <v>65</v>
      </c>
      <c r="BB375" s="18" t="s">
        <v>66</v>
      </c>
      <c r="BC375" s="343" t="s">
        <v>382</v>
      </c>
      <c r="BE375" s="343"/>
      <c r="BF375" s="417"/>
    </row>
    <row r="376" spans="1:58" s="18" customFormat="1" x14ac:dyDescent="0.25">
      <c r="A376" s="263" t="str">
        <f t="shared" si="40"/>
        <v>N-CO-MP-000260-E-XX-XX-XX-XX-01</v>
      </c>
      <c r="B376" s="2" t="s">
        <v>1673</v>
      </c>
      <c r="C376" s="3" t="str">
        <f t="shared" si="41"/>
        <v>4.04.06.FESM2.v02</v>
      </c>
      <c r="D376" s="2" t="s">
        <v>1656</v>
      </c>
      <c r="E376" s="2" t="s">
        <v>152</v>
      </c>
      <c r="F376" s="2" t="s">
        <v>50</v>
      </c>
      <c r="G376" s="3" t="s">
        <v>1674</v>
      </c>
      <c r="H376" s="3" t="s">
        <v>1658</v>
      </c>
      <c r="I376" s="3" t="s">
        <v>1659</v>
      </c>
      <c r="J376" s="496">
        <v>3713</v>
      </c>
      <c r="K376" s="19">
        <v>0.78</v>
      </c>
      <c r="L376" s="31">
        <v>0.291431020024915</v>
      </c>
      <c r="M376" s="23">
        <v>1082.1546666666666</v>
      </c>
      <c r="N376" s="31">
        <v>0.22857334903914903</v>
      </c>
      <c r="O376" s="31"/>
      <c r="P376" s="496">
        <v>15</v>
      </c>
      <c r="Q376" s="440">
        <v>286</v>
      </c>
      <c r="R376" s="2" t="s">
        <v>1389</v>
      </c>
      <c r="S376" s="2"/>
      <c r="T376" s="2"/>
      <c r="U376" s="2"/>
      <c r="V376" s="2"/>
      <c r="W376" s="21">
        <v>68.544000000000011</v>
      </c>
      <c r="X376" s="3" t="s">
        <v>55</v>
      </c>
      <c r="Y376" s="36" t="s">
        <v>162</v>
      </c>
      <c r="Z376" s="500" t="s">
        <v>223</v>
      </c>
      <c r="AA376" s="2"/>
      <c r="AB376" s="58">
        <v>40142</v>
      </c>
      <c r="AC376" s="58"/>
      <c r="AE376" s="2"/>
      <c r="AF376" s="2" t="s">
        <v>90</v>
      </c>
      <c r="AG376" s="59"/>
      <c r="AH376" s="59"/>
      <c r="AI376" s="59"/>
      <c r="AJ376" s="2"/>
      <c r="AK376" s="2"/>
      <c r="AL376" s="108"/>
      <c r="AW376" s="18" t="s">
        <v>61</v>
      </c>
      <c r="AX376" s="18" t="s">
        <v>62</v>
      </c>
      <c r="AY376" s="18" t="s">
        <v>1409</v>
      </c>
      <c r="AZ376" s="343" t="s">
        <v>1675</v>
      </c>
      <c r="BA376" s="18" t="s">
        <v>65</v>
      </c>
      <c r="BB376" s="18" t="s">
        <v>66</v>
      </c>
      <c r="BC376" s="343" t="s">
        <v>382</v>
      </c>
      <c r="BE376" s="343"/>
      <c r="BF376" s="417"/>
    </row>
    <row r="377" spans="1:58" s="18" customFormat="1" x14ac:dyDescent="0.25">
      <c r="A377" s="263" t="str">
        <f t="shared" si="40"/>
        <v>N-CO-MP-000261-E-XX-XX-XX-XX-01</v>
      </c>
      <c r="B377" s="2" t="s">
        <v>1676</v>
      </c>
      <c r="C377" s="3" t="str">
        <f t="shared" si="41"/>
        <v>4.04.07.FESM2.v02</v>
      </c>
      <c r="D377" s="2" t="s">
        <v>1656</v>
      </c>
      <c r="E377" s="2" t="s">
        <v>152</v>
      </c>
      <c r="F377" s="2" t="s">
        <v>50</v>
      </c>
      <c r="G377" s="3" t="s">
        <v>1677</v>
      </c>
      <c r="H377" s="3" t="s">
        <v>1658</v>
      </c>
      <c r="I377" s="3" t="s">
        <v>1659</v>
      </c>
      <c r="J377" s="496">
        <v>3713</v>
      </c>
      <c r="K377" s="19">
        <v>0.78</v>
      </c>
      <c r="L377" s="31">
        <v>0.291431020024915</v>
      </c>
      <c r="M377" s="23">
        <v>1082.1546666666666</v>
      </c>
      <c r="N377" s="31">
        <v>0.22857334903914903</v>
      </c>
      <c r="O377" s="31"/>
      <c r="P377" s="496">
        <v>15</v>
      </c>
      <c r="Q377" s="440">
        <v>217.66666666666666</v>
      </c>
      <c r="R377" s="2" t="s">
        <v>1389</v>
      </c>
      <c r="S377" s="2"/>
      <c r="T377" s="2"/>
      <c r="U377" s="2"/>
      <c r="V377" s="2"/>
      <c r="W377" s="21">
        <v>45.696000000000005</v>
      </c>
      <c r="X377" s="3" t="s">
        <v>55</v>
      </c>
      <c r="Y377" s="36" t="s">
        <v>162</v>
      </c>
      <c r="Z377" s="500" t="s">
        <v>223</v>
      </c>
      <c r="AA377" s="2"/>
      <c r="AB377" s="58">
        <v>40142</v>
      </c>
      <c r="AC377" s="58"/>
      <c r="AE377" s="2"/>
      <c r="AF377" s="2" t="s">
        <v>90</v>
      </c>
      <c r="AG377" s="59"/>
      <c r="AH377" s="59"/>
      <c r="AI377" s="59"/>
      <c r="AJ377" s="2"/>
      <c r="AK377" s="2"/>
      <c r="AL377" s="108"/>
      <c r="AW377" s="18" t="s">
        <v>61</v>
      </c>
      <c r="AX377" s="18" t="s">
        <v>62</v>
      </c>
      <c r="AY377" s="18" t="s">
        <v>1409</v>
      </c>
      <c r="AZ377" s="343" t="s">
        <v>1678</v>
      </c>
      <c r="BA377" s="18" t="s">
        <v>65</v>
      </c>
      <c r="BB377" s="18" t="s">
        <v>66</v>
      </c>
      <c r="BC377" s="343" t="s">
        <v>382</v>
      </c>
      <c r="BE377" s="343"/>
      <c r="BF377" s="417"/>
    </row>
    <row r="378" spans="1:58" s="18" customFormat="1" x14ac:dyDescent="0.25">
      <c r="A378" s="263" t="str">
        <f t="shared" si="40"/>
        <v>N-CO-MP-000262-E-XX-XX-XX-XX-01</v>
      </c>
      <c r="B378" s="2" t="s">
        <v>1679</v>
      </c>
      <c r="C378" s="3" t="str">
        <f t="shared" si="41"/>
        <v>4.04.08.FESM2.v02</v>
      </c>
      <c r="D378" s="2" t="s">
        <v>1656</v>
      </c>
      <c r="E378" s="2" t="s">
        <v>152</v>
      </c>
      <c r="F378" s="2" t="s">
        <v>50</v>
      </c>
      <c r="G378" s="3" t="s">
        <v>1680</v>
      </c>
      <c r="H378" s="3" t="s">
        <v>1658</v>
      </c>
      <c r="I378" s="3" t="s">
        <v>1659</v>
      </c>
      <c r="J378" s="496">
        <v>3713</v>
      </c>
      <c r="K378" s="19">
        <v>0.78</v>
      </c>
      <c r="L378" s="31">
        <v>0.29143534134186361</v>
      </c>
      <c r="M378" s="23">
        <v>1082.1546666666668</v>
      </c>
      <c r="N378" s="31">
        <v>0.22857334903914905</v>
      </c>
      <c r="O378" s="31"/>
      <c r="P378" s="496">
        <v>15</v>
      </c>
      <c r="Q378" s="440">
        <v>225.75</v>
      </c>
      <c r="R378" s="2" t="s">
        <v>1389</v>
      </c>
      <c r="S378" s="2"/>
      <c r="T378" s="2"/>
      <c r="U378" s="2"/>
      <c r="V378" s="2"/>
      <c r="W378" s="21">
        <v>45.695999999999998</v>
      </c>
      <c r="X378" s="3" t="s">
        <v>55</v>
      </c>
      <c r="Y378" s="36" t="s">
        <v>162</v>
      </c>
      <c r="Z378" s="500" t="s">
        <v>223</v>
      </c>
      <c r="AA378" s="2"/>
      <c r="AB378" s="58">
        <v>40142</v>
      </c>
      <c r="AC378" s="58"/>
      <c r="AE378" s="2"/>
      <c r="AF378" s="2" t="s">
        <v>90</v>
      </c>
      <c r="AG378" s="59"/>
      <c r="AH378" s="59"/>
      <c r="AI378" s="59"/>
      <c r="AJ378" s="2"/>
      <c r="AK378" s="2"/>
      <c r="AL378" s="108"/>
      <c r="AW378" s="18" t="s">
        <v>61</v>
      </c>
      <c r="AX378" s="18" t="s">
        <v>62</v>
      </c>
      <c r="AY378" s="18" t="s">
        <v>1409</v>
      </c>
      <c r="AZ378" s="343" t="s">
        <v>1681</v>
      </c>
      <c r="BA378" s="18" t="s">
        <v>65</v>
      </c>
      <c r="BB378" s="18" t="s">
        <v>66</v>
      </c>
      <c r="BC378" s="343" t="s">
        <v>382</v>
      </c>
      <c r="BE378" s="343"/>
      <c r="BF378" s="417"/>
    </row>
    <row r="379" spans="1:58" s="18" customFormat="1" ht="14.45" customHeight="1" x14ac:dyDescent="0.25">
      <c r="A379" s="263" t="str">
        <f t="shared" si="40"/>
        <v>N-CO-MP-000263-E-XX-XX-XX-XX-01</v>
      </c>
      <c r="B379" s="2" t="s">
        <v>1682</v>
      </c>
      <c r="C379" s="3" t="str">
        <f t="shared" si="41"/>
        <v>4.04.09.FESM2.v02</v>
      </c>
      <c r="D379" s="2" t="s">
        <v>1656</v>
      </c>
      <c r="E379" s="2" t="s">
        <v>152</v>
      </c>
      <c r="F379" s="2" t="s">
        <v>50</v>
      </c>
      <c r="G379" s="3" t="s">
        <v>1683</v>
      </c>
      <c r="H379" s="3" t="s">
        <v>1658</v>
      </c>
      <c r="I379" s="3" t="s">
        <v>1659</v>
      </c>
      <c r="J379" s="496">
        <v>3713</v>
      </c>
      <c r="K379" s="19">
        <v>0.78</v>
      </c>
      <c r="L379" s="31">
        <v>0.29143102002491506</v>
      </c>
      <c r="M379" s="23">
        <v>1082.1546666666666</v>
      </c>
      <c r="N379" s="31">
        <v>0.22857334903914908</v>
      </c>
      <c r="O379" s="31"/>
      <c r="P379" s="496">
        <v>15</v>
      </c>
      <c r="Q379" s="440">
        <v>204.8</v>
      </c>
      <c r="R379" s="2" t="s">
        <v>1389</v>
      </c>
      <c r="S379" s="2"/>
      <c r="T379" s="2"/>
      <c r="U379" s="2"/>
      <c r="V379" s="2"/>
      <c r="W379" s="21">
        <v>36.556799999999996</v>
      </c>
      <c r="X379" s="3" t="s">
        <v>55</v>
      </c>
      <c r="Y379" s="36" t="s">
        <v>162</v>
      </c>
      <c r="Z379" s="500" t="s">
        <v>223</v>
      </c>
      <c r="AA379" s="2"/>
      <c r="AB379" s="58">
        <v>40142</v>
      </c>
      <c r="AC379" s="58"/>
      <c r="AE379" s="2"/>
      <c r="AF379" s="2" t="s">
        <v>90</v>
      </c>
      <c r="AG379" s="59"/>
      <c r="AH379" s="59"/>
      <c r="AI379" s="59"/>
      <c r="AJ379" s="2"/>
      <c r="AK379" s="2"/>
      <c r="AL379" s="108"/>
      <c r="AW379" s="18" t="s">
        <v>61</v>
      </c>
      <c r="AX379" s="18" t="s">
        <v>62</v>
      </c>
      <c r="AY379" s="18" t="s">
        <v>1409</v>
      </c>
      <c r="AZ379" s="343" t="s">
        <v>1684</v>
      </c>
      <c r="BA379" s="18" t="s">
        <v>65</v>
      </c>
      <c r="BB379" s="18" t="s">
        <v>66</v>
      </c>
      <c r="BC379" s="343" t="s">
        <v>382</v>
      </c>
      <c r="BE379" s="343"/>
      <c r="BF379" s="417"/>
    </row>
    <row r="380" spans="1:58" s="18" customFormat="1" x14ac:dyDescent="0.25">
      <c r="A380" s="263" t="str">
        <f t="shared" si="40"/>
        <v>N-CO-MP-000264-E-XX-XX-XX-XX-01</v>
      </c>
      <c r="B380" s="2" t="s">
        <v>1685</v>
      </c>
      <c r="C380" s="3" t="str">
        <f t="shared" si="41"/>
        <v>4.04.10.FESM2.v02</v>
      </c>
      <c r="D380" s="2" t="s">
        <v>1656</v>
      </c>
      <c r="E380" s="2" t="s">
        <v>152</v>
      </c>
      <c r="F380" s="2" t="s">
        <v>50</v>
      </c>
      <c r="G380" s="3" t="s">
        <v>1686</v>
      </c>
      <c r="H380" s="3" t="s">
        <v>1658</v>
      </c>
      <c r="I380" s="3" t="s">
        <v>1659</v>
      </c>
      <c r="J380" s="496">
        <v>3713</v>
      </c>
      <c r="K380" s="19">
        <v>0.78</v>
      </c>
      <c r="L380" s="31">
        <v>0.291431020024915</v>
      </c>
      <c r="M380" s="23">
        <v>1082.1546666666666</v>
      </c>
      <c r="N380" s="31">
        <v>0.22857334903914903</v>
      </c>
      <c r="O380" s="31"/>
      <c r="P380" s="496">
        <v>15</v>
      </c>
      <c r="Q380" s="440">
        <v>192.33333333333334</v>
      </c>
      <c r="R380" s="2" t="s">
        <v>1389</v>
      </c>
      <c r="S380" s="2"/>
      <c r="T380" s="2"/>
      <c r="U380" s="2"/>
      <c r="V380" s="2"/>
      <c r="W380" s="21">
        <v>30.463999999999999</v>
      </c>
      <c r="X380" s="3" t="s">
        <v>55</v>
      </c>
      <c r="Y380" s="36" t="s">
        <v>162</v>
      </c>
      <c r="Z380" s="500" t="s">
        <v>223</v>
      </c>
      <c r="AA380" s="2"/>
      <c r="AB380" s="58">
        <v>40142</v>
      </c>
      <c r="AC380" s="58"/>
      <c r="AE380" s="2"/>
      <c r="AF380" s="2" t="s">
        <v>90</v>
      </c>
      <c r="AG380" s="59"/>
      <c r="AH380" s="59"/>
      <c r="AI380" s="59"/>
      <c r="AJ380" s="2"/>
      <c r="AK380" s="2"/>
      <c r="AL380" s="108"/>
      <c r="AW380" s="18" t="s">
        <v>61</v>
      </c>
      <c r="AX380" s="18" t="s">
        <v>62</v>
      </c>
      <c r="AY380" s="18" t="s">
        <v>1409</v>
      </c>
      <c r="AZ380" s="343" t="s">
        <v>1687</v>
      </c>
      <c r="BA380" s="18" t="s">
        <v>65</v>
      </c>
      <c r="BB380" s="18" t="s">
        <v>66</v>
      </c>
      <c r="BC380" s="343" t="s">
        <v>382</v>
      </c>
      <c r="BE380" s="343"/>
      <c r="BF380" s="417"/>
    </row>
    <row r="381" spans="1:58" s="18" customFormat="1" x14ac:dyDescent="0.25">
      <c r="A381" s="263" t="str">
        <f t="shared" si="40"/>
        <v>N-CO-MP-000265-E-XX-XX-XX-XX-01</v>
      </c>
      <c r="B381" s="2" t="s">
        <v>1688</v>
      </c>
      <c r="C381" s="3" t="str">
        <f t="shared" si="41"/>
        <v>4.04.11.FESM2.v02</v>
      </c>
      <c r="D381" s="2" t="s">
        <v>1656</v>
      </c>
      <c r="E381" s="2" t="s">
        <v>152</v>
      </c>
      <c r="F381" s="2" t="s">
        <v>50</v>
      </c>
      <c r="G381" s="3" t="s">
        <v>1689</v>
      </c>
      <c r="H381" s="3" t="s">
        <v>1658</v>
      </c>
      <c r="I381" s="3" t="s">
        <v>1659</v>
      </c>
      <c r="J381" s="496">
        <v>3713</v>
      </c>
      <c r="K381" s="19">
        <v>0.78</v>
      </c>
      <c r="L381" s="31">
        <v>0.291431020024915</v>
      </c>
      <c r="M381" s="23">
        <v>1082.1546666666668</v>
      </c>
      <c r="N381" s="31">
        <v>0.22857334903914905</v>
      </c>
      <c r="O381" s="31"/>
      <c r="P381" s="496">
        <v>15</v>
      </c>
      <c r="Q381" s="440">
        <v>202.375</v>
      </c>
      <c r="R381" s="2" t="s">
        <v>1389</v>
      </c>
      <c r="S381" s="2"/>
      <c r="T381" s="2"/>
      <c r="U381" s="2"/>
      <c r="V381" s="2"/>
      <c r="W381" s="21">
        <v>28.560000000000002</v>
      </c>
      <c r="X381" s="3" t="s">
        <v>55</v>
      </c>
      <c r="Y381" s="36" t="s">
        <v>162</v>
      </c>
      <c r="Z381" s="500" t="s">
        <v>223</v>
      </c>
      <c r="AA381" s="2"/>
      <c r="AB381" s="58">
        <v>40142</v>
      </c>
      <c r="AC381" s="58"/>
      <c r="AE381" s="2"/>
      <c r="AF381" s="2" t="s">
        <v>90</v>
      </c>
      <c r="AG381" s="59"/>
      <c r="AH381" s="59"/>
      <c r="AI381" s="59"/>
      <c r="AJ381" s="2"/>
      <c r="AK381" s="2"/>
      <c r="AL381" s="108"/>
      <c r="AW381" s="18" t="s">
        <v>61</v>
      </c>
      <c r="AX381" s="18" t="s">
        <v>62</v>
      </c>
      <c r="AY381" s="18" t="s">
        <v>1409</v>
      </c>
      <c r="AZ381" s="343" t="s">
        <v>1690</v>
      </c>
      <c r="BA381" s="18" t="s">
        <v>65</v>
      </c>
      <c r="BB381" s="18" t="s">
        <v>66</v>
      </c>
      <c r="BC381" s="343" t="s">
        <v>382</v>
      </c>
      <c r="BE381" s="343"/>
      <c r="BF381" s="417"/>
    </row>
    <row r="382" spans="1:58" s="18" customFormat="1" x14ac:dyDescent="0.25">
      <c r="A382" s="263" t="str">
        <f t="shared" si="40"/>
        <v>N-CO-MP-000266-E-XX-XX-XX-XX-01</v>
      </c>
      <c r="B382" s="2" t="s">
        <v>1691</v>
      </c>
      <c r="C382" s="3" t="str">
        <f t="shared" si="41"/>
        <v>4.04.12.FESM2.v02</v>
      </c>
      <c r="D382" s="2" t="s">
        <v>1656</v>
      </c>
      <c r="E382" s="2" t="s">
        <v>152</v>
      </c>
      <c r="F382" s="2" t="s">
        <v>50</v>
      </c>
      <c r="G382" s="3" t="s">
        <v>1692</v>
      </c>
      <c r="H382" s="3" t="s">
        <v>1658</v>
      </c>
      <c r="I382" s="3" t="s">
        <v>1659</v>
      </c>
      <c r="J382" s="496">
        <v>3713</v>
      </c>
      <c r="K382" s="19">
        <v>0.78</v>
      </c>
      <c r="L382" s="31">
        <v>0.29143102002491506</v>
      </c>
      <c r="M382" s="23">
        <v>1082.1685333333332</v>
      </c>
      <c r="N382" s="31">
        <v>0.22857334903914908</v>
      </c>
      <c r="O382" s="31"/>
      <c r="P382" s="496">
        <v>15</v>
      </c>
      <c r="Q382" s="440">
        <v>179</v>
      </c>
      <c r="R382" s="2" t="s">
        <v>1389</v>
      </c>
      <c r="S382" s="2"/>
      <c r="T382" s="2"/>
      <c r="U382" s="2"/>
      <c r="V382" s="2"/>
      <c r="W382" s="21">
        <v>22.848000000000003</v>
      </c>
      <c r="X382" s="3" t="s">
        <v>55</v>
      </c>
      <c r="Y382" s="37" t="s">
        <v>162</v>
      </c>
      <c r="Z382" s="500" t="s">
        <v>223</v>
      </c>
      <c r="AA382" s="2"/>
      <c r="AB382" s="58">
        <v>40142</v>
      </c>
      <c r="AC382" s="58"/>
      <c r="AD382" s="47"/>
      <c r="AE382" s="2"/>
      <c r="AF382" s="2" t="s">
        <v>90</v>
      </c>
      <c r="AG382" s="59"/>
      <c r="AH382" s="59"/>
      <c r="AI382" s="59"/>
      <c r="AJ382" s="2"/>
      <c r="AK382" s="2"/>
      <c r="AL382" s="108"/>
      <c r="AW382" s="18" t="s">
        <v>61</v>
      </c>
      <c r="AX382" s="18" t="s">
        <v>62</v>
      </c>
      <c r="AY382" s="18" t="s">
        <v>1409</v>
      </c>
      <c r="AZ382" s="343" t="s">
        <v>1693</v>
      </c>
      <c r="BA382" s="18" t="s">
        <v>65</v>
      </c>
      <c r="BB382" s="18" t="s">
        <v>66</v>
      </c>
      <c r="BC382" s="343" t="s">
        <v>382</v>
      </c>
      <c r="BE382" s="343"/>
      <c r="BF382" s="417"/>
    </row>
    <row r="383" spans="1:58" s="18" customFormat="1" x14ac:dyDescent="0.25">
      <c r="A383" s="263" t="str">
        <f t="shared" si="40"/>
        <v>N-CO-MP-000267-E-XX-XX-XX-XX-02</v>
      </c>
      <c r="B383" s="325" t="s">
        <v>1694</v>
      </c>
      <c r="C383" s="325" t="str">
        <f t="shared" si="41"/>
        <v>4.05.01.FESM7.v01</v>
      </c>
      <c r="D383" s="1" t="s">
        <v>1695</v>
      </c>
      <c r="E383" s="14" t="s">
        <v>142</v>
      </c>
      <c r="F383" s="2" t="s">
        <v>50</v>
      </c>
      <c r="G383" s="2" t="s">
        <v>1696</v>
      </c>
      <c r="H383" s="2" t="s">
        <v>1697</v>
      </c>
      <c r="I383" s="2" t="s">
        <v>1698</v>
      </c>
      <c r="J383" s="14">
        <v>3713</v>
      </c>
      <c r="K383" s="57">
        <v>0.78</v>
      </c>
      <c r="L383" s="31">
        <v>0.21</v>
      </c>
      <c r="M383" s="14">
        <v>785</v>
      </c>
      <c r="N383" s="14">
        <v>0.19020000000000001</v>
      </c>
      <c r="O383" s="14"/>
      <c r="P383" s="14">
        <v>15</v>
      </c>
      <c r="Q383" s="445">
        <v>200</v>
      </c>
      <c r="R383" s="2" t="s">
        <v>1389</v>
      </c>
      <c r="S383" s="25"/>
      <c r="T383" s="25"/>
      <c r="U383" s="25"/>
      <c r="V383" s="25"/>
      <c r="W383" s="328">
        <v>46</v>
      </c>
      <c r="X383" s="3" t="s">
        <v>55</v>
      </c>
      <c r="Y383" s="36"/>
      <c r="Z383" s="500" t="s">
        <v>223</v>
      </c>
      <c r="AA383" s="2" t="s">
        <v>1699</v>
      </c>
      <c r="AB383" s="58">
        <v>42216</v>
      </c>
      <c r="AC383" s="58">
        <v>41180</v>
      </c>
      <c r="AD383" s="2"/>
      <c r="AE383" s="2"/>
      <c r="AF383" s="2"/>
      <c r="AG383" s="147"/>
      <c r="AH383" s="147"/>
      <c r="AI383" s="147"/>
      <c r="AJ383" s="2"/>
      <c r="AK383" s="2"/>
      <c r="AL383" s="108"/>
      <c r="AW383" s="18" t="s">
        <v>61</v>
      </c>
      <c r="AX383" s="18" t="s">
        <v>62</v>
      </c>
      <c r="AY383" s="18" t="s">
        <v>1409</v>
      </c>
      <c r="AZ383" s="343" t="s">
        <v>1700</v>
      </c>
      <c r="BA383" s="18" t="s">
        <v>65</v>
      </c>
      <c r="BB383" s="18" t="s">
        <v>66</v>
      </c>
      <c r="BC383" s="343" t="s">
        <v>67</v>
      </c>
      <c r="BE383" s="343"/>
      <c r="BF383" s="417"/>
    </row>
    <row r="384" spans="1:58" s="18" customFormat="1" x14ac:dyDescent="0.25">
      <c r="A384" s="263" t="str">
        <f t="shared" si="40"/>
        <v>N-CO-MP-000268-E-XX-XX-XX-XX-02</v>
      </c>
      <c r="B384" s="325" t="s">
        <v>1701</v>
      </c>
      <c r="C384" s="325" t="str">
        <f t="shared" si="41"/>
        <v>4.05.02.FESM7.v01</v>
      </c>
      <c r="D384" s="1" t="s">
        <v>1695</v>
      </c>
      <c r="E384" s="14" t="s">
        <v>142</v>
      </c>
      <c r="F384" s="2" t="s">
        <v>50</v>
      </c>
      <c r="G384" s="2" t="s">
        <v>1702</v>
      </c>
      <c r="H384" s="2" t="s">
        <v>1697</v>
      </c>
      <c r="I384" s="2" t="s">
        <v>1703</v>
      </c>
      <c r="J384" s="14">
        <v>3713</v>
      </c>
      <c r="K384" s="57">
        <v>0.78</v>
      </c>
      <c r="L384" s="31">
        <v>0.28000000000000003</v>
      </c>
      <c r="M384" s="332">
        <v>1042</v>
      </c>
      <c r="N384" s="14">
        <v>0.25259999999999999</v>
      </c>
      <c r="O384" s="14"/>
      <c r="P384" s="14">
        <v>15</v>
      </c>
      <c r="Q384" s="445">
        <v>200</v>
      </c>
      <c r="R384" s="2" t="s">
        <v>1389</v>
      </c>
      <c r="S384" s="25"/>
      <c r="T384" s="25"/>
      <c r="U384" s="25"/>
      <c r="V384" s="25"/>
      <c r="W384" s="328">
        <v>46</v>
      </c>
      <c r="X384" s="3" t="s">
        <v>55</v>
      </c>
      <c r="Y384" s="36"/>
      <c r="Z384" s="500" t="s">
        <v>223</v>
      </c>
      <c r="AA384" s="2" t="s">
        <v>1699</v>
      </c>
      <c r="AB384" s="58">
        <v>42216</v>
      </c>
      <c r="AC384" s="58">
        <v>41180</v>
      </c>
      <c r="AD384" s="2"/>
      <c r="AE384" s="2"/>
      <c r="AF384" s="2"/>
      <c r="AG384" s="147"/>
      <c r="AH384" s="147"/>
      <c r="AI384" s="147"/>
      <c r="AJ384" s="2"/>
      <c r="AK384" s="2"/>
      <c r="AL384" s="108"/>
      <c r="AW384" s="18" t="s">
        <v>61</v>
      </c>
      <c r="AX384" s="18" t="s">
        <v>62</v>
      </c>
      <c r="AY384" s="18" t="s">
        <v>1409</v>
      </c>
      <c r="AZ384" s="343" t="s">
        <v>1704</v>
      </c>
      <c r="BA384" s="18" t="s">
        <v>65</v>
      </c>
      <c r="BB384" s="18" t="s">
        <v>66</v>
      </c>
      <c r="BC384" s="343" t="s">
        <v>67</v>
      </c>
      <c r="BE384" s="343"/>
      <c r="BF384" s="417"/>
    </row>
    <row r="385" spans="1:58" s="18" customFormat="1" x14ac:dyDescent="0.25">
      <c r="A385" s="263" t="str">
        <f t="shared" si="40"/>
        <v>N-CO-MP-000269-E-XX-XX-XX-XX-02</v>
      </c>
      <c r="B385" s="325" t="s">
        <v>1705</v>
      </c>
      <c r="C385" s="325" t="str">
        <f t="shared" si="41"/>
        <v>4.05.03.FESM7.v01</v>
      </c>
      <c r="D385" s="1" t="s">
        <v>1695</v>
      </c>
      <c r="E385" s="14" t="s">
        <v>142</v>
      </c>
      <c r="F385" s="2" t="s">
        <v>50</v>
      </c>
      <c r="G385" s="2" t="s">
        <v>1706</v>
      </c>
      <c r="H385" s="2" t="s">
        <v>1707</v>
      </c>
      <c r="I385" s="2" t="s">
        <v>1698</v>
      </c>
      <c r="J385" s="14">
        <v>3713</v>
      </c>
      <c r="K385" s="57">
        <v>0.78</v>
      </c>
      <c r="L385" s="31">
        <v>0.13</v>
      </c>
      <c r="M385" s="14">
        <v>471</v>
      </c>
      <c r="N385" s="14">
        <v>0.11409999999999999</v>
      </c>
      <c r="O385" s="14"/>
      <c r="P385" s="14">
        <v>15</v>
      </c>
      <c r="Q385" s="445">
        <v>200</v>
      </c>
      <c r="R385" s="2" t="s">
        <v>1389</v>
      </c>
      <c r="S385" s="25"/>
      <c r="T385" s="25"/>
      <c r="U385" s="25"/>
      <c r="V385" s="25"/>
      <c r="W385" s="328">
        <v>46</v>
      </c>
      <c r="X385" s="3" t="s">
        <v>55</v>
      </c>
      <c r="Y385" s="36"/>
      <c r="Z385" s="500" t="s">
        <v>223</v>
      </c>
      <c r="AA385" s="2" t="s">
        <v>1699</v>
      </c>
      <c r="AB385" s="58">
        <v>42216</v>
      </c>
      <c r="AC385" s="58">
        <v>41180</v>
      </c>
      <c r="AD385" s="2"/>
      <c r="AE385" s="2"/>
      <c r="AF385" s="2"/>
      <c r="AG385" s="147"/>
      <c r="AH385" s="147"/>
      <c r="AI385" s="147"/>
      <c r="AJ385" s="2"/>
      <c r="AK385" s="2"/>
      <c r="AL385" s="108"/>
      <c r="AW385" s="18" t="s">
        <v>61</v>
      </c>
      <c r="AX385" s="18" t="s">
        <v>62</v>
      </c>
      <c r="AY385" s="18" t="s">
        <v>1409</v>
      </c>
      <c r="AZ385" s="343" t="s">
        <v>1708</v>
      </c>
      <c r="BA385" s="18" t="s">
        <v>65</v>
      </c>
      <c r="BB385" s="18" t="s">
        <v>66</v>
      </c>
      <c r="BC385" s="343" t="s">
        <v>67</v>
      </c>
      <c r="BE385" s="343"/>
      <c r="BF385" s="417"/>
    </row>
    <row r="386" spans="1:58" s="18" customFormat="1" ht="13.5" customHeight="1" x14ac:dyDescent="0.25">
      <c r="A386" s="263" t="str">
        <f t="shared" si="40"/>
        <v>N-CO-MP-000270-E-XX-XX-XX-XX-02</v>
      </c>
      <c r="B386" s="325" t="s">
        <v>1709</v>
      </c>
      <c r="C386" s="325" t="str">
        <f t="shared" si="41"/>
        <v>4.05.04.FESM7.v01</v>
      </c>
      <c r="D386" s="1" t="s">
        <v>1695</v>
      </c>
      <c r="E386" s="14" t="s">
        <v>142</v>
      </c>
      <c r="F386" s="2" t="s">
        <v>50</v>
      </c>
      <c r="G386" s="2" t="s">
        <v>1710</v>
      </c>
      <c r="H386" s="2" t="s">
        <v>1707</v>
      </c>
      <c r="I386" s="2" t="s">
        <v>1703</v>
      </c>
      <c r="J386" s="14">
        <v>3713</v>
      </c>
      <c r="K386" s="57">
        <v>0.78</v>
      </c>
      <c r="L386" s="31">
        <v>0.17</v>
      </c>
      <c r="M386" s="14">
        <v>625</v>
      </c>
      <c r="N386" s="14">
        <v>0.15160000000000001</v>
      </c>
      <c r="O386" s="14"/>
      <c r="P386" s="14">
        <v>15</v>
      </c>
      <c r="Q386" s="445">
        <v>200</v>
      </c>
      <c r="R386" s="2" t="s">
        <v>1389</v>
      </c>
      <c r="S386" s="25"/>
      <c r="T386" s="25"/>
      <c r="U386" s="25"/>
      <c r="V386" s="25"/>
      <c r="W386" s="328">
        <v>46</v>
      </c>
      <c r="X386" s="3" t="s">
        <v>55</v>
      </c>
      <c r="Y386" s="36"/>
      <c r="Z386" s="500" t="s">
        <v>223</v>
      </c>
      <c r="AA386" s="2" t="s">
        <v>1699</v>
      </c>
      <c r="AB386" s="58">
        <v>42216</v>
      </c>
      <c r="AC386" s="58">
        <v>41180</v>
      </c>
      <c r="AD386" s="2"/>
      <c r="AE386" s="2"/>
      <c r="AF386" s="2"/>
      <c r="AG386" s="147"/>
      <c r="AH386" s="147"/>
      <c r="AI386" s="147"/>
      <c r="AJ386" s="2"/>
      <c r="AK386" s="2"/>
      <c r="AL386" s="108"/>
      <c r="AW386" s="18" t="s">
        <v>61</v>
      </c>
      <c r="AX386" s="18" t="s">
        <v>62</v>
      </c>
      <c r="AY386" s="18" t="s">
        <v>1409</v>
      </c>
      <c r="AZ386" s="343" t="s">
        <v>1711</v>
      </c>
      <c r="BA386" s="18" t="s">
        <v>65</v>
      </c>
      <c r="BB386" s="18" t="s">
        <v>66</v>
      </c>
      <c r="BC386" s="343" t="s">
        <v>67</v>
      </c>
      <c r="BE386" s="343"/>
      <c r="BF386" s="417"/>
    </row>
    <row r="387" spans="1:58" s="18" customFormat="1" x14ac:dyDescent="0.25">
      <c r="A387" s="263" t="str">
        <f t="shared" si="40"/>
        <v>N-CO-MP-000271-E-XX-XX-XX-XX-02</v>
      </c>
      <c r="B387" s="325" t="s">
        <v>1712</v>
      </c>
      <c r="C387" s="325" t="str">
        <f t="shared" si="41"/>
        <v>4.06.01.FESM8.v01</v>
      </c>
      <c r="D387" s="1" t="s">
        <v>1713</v>
      </c>
      <c r="E387" s="14" t="s">
        <v>142</v>
      </c>
      <c r="F387" s="2" t="s">
        <v>50</v>
      </c>
      <c r="G387" s="2" t="s">
        <v>1714</v>
      </c>
      <c r="H387" s="2" t="s">
        <v>1715</v>
      </c>
      <c r="I387" s="2" t="s">
        <v>1716</v>
      </c>
      <c r="J387" s="14">
        <v>3713</v>
      </c>
      <c r="K387" s="57">
        <v>0.78</v>
      </c>
      <c r="L387" s="31">
        <v>0.14000000000000001</v>
      </c>
      <c r="M387" s="14">
        <v>532</v>
      </c>
      <c r="N387" s="14">
        <v>0.11</v>
      </c>
      <c r="O387" s="14"/>
      <c r="P387" s="14">
        <v>15</v>
      </c>
      <c r="Q387" s="445">
        <v>200</v>
      </c>
      <c r="R387" s="2" t="s">
        <v>1389</v>
      </c>
      <c r="S387" s="25"/>
      <c r="T387" s="25"/>
      <c r="U387" s="25"/>
      <c r="V387" s="25"/>
      <c r="W387" s="328">
        <v>46</v>
      </c>
      <c r="X387" s="3" t="s">
        <v>55</v>
      </c>
      <c r="Y387" s="36" t="s">
        <v>162</v>
      </c>
      <c r="Z387" s="500" t="s">
        <v>223</v>
      </c>
      <c r="AA387" s="2" t="s">
        <v>1699</v>
      </c>
      <c r="AB387" s="58">
        <v>42216</v>
      </c>
      <c r="AC387" s="58">
        <v>41180</v>
      </c>
      <c r="AD387" s="2"/>
      <c r="AE387" s="2"/>
      <c r="AF387" s="2"/>
      <c r="AG387" s="147"/>
      <c r="AH387" s="147"/>
      <c r="AI387" s="147"/>
      <c r="AJ387" s="2"/>
      <c r="AK387" s="2"/>
      <c r="AL387" s="108"/>
      <c r="AW387" s="18" t="s">
        <v>61</v>
      </c>
      <c r="AX387" s="18" t="s">
        <v>62</v>
      </c>
      <c r="AY387" s="18" t="s">
        <v>1409</v>
      </c>
      <c r="AZ387" s="343" t="s">
        <v>1717</v>
      </c>
      <c r="BA387" s="18" t="s">
        <v>65</v>
      </c>
      <c r="BB387" s="18" t="s">
        <v>66</v>
      </c>
      <c r="BC387" s="343" t="s">
        <v>67</v>
      </c>
      <c r="BE387" s="343"/>
      <c r="BF387" s="417"/>
    </row>
    <row r="388" spans="1:58" x14ac:dyDescent="0.25">
      <c r="A388" s="263" t="str">
        <f t="shared" si="40"/>
        <v>N-CO-MP-000556-E-XX-XX-XX-XX-02</v>
      </c>
      <c r="B388" s="211" t="s">
        <v>1718</v>
      </c>
      <c r="C388" s="216" t="str">
        <f t="shared" si="41"/>
        <v>4.05.05.FESM7b.v01</v>
      </c>
      <c r="D388" s="211" t="s">
        <v>1719</v>
      </c>
      <c r="E388" s="211" t="s">
        <v>142</v>
      </c>
      <c r="F388" s="211" t="s">
        <v>50</v>
      </c>
      <c r="G388" s="216" t="s">
        <v>1720</v>
      </c>
      <c r="H388" s="216" t="s">
        <v>1715</v>
      </c>
      <c r="I388" s="216" t="s">
        <v>1721</v>
      </c>
      <c r="J388" s="212">
        <v>3713</v>
      </c>
      <c r="K388" s="213">
        <v>0.78</v>
      </c>
      <c r="L388" s="214">
        <f>N388/K388</f>
        <v>0.20687868896871142</v>
      </c>
      <c r="M388" s="245">
        <v>665.72182918871545</v>
      </c>
      <c r="N388" s="214">
        <v>0.16136537739559492</v>
      </c>
      <c r="O388" s="222"/>
      <c r="P388" s="212">
        <v>15</v>
      </c>
      <c r="Q388" s="441">
        <v>200</v>
      </c>
      <c r="R388" s="211" t="s">
        <v>1389</v>
      </c>
      <c r="S388" s="211"/>
      <c r="T388" s="211"/>
      <c r="U388" s="211"/>
      <c r="V388" s="211"/>
      <c r="W388" s="246">
        <v>46</v>
      </c>
      <c r="X388" s="211" t="s">
        <v>55</v>
      </c>
      <c r="Y388" s="211" t="s">
        <v>162</v>
      </c>
      <c r="Z388" s="212" t="s">
        <v>223</v>
      </c>
      <c r="AA388" s="211" t="s">
        <v>1699</v>
      </c>
      <c r="AB388" s="217">
        <v>42216</v>
      </c>
      <c r="AC388" s="217">
        <v>41850</v>
      </c>
      <c r="AD388" s="218"/>
      <c r="AE388" s="211"/>
      <c r="AF388" s="211"/>
      <c r="AG388" s="211"/>
      <c r="AH388" s="211"/>
      <c r="AI388" s="211"/>
      <c r="AJ388" s="211"/>
      <c r="AK388" s="211"/>
      <c r="AL388" s="210"/>
      <c r="AW388" s="198" t="s">
        <v>61</v>
      </c>
      <c r="AX388" s="198" t="s">
        <v>62</v>
      </c>
      <c r="AY388" s="198" t="s">
        <v>1409</v>
      </c>
      <c r="AZ388" s="344" t="s">
        <v>1722</v>
      </c>
      <c r="BA388" s="198" t="s">
        <v>65</v>
      </c>
      <c r="BB388" s="198" t="s">
        <v>66</v>
      </c>
      <c r="BC388" s="344" t="s">
        <v>67</v>
      </c>
      <c r="BE388" s="343"/>
      <c r="BF388" s="418"/>
    </row>
    <row r="389" spans="1:58" x14ac:dyDescent="0.25">
      <c r="A389" s="263" t="str">
        <f t="shared" si="40"/>
        <v>N-CO-MP-000557-E-XX-XX-XX-XX-02</v>
      </c>
      <c r="B389" s="211" t="s">
        <v>1723</v>
      </c>
      <c r="C389" s="216" t="str">
        <f t="shared" si="41"/>
        <v>4.05.06.FESM7b.v01</v>
      </c>
      <c r="D389" s="211" t="s">
        <v>1719</v>
      </c>
      <c r="E389" s="211" t="s">
        <v>142</v>
      </c>
      <c r="F389" s="211" t="s">
        <v>50</v>
      </c>
      <c r="G389" s="216" t="s">
        <v>1724</v>
      </c>
      <c r="H389" s="216" t="s">
        <v>1715</v>
      </c>
      <c r="I389" s="216" t="s">
        <v>1725</v>
      </c>
      <c r="J389" s="212">
        <v>3713</v>
      </c>
      <c r="K389" s="213">
        <v>0.78</v>
      </c>
      <c r="L389" s="214">
        <f>N389/K389</f>
        <v>0.28695257148279352</v>
      </c>
      <c r="M389" s="245">
        <v>923.3942448601972</v>
      </c>
      <c r="N389" s="214">
        <v>0.22382300575657896</v>
      </c>
      <c r="O389" s="222"/>
      <c r="P389" s="212">
        <v>15</v>
      </c>
      <c r="Q389" s="441">
        <v>200</v>
      </c>
      <c r="R389" s="211" t="s">
        <v>1389</v>
      </c>
      <c r="S389" s="211"/>
      <c r="T389" s="211"/>
      <c r="U389" s="211"/>
      <c r="V389" s="211"/>
      <c r="W389" s="246">
        <v>46</v>
      </c>
      <c r="X389" s="211" t="s">
        <v>55</v>
      </c>
      <c r="Y389" s="211" t="s">
        <v>162</v>
      </c>
      <c r="Z389" s="212" t="s">
        <v>223</v>
      </c>
      <c r="AA389" s="211" t="s">
        <v>1699</v>
      </c>
      <c r="AB389" s="217">
        <v>42216</v>
      </c>
      <c r="AC389" s="217">
        <v>41850</v>
      </c>
      <c r="AD389" s="218"/>
      <c r="AE389" s="211"/>
      <c r="AF389" s="211"/>
      <c r="AG389" s="211"/>
      <c r="AH389" s="211"/>
      <c r="AI389" s="211"/>
      <c r="AJ389" s="211"/>
      <c r="AK389" s="211"/>
      <c r="AL389" s="210"/>
      <c r="AW389" s="198" t="s">
        <v>61</v>
      </c>
      <c r="AX389" s="198" t="s">
        <v>62</v>
      </c>
      <c r="AY389" s="198" t="s">
        <v>1409</v>
      </c>
      <c r="AZ389" s="344" t="s">
        <v>1726</v>
      </c>
      <c r="BA389" s="198" t="s">
        <v>65</v>
      </c>
      <c r="BB389" s="198" t="s">
        <v>66</v>
      </c>
      <c r="BC389" s="344" t="s">
        <v>67</v>
      </c>
      <c r="BE389" s="343"/>
      <c r="BF389" s="418"/>
    </row>
    <row r="390" spans="1:58" x14ac:dyDescent="0.25">
      <c r="A390" s="263" t="str">
        <f t="shared" ref="A390:A450" si="43">CONCATENATE(AW390,"-",AX390,"-",AY390,AZ390,BA390,BB390,BC390)</f>
        <v>N-CO-MP-000558-E-XX-XX-XX-XX-02</v>
      </c>
      <c r="B390" s="211" t="s">
        <v>1727</v>
      </c>
      <c r="C390" s="216" t="str">
        <f t="shared" si="41"/>
        <v>4.05.07.FESM7.v01</v>
      </c>
      <c r="D390" s="211" t="s">
        <v>1695</v>
      </c>
      <c r="E390" s="211" t="s">
        <v>142</v>
      </c>
      <c r="F390" s="211" t="s">
        <v>50</v>
      </c>
      <c r="G390" s="216" t="s">
        <v>1728</v>
      </c>
      <c r="H390" s="216" t="s">
        <v>1729</v>
      </c>
      <c r="I390" s="216" t="s">
        <v>1698</v>
      </c>
      <c r="J390" s="212">
        <v>5308</v>
      </c>
      <c r="K390" s="213">
        <v>0.78</v>
      </c>
      <c r="L390" s="214">
        <v>0.21099999999999999</v>
      </c>
      <c r="M390" s="245">
        <v>1122</v>
      </c>
      <c r="N390" s="214">
        <f t="shared" ref="N390:N402" si="44">L390*K390</f>
        <v>0.16458</v>
      </c>
      <c r="O390" s="222"/>
      <c r="P390" s="212">
        <v>15</v>
      </c>
      <c r="Q390" s="441">
        <v>200</v>
      </c>
      <c r="R390" s="211" t="s">
        <v>1389</v>
      </c>
      <c r="S390" s="211"/>
      <c r="T390" s="211"/>
      <c r="U390" s="211"/>
      <c r="V390" s="211"/>
      <c r="W390" s="246">
        <v>46</v>
      </c>
      <c r="X390" s="211" t="s">
        <v>55</v>
      </c>
      <c r="Y390" s="226" t="s">
        <v>162</v>
      </c>
      <c r="Z390" s="212" t="s">
        <v>223</v>
      </c>
      <c r="AA390" s="211" t="s">
        <v>1699</v>
      </c>
      <c r="AB390" s="217">
        <v>42216</v>
      </c>
      <c r="AC390" s="217">
        <v>41850</v>
      </c>
      <c r="AD390" s="218"/>
      <c r="AE390" s="211"/>
      <c r="AF390" s="211"/>
      <c r="AG390" s="211"/>
      <c r="AH390" s="211"/>
      <c r="AI390" s="211"/>
      <c r="AJ390" s="211"/>
      <c r="AK390" s="211"/>
      <c r="AL390" s="210"/>
      <c r="AW390" s="198" t="s">
        <v>61</v>
      </c>
      <c r="AX390" s="198" t="s">
        <v>62</v>
      </c>
      <c r="AY390" s="198" t="s">
        <v>1409</v>
      </c>
      <c r="AZ390" s="344" t="s">
        <v>1730</v>
      </c>
      <c r="BA390" s="198" t="s">
        <v>65</v>
      </c>
      <c r="BB390" s="198" t="s">
        <v>66</v>
      </c>
      <c r="BC390" s="344" t="s">
        <v>67</v>
      </c>
      <c r="BE390" s="343"/>
      <c r="BF390" s="418"/>
    </row>
    <row r="391" spans="1:58" x14ac:dyDescent="0.25">
      <c r="A391" s="263" t="str">
        <f t="shared" si="43"/>
        <v>N-CO-MP-000559-E-XX-XX-XX-XX-02</v>
      </c>
      <c r="B391" s="211" t="s">
        <v>1731</v>
      </c>
      <c r="C391" s="216" t="str">
        <f t="shared" si="41"/>
        <v>4.05.08.FESM7.v01</v>
      </c>
      <c r="D391" s="211" t="s">
        <v>1695</v>
      </c>
      <c r="E391" s="211" t="s">
        <v>142</v>
      </c>
      <c r="F391" s="211" t="s">
        <v>50</v>
      </c>
      <c r="G391" s="216" t="s">
        <v>1732</v>
      </c>
      <c r="H391" s="216" t="s">
        <v>1729</v>
      </c>
      <c r="I391" s="216" t="s">
        <v>1703</v>
      </c>
      <c r="J391" s="212">
        <v>5308</v>
      </c>
      <c r="K391" s="213">
        <v>0.78</v>
      </c>
      <c r="L391" s="214">
        <v>0.28100000000000003</v>
      </c>
      <c r="M391" s="245">
        <v>1490</v>
      </c>
      <c r="N391" s="214">
        <f t="shared" si="44"/>
        <v>0.21918000000000004</v>
      </c>
      <c r="O391" s="222"/>
      <c r="P391" s="212">
        <v>15</v>
      </c>
      <c r="Q391" s="441">
        <v>200</v>
      </c>
      <c r="R391" s="211" t="s">
        <v>1389</v>
      </c>
      <c r="S391" s="211"/>
      <c r="T391" s="211"/>
      <c r="U391" s="211"/>
      <c r="V391" s="211"/>
      <c r="W391" s="246">
        <v>46</v>
      </c>
      <c r="X391" s="211" t="s">
        <v>55</v>
      </c>
      <c r="Y391" s="226" t="s">
        <v>162</v>
      </c>
      <c r="Z391" s="212" t="s">
        <v>223</v>
      </c>
      <c r="AA391" s="211" t="s">
        <v>1699</v>
      </c>
      <c r="AB391" s="217">
        <v>42216</v>
      </c>
      <c r="AC391" s="217">
        <v>41850</v>
      </c>
      <c r="AD391" s="218"/>
      <c r="AE391" s="211"/>
      <c r="AF391" s="211"/>
      <c r="AG391" s="211"/>
      <c r="AH391" s="211"/>
      <c r="AI391" s="211"/>
      <c r="AJ391" s="211"/>
      <c r="AK391" s="211"/>
      <c r="AL391" s="210"/>
      <c r="AW391" s="198" t="s">
        <v>61</v>
      </c>
      <c r="AX391" s="198" t="s">
        <v>62</v>
      </c>
      <c r="AY391" s="198" t="s">
        <v>1409</v>
      </c>
      <c r="AZ391" s="344" t="s">
        <v>1733</v>
      </c>
      <c r="BA391" s="198" t="s">
        <v>65</v>
      </c>
      <c r="BB391" s="198" t="s">
        <v>66</v>
      </c>
      <c r="BC391" s="344" t="s">
        <v>67</v>
      </c>
      <c r="BE391" s="343"/>
      <c r="BF391" s="418"/>
    </row>
    <row r="392" spans="1:58" x14ac:dyDescent="0.25">
      <c r="A392" s="263" t="str">
        <f t="shared" si="43"/>
        <v>N-CO-MP-000560-E-XX-XX-XX-XX-02</v>
      </c>
      <c r="B392" s="211" t="s">
        <v>1734</v>
      </c>
      <c r="C392" s="216" t="str">
        <f t="shared" ref="C392:C452" si="45">CONCATENATE(B392,D392,E392)</f>
        <v>4.05.09.FESM7.v01</v>
      </c>
      <c r="D392" s="211" t="s">
        <v>1695</v>
      </c>
      <c r="E392" s="211" t="s">
        <v>142</v>
      </c>
      <c r="F392" s="211" t="s">
        <v>50</v>
      </c>
      <c r="G392" s="216" t="s">
        <v>1735</v>
      </c>
      <c r="H392" s="216" t="s">
        <v>1736</v>
      </c>
      <c r="I392" s="216" t="s">
        <v>1698</v>
      </c>
      <c r="J392" s="212">
        <v>2261</v>
      </c>
      <c r="K392" s="213">
        <v>0.78</v>
      </c>
      <c r="L392" s="214">
        <v>0.21099999999999999</v>
      </c>
      <c r="M392" s="245">
        <v>478</v>
      </c>
      <c r="N392" s="214">
        <f t="shared" si="44"/>
        <v>0.16458</v>
      </c>
      <c r="O392" s="222"/>
      <c r="P392" s="212">
        <v>15</v>
      </c>
      <c r="Q392" s="441">
        <v>200</v>
      </c>
      <c r="R392" s="211" t="s">
        <v>1389</v>
      </c>
      <c r="S392" s="211"/>
      <c r="T392" s="211"/>
      <c r="U392" s="211"/>
      <c r="V392" s="211"/>
      <c r="W392" s="246">
        <v>46</v>
      </c>
      <c r="X392" s="211" t="s">
        <v>55</v>
      </c>
      <c r="Y392" s="226" t="s">
        <v>162</v>
      </c>
      <c r="Z392" s="212" t="s">
        <v>223</v>
      </c>
      <c r="AA392" s="211" t="s">
        <v>1699</v>
      </c>
      <c r="AB392" s="217">
        <v>42216</v>
      </c>
      <c r="AC392" s="217">
        <v>41850</v>
      </c>
      <c r="AD392" s="218"/>
      <c r="AE392" s="211"/>
      <c r="AF392" s="211"/>
      <c r="AG392" s="211"/>
      <c r="AH392" s="211"/>
      <c r="AI392" s="211"/>
      <c r="AJ392" s="211"/>
      <c r="AK392" s="211"/>
      <c r="AL392" s="210"/>
      <c r="AW392" s="198" t="s">
        <v>61</v>
      </c>
      <c r="AX392" s="198" t="s">
        <v>62</v>
      </c>
      <c r="AY392" s="198" t="s">
        <v>1409</v>
      </c>
      <c r="AZ392" s="344" t="s">
        <v>1737</v>
      </c>
      <c r="BA392" s="198" t="s">
        <v>65</v>
      </c>
      <c r="BB392" s="198" t="s">
        <v>66</v>
      </c>
      <c r="BC392" s="344" t="s">
        <v>67</v>
      </c>
      <c r="BE392" s="343"/>
      <c r="BF392" s="418"/>
    </row>
    <row r="393" spans="1:58" x14ac:dyDescent="0.25">
      <c r="A393" s="263" t="str">
        <f t="shared" si="43"/>
        <v>N-CO-MP-000561-E-XX-XX-XX-XX-02</v>
      </c>
      <c r="B393" s="211" t="s">
        <v>1738</v>
      </c>
      <c r="C393" s="216" t="str">
        <f t="shared" si="45"/>
        <v>4.05.10.FESM7.v01</v>
      </c>
      <c r="D393" s="211" t="s">
        <v>1695</v>
      </c>
      <c r="E393" s="211" t="s">
        <v>142</v>
      </c>
      <c r="F393" s="211" t="s">
        <v>50</v>
      </c>
      <c r="G393" s="216" t="s">
        <v>1739</v>
      </c>
      <c r="H393" s="216" t="s">
        <v>1736</v>
      </c>
      <c r="I393" s="216" t="s">
        <v>1703</v>
      </c>
      <c r="J393" s="212">
        <v>2261</v>
      </c>
      <c r="K393" s="213">
        <v>0.78</v>
      </c>
      <c r="L393" s="214">
        <v>0.28100000000000003</v>
      </c>
      <c r="M393" s="245">
        <v>635</v>
      </c>
      <c r="N393" s="214">
        <f t="shared" si="44"/>
        <v>0.21918000000000004</v>
      </c>
      <c r="O393" s="222"/>
      <c r="P393" s="212">
        <v>15</v>
      </c>
      <c r="Q393" s="441">
        <v>200</v>
      </c>
      <c r="R393" s="211" t="s">
        <v>1389</v>
      </c>
      <c r="S393" s="211"/>
      <c r="T393" s="211"/>
      <c r="U393" s="211"/>
      <c r="V393" s="211"/>
      <c r="W393" s="246">
        <v>46</v>
      </c>
      <c r="X393" s="211" t="s">
        <v>55</v>
      </c>
      <c r="Y393" s="226" t="s">
        <v>162</v>
      </c>
      <c r="Z393" s="212" t="s">
        <v>223</v>
      </c>
      <c r="AA393" s="211" t="s">
        <v>1699</v>
      </c>
      <c r="AB393" s="217">
        <v>42216</v>
      </c>
      <c r="AC393" s="217">
        <v>41850</v>
      </c>
      <c r="AD393" s="218"/>
      <c r="AE393" s="211"/>
      <c r="AF393" s="211"/>
      <c r="AG393" s="211"/>
      <c r="AH393" s="211"/>
      <c r="AI393" s="211"/>
      <c r="AJ393" s="211"/>
      <c r="AK393" s="211"/>
      <c r="AL393" s="210"/>
      <c r="AW393" s="198" t="s">
        <v>61</v>
      </c>
      <c r="AX393" s="198" t="s">
        <v>62</v>
      </c>
      <c r="AY393" s="198" t="s">
        <v>1409</v>
      </c>
      <c r="AZ393" s="344" t="s">
        <v>1740</v>
      </c>
      <c r="BA393" s="198" t="s">
        <v>65</v>
      </c>
      <c r="BB393" s="198" t="s">
        <v>66</v>
      </c>
      <c r="BC393" s="344" t="s">
        <v>67</v>
      </c>
      <c r="BE393" s="343"/>
      <c r="BF393" s="418"/>
    </row>
    <row r="394" spans="1:58" x14ac:dyDescent="0.25">
      <c r="A394" s="263" t="str">
        <f t="shared" si="43"/>
        <v>N-CO-MP-000562-E-XX-XX-XX-XX-02</v>
      </c>
      <c r="B394" s="211" t="s">
        <v>1741</v>
      </c>
      <c r="C394" s="216" t="str">
        <f t="shared" si="45"/>
        <v>4.05.11.FESM7.v01</v>
      </c>
      <c r="D394" s="211" t="s">
        <v>1695</v>
      </c>
      <c r="E394" s="211" t="s">
        <v>142</v>
      </c>
      <c r="F394" s="211" t="s">
        <v>50</v>
      </c>
      <c r="G394" s="216" t="s">
        <v>1742</v>
      </c>
      <c r="H394" s="216" t="s">
        <v>1743</v>
      </c>
      <c r="I394" s="216" t="s">
        <v>1698</v>
      </c>
      <c r="J394" s="212">
        <v>2261</v>
      </c>
      <c r="K394" s="213">
        <v>0.78</v>
      </c>
      <c r="L394" s="214">
        <v>0.21099999999999999</v>
      </c>
      <c r="M394" s="245">
        <v>287</v>
      </c>
      <c r="N394" s="214">
        <f t="shared" si="44"/>
        <v>0.16458</v>
      </c>
      <c r="O394" s="222"/>
      <c r="P394" s="212">
        <v>15</v>
      </c>
      <c r="Q394" s="441">
        <v>200</v>
      </c>
      <c r="R394" s="211" t="s">
        <v>1389</v>
      </c>
      <c r="S394" s="211"/>
      <c r="T394" s="211"/>
      <c r="U394" s="211"/>
      <c r="V394" s="211"/>
      <c r="W394" s="246">
        <v>46</v>
      </c>
      <c r="X394" s="211" t="s">
        <v>55</v>
      </c>
      <c r="Y394" s="226" t="s">
        <v>162</v>
      </c>
      <c r="Z394" s="212" t="s">
        <v>223</v>
      </c>
      <c r="AA394" s="211" t="s">
        <v>1699</v>
      </c>
      <c r="AB394" s="217">
        <v>42216</v>
      </c>
      <c r="AC394" s="217">
        <v>41850</v>
      </c>
      <c r="AD394" s="218"/>
      <c r="AE394" s="211"/>
      <c r="AF394" s="211"/>
      <c r="AG394" s="211"/>
      <c r="AH394" s="211"/>
      <c r="AI394" s="211"/>
      <c r="AJ394" s="211"/>
      <c r="AK394" s="211"/>
      <c r="AL394" s="210"/>
      <c r="AW394" s="198" t="s">
        <v>61</v>
      </c>
      <c r="AX394" s="198" t="s">
        <v>62</v>
      </c>
      <c r="AY394" s="198" t="s">
        <v>1409</v>
      </c>
      <c r="AZ394" s="344" t="s">
        <v>1744</v>
      </c>
      <c r="BA394" s="198" t="s">
        <v>65</v>
      </c>
      <c r="BB394" s="198" t="s">
        <v>66</v>
      </c>
      <c r="BC394" s="344" t="s">
        <v>67</v>
      </c>
      <c r="BE394" s="343"/>
      <c r="BF394" s="418"/>
    </row>
    <row r="395" spans="1:58" x14ac:dyDescent="0.25">
      <c r="A395" s="263" t="str">
        <f t="shared" si="43"/>
        <v>N-CO-MP-000563-E-XX-XX-XX-XX-02</v>
      </c>
      <c r="B395" s="211" t="s">
        <v>1745</v>
      </c>
      <c r="C395" s="216" t="str">
        <f t="shared" si="45"/>
        <v>4.05.12.FESM7.v01</v>
      </c>
      <c r="D395" s="211" t="s">
        <v>1695</v>
      </c>
      <c r="E395" s="211" t="s">
        <v>142</v>
      </c>
      <c r="F395" s="211" t="s">
        <v>50</v>
      </c>
      <c r="G395" s="216" t="s">
        <v>1746</v>
      </c>
      <c r="H395" s="216" t="s">
        <v>1743</v>
      </c>
      <c r="I395" s="216" t="s">
        <v>1703</v>
      </c>
      <c r="J395" s="212">
        <v>2261</v>
      </c>
      <c r="K395" s="213">
        <v>0.78</v>
      </c>
      <c r="L395" s="214">
        <v>0.28100000000000003</v>
      </c>
      <c r="M395" s="245">
        <v>381</v>
      </c>
      <c r="N395" s="214">
        <f t="shared" si="44"/>
        <v>0.21918000000000004</v>
      </c>
      <c r="O395" s="222"/>
      <c r="P395" s="212">
        <v>15</v>
      </c>
      <c r="Q395" s="441">
        <v>200</v>
      </c>
      <c r="R395" s="211" t="s">
        <v>1389</v>
      </c>
      <c r="S395" s="211"/>
      <c r="T395" s="211"/>
      <c r="U395" s="211"/>
      <c r="V395" s="211"/>
      <c r="W395" s="246">
        <v>46</v>
      </c>
      <c r="X395" s="211" t="s">
        <v>55</v>
      </c>
      <c r="Y395" s="226" t="s">
        <v>162</v>
      </c>
      <c r="Z395" s="212" t="s">
        <v>223</v>
      </c>
      <c r="AA395" s="211" t="s">
        <v>1699</v>
      </c>
      <c r="AB395" s="217">
        <v>42216</v>
      </c>
      <c r="AC395" s="217">
        <v>41850</v>
      </c>
      <c r="AD395" s="218"/>
      <c r="AE395" s="211"/>
      <c r="AF395" s="211"/>
      <c r="AG395" s="211"/>
      <c r="AH395" s="211"/>
      <c r="AI395" s="211"/>
      <c r="AJ395" s="211"/>
      <c r="AK395" s="211"/>
      <c r="AL395" s="210"/>
      <c r="AW395" s="198" t="s">
        <v>61</v>
      </c>
      <c r="AX395" s="198" t="s">
        <v>62</v>
      </c>
      <c r="AY395" s="198" t="s">
        <v>1409</v>
      </c>
      <c r="AZ395" s="344" t="s">
        <v>1747</v>
      </c>
      <c r="BA395" s="198" t="s">
        <v>65</v>
      </c>
      <c r="BB395" s="198" t="s">
        <v>66</v>
      </c>
      <c r="BC395" s="344" t="s">
        <v>67</v>
      </c>
      <c r="BE395" s="343"/>
      <c r="BF395" s="418"/>
    </row>
    <row r="396" spans="1:58" x14ac:dyDescent="0.25">
      <c r="A396" s="263" t="str">
        <f t="shared" si="43"/>
        <v>N-CO-MP-000564-E-XX-XX-XX-XX-02</v>
      </c>
      <c r="B396" s="211" t="s">
        <v>1748</v>
      </c>
      <c r="C396" s="216" t="str">
        <f t="shared" si="45"/>
        <v>4.05.13.FESM7.v01</v>
      </c>
      <c r="D396" s="211" t="s">
        <v>1695</v>
      </c>
      <c r="E396" s="211" t="s">
        <v>142</v>
      </c>
      <c r="F396" s="211" t="s">
        <v>50</v>
      </c>
      <c r="G396" s="216" t="s">
        <v>1749</v>
      </c>
      <c r="H396" s="216" t="s">
        <v>1750</v>
      </c>
      <c r="I396" s="216" t="s">
        <v>1698</v>
      </c>
      <c r="J396" s="212">
        <v>4459</v>
      </c>
      <c r="K396" s="213">
        <v>0.78</v>
      </c>
      <c r="L396" s="214">
        <v>0.21099999999999999</v>
      </c>
      <c r="M396" s="245">
        <v>942</v>
      </c>
      <c r="N396" s="214">
        <f t="shared" si="44"/>
        <v>0.16458</v>
      </c>
      <c r="O396" s="222"/>
      <c r="P396" s="212">
        <v>15</v>
      </c>
      <c r="Q396" s="441">
        <v>200</v>
      </c>
      <c r="R396" s="211" t="s">
        <v>1389</v>
      </c>
      <c r="S396" s="211"/>
      <c r="T396" s="211"/>
      <c r="U396" s="211"/>
      <c r="V396" s="211"/>
      <c r="W396" s="246">
        <v>46</v>
      </c>
      <c r="X396" s="211" t="s">
        <v>55</v>
      </c>
      <c r="Y396" s="226" t="s">
        <v>162</v>
      </c>
      <c r="Z396" s="212" t="s">
        <v>223</v>
      </c>
      <c r="AA396" s="211" t="s">
        <v>1699</v>
      </c>
      <c r="AB396" s="217">
        <v>42216</v>
      </c>
      <c r="AC396" s="217">
        <v>41850</v>
      </c>
      <c r="AD396" s="218"/>
      <c r="AE396" s="211"/>
      <c r="AF396" s="211"/>
      <c r="AG396" s="211"/>
      <c r="AH396" s="211"/>
      <c r="AI396" s="211"/>
      <c r="AJ396" s="211"/>
      <c r="AK396" s="211"/>
      <c r="AL396" s="210"/>
      <c r="AW396" s="198" t="s">
        <v>61</v>
      </c>
      <c r="AX396" s="198" t="s">
        <v>62</v>
      </c>
      <c r="AY396" s="198" t="s">
        <v>1409</v>
      </c>
      <c r="AZ396" s="344" t="s">
        <v>1751</v>
      </c>
      <c r="BA396" s="198" t="s">
        <v>65</v>
      </c>
      <c r="BB396" s="198" t="s">
        <v>66</v>
      </c>
      <c r="BC396" s="344" t="s">
        <v>67</v>
      </c>
      <c r="BE396" s="343"/>
      <c r="BF396" s="418"/>
    </row>
    <row r="397" spans="1:58" x14ac:dyDescent="0.25">
      <c r="A397" s="263" t="str">
        <f t="shared" si="43"/>
        <v>N-CO-MP-000565-E-XX-XX-XX-XX-02</v>
      </c>
      <c r="B397" s="211" t="s">
        <v>1752</v>
      </c>
      <c r="C397" s="216" t="str">
        <f t="shared" si="45"/>
        <v>4.05.14.FESM7.v01</v>
      </c>
      <c r="D397" s="211" t="s">
        <v>1695</v>
      </c>
      <c r="E397" s="211" t="s">
        <v>142</v>
      </c>
      <c r="F397" s="211" t="s">
        <v>50</v>
      </c>
      <c r="G397" s="216" t="s">
        <v>1753</v>
      </c>
      <c r="H397" s="216" t="s">
        <v>1750</v>
      </c>
      <c r="I397" s="216" t="s">
        <v>1703</v>
      </c>
      <c r="J397" s="212">
        <v>4459</v>
      </c>
      <c r="K397" s="213">
        <v>0.78</v>
      </c>
      <c r="L397" s="214">
        <v>0.28100000000000003</v>
      </c>
      <c r="M397" s="245">
        <v>1252</v>
      </c>
      <c r="N397" s="214">
        <f t="shared" si="44"/>
        <v>0.21918000000000004</v>
      </c>
      <c r="O397" s="222"/>
      <c r="P397" s="212">
        <v>15</v>
      </c>
      <c r="Q397" s="441">
        <v>200</v>
      </c>
      <c r="R397" s="211" t="s">
        <v>1389</v>
      </c>
      <c r="S397" s="211"/>
      <c r="T397" s="211"/>
      <c r="U397" s="211"/>
      <c r="V397" s="211"/>
      <c r="W397" s="246">
        <v>46</v>
      </c>
      <c r="X397" s="211" t="s">
        <v>55</v>
      </c>
      <c r="Y397" s="226" t="s">
        <v>162</v>
      </c>
      <c r="Z397" s="212" t="s">
        <v>223</v>
      </c>
      <c r="AA397" s="211" t="s">
        <v>1699</v>
      </c>
      <c r="AB397" s="217">
        <v>42216</v>
      </c>
      <c r="AC397" s="217">
        <v>41850</v>
      </c>
      <c r="AD397" s="218"/>
      <c r="AE397" s="211"/>
      <c r="AF397" s="211"/>
      <c r="AG397" s="211"/>
      <c r="AH397" s="211"/>
      <c r="AI397" s="211"/>
      <c r="AJ397" s="211"/>
      <c r="AK397" s="211"/>
      <c r="AL397" s="210"/>
      <c r="AW397" s="198" t="s">
        <v>61</v>
      </c>
      <c r="AX397" s="198" t="s">
        <v>62</v>
      </c>
      <c r="AY397" s="198" t="s">
        <v>1409</v>
      </c>
      <c r="AZ397" s="344" t="s">
        <v>1754</v>
      </c>
      <c r="BA397" s="198" t="s">
        <v>65</v>
      </c>
      <c r="BB397" s="198" t="s">
        <v>66</v>
      </c>
      <c r="BC397" s="344" t="s">
        <v>67</v>
      </c>
      <c r="BE397" s="343"/>
      <c r="BF397" s="418"/>
    </row>
    <row r="398" spans="1:58" x14ac:dyDescent="0.25">
      <c r="A398" s="263" t="str">
        <f t="shared" si="43"/>
        <v>N-CO-MP-000566-E-XX-XX-XX-XX-02</v>
      </c>
      <c r="B398" s="211" t="s">
        <v>1755</v>
      </c>
      <c r="C398" s="216" t="str">
        <f t="shared" si="45"/>
        <v>4.05.15.FESM7.v01</v>
      </c>
      <c r="D398" s="211" t="s">
        <v>1695</v>
      </c>
      <c r="E398" s="211" t="s">
        <v>142</v>
      </c>
      <c r="F398" s="211" t="s">
        <v>50</v>
      </c>
      <c r="G398" s="216" t="s">
        <v>1756</v>
      </c>
      <c r="H398" s="216" t="s">
        <v>1757</v>
      </c>
      <c r="I398" s="216" t="s">
        <v>1698</v>
      </c>
      <c r="J398" s="212">
        <v>4459</v>
      </c>
      <c r="K398" s="213">
        <v>0.78</v>
      </c>
      <c r="L398" s="214">
        <v>0.21099999999999999</v>
      </c>
      <c r="M398" s="245">
        <v>565</v>
      </c>
      <c r="N398" s="214">
        <f t="shared" si="44"/>
        <v>0.16458</v>
      </c>
      <c r="O398" s="222"/>
      <c r="P398" s="212">
        <v>15</v>
      </c>
      <c r="Q398" s="441">
        <v>200</v>
      </c>
      <c r="R398" s="211" t="s">
        <v>1389</v>
      </c>
      <c r="S398" s="211"/>
      <c r="T398" s="211"/>
      <c r="U398" s="211"/>
      <c r="V398" s="211"/>
      <c r="W398" s="246">
        <v>46</v>
      </c>
      <c r="X398" s="211" t="s">
        <v>55</v>
      </c>
      <c r="Y398" s="226" t="s">
        <v>162</v>
      </c>
      <c r="Z398" s="212" t="s">
        <v>223</v>
      </c>
      <c r="AA398" s="211" t="s">
        <v>1699</v>
      </c>
      <c r="AB398" s="217">
        <v>42216</v>
      </c>
      <c r="AC398" s="217">
        <v>41850</v>
      </c>
      <c r="AD398" s="218"/>
      <c r="AE398" s="211"/>
      <c r="AF398" s="211"/>
      <c r="AG398" s="211"/>
      <c r="AH398" s="211"/>
      <c r="AI398" s="211"/>
      <c r="AJ398" s="211"/>
      <c r="AK398" s="211"/>
      <c r="AL398" s="210"/>
      <c r="AW398" s="198" t="s">
        <v>61</v>
      </c>
      <c r="AX398" s="198" t="s">
        <v>62</v>
      </c>
      <c r="AY398" s="198" t="s">
        <v>1409</v>
      </c>
      <c r="AZ398" s="344" t="s">
        <v>1758</v>
      </c>
      <c r="BA398" s="198" t="s">
        <v>65</v>
      </c>
      <c r="BB398" s="198" t="s">
        <v>66</v>
      </c>
      <c r="BC398" s="344" t="s">
        <v>67</v>
      </c>
      <c r="BE398" s="343"/>
      <c r="BF398" s="418"/>
    </row>
    <row r="399" spans="1:58" x14ac:dyDescent="0.25">
      <c r="A399" s="263" t="str">
        <f t="shared" si="43"/>
        <v>N-CO-MP-000567-E-XX-XX-XX-XX-02</v>
      </c>
      <c r="B399" s="211" t="s">
        <v>1759</v>
      </c>
      <c r="C399" s="216" t="str">
        <f t="shared" si="45"/>
        <v>4.05.16.FESM7.v01</v>
      </c>
      <c r="D399" s="211" t="s">
        <v>1695</v>
      </c>
      <c r="E399" s="211" t="s">
        <v>142</v>
      </c>
      <c r="F399" s="211" t="s">
        <v>50</v>
      </c>
      <c r="G399" s="216" t="s">
        <v>1760</v>
      </c>
      <c r="H399" s="216" t="s">
        <v>1757</v>
      </c>
      <c r="I399" s="216" t="s">
        <v>1703</v>
      </c>
      <c r="J399" s="212">
        <v>4459</v>
      </c>
      <c r="K399" s="213">
        <v>0.78</v>
      </c>
      <c r="L399" s="214">
        <v>0.28100000000000003</v>
      </c>
      <c r="M399" s="245">
        <v>751</v>
      </c>
      <c r="N399" s="214">
        <f t="shared" si="44"/>
        <v>0.21918000000000004</v>
      </c>
      <c r="O399" s="222"/>
      <c r="P399" s="212">
        <v>15</v>
      </c>
      <c r="Q399" s="441">
        <v>200</v>
      </c>
      <c r="R399" s="211" t="s">
        <v>1389</v>
      </c>
      <c r="S399" s="211"/>
      <c r="T399" s="211"/>
      <c r="U399" s="211"/>
      <c r="V399" s="211"/>
      <c r="W399" s="246">
        <v>46</v>
      </c>
      <c r="X399" s="211" t="s">
        <v>55</v>
      </c>
      <c r="Y399" s="226" t="s">
        <v>162</v>
      </c>
      <c r="Z399" s="212" t="s">
        <v>223</v>
      </c>
      <c r="AA399" s="211" t="s">
        <v>1699</v>
      </c>
      <c r="AB399" s="217">
        <v>42216</v>
      </c>
      <c r="AC399" s="217">
        <v>41850</v>
      </c>
      <c r="AD399" s="218"/>
      <c r="AE399" s="211"/>
      <c r="AF399" s="211"/>
      <c r="AG399" s="211"/>
      <c r="AH399" s="211"/>
      <c r="AI399" s="211"/>
      <c r="AJ399" s="211"/>
      <c r="AK399" s="211"/>
      <c r="AL399" s="210"/>
      <c r="AW399" s="198" t="s">
        <v>61</v>
      </c>
      <c r="AX399" s="198" t="s">
        <v>62</v>
      </c>
      <c r="AY399" s="198" t="s">
        <v>1409</v>
      </c>
      <c r="AZ399" s="344" t="s">
        <v>1761</v>
      </c>
      <c r="BA399" s="198" t="s">
        <v>65</v>
      </c>
      <c r="BB399" s="198" t="s">
        <v>66</v>
      </c>
      <c r="BC399" s="344" t="s">
        <v>67</v>
      </c>
      <c r="BE399" s="343"/>
      <c r="BF399" s="418"/>
    </row>
    <row r="400" spans="1:58" x14ac:dyDescent="0.25">
      <c r="A400" s="263" t="str">
        <f t="shared" si="43"/>
        <v>N-CO-MP-000647-E-XX-XX-XX-XX-01</v>
      </c>
      <c r="B400" s="96" t="s">
        <v>1762</v>
      </c>
      <c r="C400" s="103" t="str">
        <f t="shared" si="45"/>
        <v>4.09.01.FESM13.v01</v>
      </c>
      <c r="D400" s="96" t="s">
        <v>1763</v>
      </c>
      <c r="E400" s="96" t="s">
        <v>142</v>
      </c>
      <c r="F400" s="96" t="s">
        <v>50</v>
      </c>
      <c r="G400" s="103" t="s">
        <v>1764</v>
      </c>
      <c r="H400" s="103" t="s">
        <v>1765</v>
      </c>
      <c r="I400" s="103" t="s">
        <v>1766</v>
      </c>
      <c r="J400" s="97">
        <v>3680</v>
      </c>
      <c r="K400" s="100">
        <v>0.78</v>
      </c>
      <c r="L400" s="101">
        <v>6.8000000000000005E-2</v>
      </c>
      <c r="M400" s="304">
        <v>301</v>
      </c>
      <c r="N400" s="101">
        <f t="shared" si="44"/>
        <v>5.3040000000000004E-2</v>
      </c>
      <c r="O400" s="291"/>
      <c r="P400" s="97">
        <v>15</v>
      </c>
      <c r="Q400" s="442">
        <v>200</v>
      </c>
      <c r="R400" s="96" t="s">
        <v>1389</v>
      </c>
      <c r="S400" s="96"/>
      <c r="T400" s="97"/>
      <c r="U400" s="96"/>
      <c r="V400" s="96"/>
      <c r="W400" s="298">
        <v>46</v>
      </c>
      <c r="X400" s="96" t="s">
        <v>55</v>
      </c>
      <c r="Y400" s="105" t="s">
        <v>162</v>
      </c>
      <c r="Z400" s="98" t="s">
        <v>223</v>
      </c>
      <c r="AA400" s="96"/>
      <c r="AB400" s="64"/>
      <c r="AC400" s="64">
        <v>42216</v>
      </c>
      <c r="AD400" s="99"/>
      <c r="AE400" s="96"/>
      <c r="AF400" s="96"/>
      <c r="AG400" s="96"/>
      <c r="AH400" s="96"/>
      <c r="AI400" s="96"/>
      <c r="AJ400" s="96"/>
      <c r="AK400" s="96"/>
      <c r="AL400" s="95"/>
      <c r="AW400" s="198" t="s">
        <v>61</v>
      </c>
      <c r="AX400" s="198" t="s">
        <v>62</v>
      </c>
      <c r="AY400" s="198" t="s">
        <v>1409</v>
      </c>
      <c r="AZ400" s="344" t="s">
        <v>1767</v>
      </c>
      <c r="BA400" s="198" t="s">
        <v>65</v>
      </c>
      <c r="BB400" s="198" t="s">
        <v>66</v>
      </c>
      <c r="BC400" s="344" t="s">
        <v>382</v>
      </c>
      <c r="BE400" s="343"/>
      <c r="BF400" s="418"/>
    </row>
    <row r="401" spans="1:58" x14ac:dyDescent="0.25">
      <c r="A401" s="263" t="str">
        <f t="shared" si="43"/>
        <v>N-CO-MP-000728-E-XX-XX-XX-XX-01</v>
      </c>
      <c r="B401" s="147" t="s">
        <v>1768</v>
      </c>
      <c r="C401" s="140" t="str">
        <f t="shared" si="45"/>
        <v>4.05.17.FESM15.v01</v>
      </c>
      <c r="D401" s="147" t="s">
        <v>1769</v>
      </c>
      <c r="E401" s="147" t="s">
        <v>142</v>
      </c>
      <c r="F401" s="147" t="s">
        <v>50</v>
      </c>
      <c r="G401" s="140" t="s">
        <v>1770</v>
      </c>
      <c r="H401" s="140" t="s">
        <v>1771</v>
      </c>
      <c r="I401" s="140" t="s">
        <v>1772</v>
      </c>
      <c r="J401" s="354">
        <v>4378</v>
      </c>
      <c r="K401" s="364">
        <v>0</v>
      </c>
      <c r="L401" s="365">
        <v>0.316</v>
      </c>
      <c r="M401" s="377">
        <v>1385</v>
      </c>
      <c r="N401" s="365">
        <f t="shared" si="44"/>
        <v>0</v>
      </c>
      <c r="O401" s="359"/>
      <c r="P401" s="354">
        <v>15</v>
      </c>
      <c r="Q401" s="443">
        <v>200</v>
      </c>
      <c r="R401" s="147" t="s">
        <v>1389</v>
      </c>
      <c r="S401" s="147"/>
      <c r="T401" s="354"/>
      <c r="U401" s="147"/>
      <c r="V401" s="147"/>
      <c r="W401" s="362">
        <v>46</v>
      </c>
      <c r="X401" s="147" t="s">
        <v>55</v>
      </c>
      <c r="Y401" s="363" t="s">
        <v>162</v>
      </c>
      <c r="Z401" s="367" t="s">
        <v>223</v>
      </c>
      <c r="AA401" s="147"/>
      <c r="AB401" s="356"/>
      <c r="AC401" s="356">
        <v>42578</v>
      </c>
      <c r="AD401" s="122"/>
      <c r="AE401" s="147"/>
      <c r="AF401" s="147"/>
      <c r="AG401" s="147"/>
      <c r="AH401" s="147"/>
      <c r="AI401" s="147"/>
      <c r="AJ401" s="147"/>
      <c r="AK401" s="147"/>
      <c r="AL401" s="123"/>
      <c r="AW401" s="198" t="s">
        <v>61</v>
      </c>
      <c r="AX401" s="198" t="s">
        <v>62</v>
      </c>
      <c r="AY401" s="198" t="s">
        <v>1409</v>
      </c>
      <c r="AZ401" s="344" t="s">
        <v>1773</v>
      </c>
      <c r="BA401" s="198" t="s">
        <v>65</v>
      </c>
      <c r="BB401" s="198" t="s">
        <v>66</v>
      </c>
      <c r="BC401" s="344" t="s">
        <v>382</v>
      </c>
      <c r="BE401" s="343"/>
      <c r="BF401" s="418"/>
    </row>
    <row r="402" spans="1:58" x14ac:dyDescent="0.25">
      <c r="A402" s="263" t="str">
        <f t="shared" si="43"/>
        <v>N-CO-MP-000729-E-XX-XX-XX-XX-01</v>
      </c>
      <c r="B402" s="147" t="s">
        <v>1774</v>
      </c>
      <c r="C402" s="140" t="str">
        <f t="shared" si="45"/>
        <v>4.05.18.FESM15.v01</v>
      </c>
      <c r="D402" s="147" t="s">
        <v>1769</v>
      </c>
      <c r="E402" s="147" t="s">
        <v>142</v>
      </c>
      <c r="F402" s="147" t="s">
        <v>50</v>
      </c>
      <c r="G402" s="140" t="s">
        <v>1775</v>
      </c>
      <c r="H402" s="140" t="s">
        <v>1771</v>
      </c>
      <c r="I402" s="140" t="s">
        <v>1772</v>
      </c>
      <c r="J402" s="354">
        <v>4378</v>
      </c>
      <c r="K402" s="364">
        <v>0</v>
      </c>
      <c r="L402" s="365">
        <v>0.33600000000000002</v>
      </c>
      <c r="M402" s="377">
        <v>1469</v>
      </c>
      <c r="N402" s="365">
        <f t="shared" si="44"/>
        <v>0</v>
      </c>
      <c r="O402" s="359"/>
      <c r="P402" s="354">
        <v>15</v>
      </c>
      <c r="Q402" s="443">
        <v>200</v>
      </c>
      <c r="R402" s="147" t="s">
        <v>1389</v>
      </c>
      <c r="S402" s="147"/>
      <c r="T402" s="354"/>
      <c r="U402" s="147"/>
      <c r="V402" s="147"/>
      <c r="W402" s="362">
        <v>46</v>
      </c>
      <c r="X402" s="147" t="s">
        <v>55</v>
      </c>
      <c r="Y402" s="363" t="s">
        <v>162</v>
      </c>
      <c r="Z402" s="367" t="s">
        <v>223</v>
      </c>
      <c r="AA402" s="147"/>
      <c r="AB402" s="356"/>
      <c r="AC402" s="356">
        <v>42578</v>
      </c>
      <c r="AD402" s="122"/>
      <c r="AE402" s="147"/>
      <c r="AF402" s="147"/>
      <c r="AG402" s="147"/>
      <c r="AH402" s="147"/>
      <c r="AI402" s="147"/>
      <c r="AJ402" s="147"/>
      <c r="AK402" s="147"/>
      <c r="AL402" s="123"/>
      <c r="AW402" s="198" t="s">
        <v>61</v>
      </c>
      <c r="AX402" s="198" t="s">
        <v>62</v>
      </c>
      <c r="AY402" s="198" t="s">
        <v>1409</v>
      </c>
      <c r="AZ402" s="344" t="s">
        <v>1776</v>
      </c>
      <c r="BA402" s="198" t="s">
        <v>65</v>
      </c>
      <c r="BB402" s="198" t="s">
        <v>66</v>
      </c>
      <c r="BC402" s="344" t="s">
        <v>382</v>
      </c>
      <c r="BE402" s="343"/>
      <c r="BF402" s="418"/>
    </row>
    <row r="403" spans="1:58" s="18" customFormat="1" x14ac:dyDescent="0.25">
      <c r="A403" s="263" t="str">
        <f t="shared" si="43"/>
        <v>N-CO-HV-000272-E-XX-XX-XX-XX-01</v>
      </c>
      <c r="B403" s="163" t="s">
        <v>1487</v>
      </c>
      <c r="C403" s="163" t="str">
        <f t="shared" si="45"/>
        <v>4.08.01.FESM9.v02</v>
      </c>
      <c r="D403" s="164" t="s">
        <v>1777</v>
      </c>
      <c r="E403" s="121" t="s">
        <v>152</v>
      </c>
      <c r="F403" s="150" t="s">
        <v>50</v>
      </c>
      <c r="G403" s="150" t="s">
        <v>1778</v>
      </c>
      <c r="H403" s="150" t="s">
        <v>1779</v>
      </c>
      <c r="I403" s="150" t="s">
        <v>1778</v>
      </c>
      <c r="J403" s="121">
        <v>5170</v>
      </c>
      <c r="K403" s="165">
        <v>1</v>
      </c>
      <c r="L403" s="184">
        <v>1.3899999999999999E-2</v>
      </c>
      <c r="M403" s="121">
        <v>77.400000000000006</v>
      </c>
      <c r="N403" s="184">
        <v>1.4999999999999999E-2</v>
      </c>
      <c r="O403" s="121"/>
      <c r="P403" s="121">
        <v>14</v>
      </c>
      <c r="Q403" s="446">
        <v>2</v>
      </c>
      <c r="R403" s="150" t="s">
        <v>1389</v>
      </c>
      <c r="S403" s="120"/>
      <c r="T403" s="120">
        <v>15</v>
      </c>
      <c r="U403" s="120"/>
      <c r="V403" s="120"/>
      <c r="W403" s="69">
        <v>40</v>
      </c>
      <c r="X403" s="151" t="s">
        <v>1016</v>
      </c>
      <c r="Y403" s="156" t="s">
        <v>56</v>
      </c>
      <c r="Z403" s="157" t="s">
        <v>223</v>
      </c>
      <c r="AA403" s="150"/>
      <c r="AB403" s="158"/>
      <c r="AC403" s="158">
        <v>41485</v>
      </c>
      <c r="AD403" s="76"/>
      <c r="AE403" s="150"/>
      <c r="AF403" s="150"/>
      <c r="AG403" s="150"/>
      <c r="AH403" s="150"/>
      <c r="AI403" s="150"/>
      <c r="AJ403" s="150"/>
      <c r="AK403" s="150"/>
      <c r="AL403" s="160"/>
      <c r="AW403" s="18" t="s">
        <v>61</v>
      </c>
      <c r="AX403" s="18" t="s">
        <v>62</v>
      </c>
      <c r="AY403" s="18" t="s">
        <v>1168</v>
      </c>
      <c r="AZ403" s="343" t="s">
        <v>1780</v>
      </c>
      <c r="BA403" s="18" t="s">
        <v>65</v>
      </c>
      <c r="BB403" s="18" t="s">
        <v>66</v>
      </c>
      <c r="BC403" s="343" t="s">
        <v>382</v>
      </c>
      <c r="BE403" s="343"/>
      <c r="BF403" s="417"/>
    </row>
    <row r="404" spans="1:58" s="18" customFormat="1" x14ac:dyDescent="0.25">
      <c r="A404" s="263" t="str">
        <f t="shared" si="43"/>
        <v>N-CO-HV-000273-E-XX-XX-XX-XX-01</v>
      </c>
      <c r="B404" s="163" t="s">
        <v>1495</v>
      </c>
      <c r="C404" s="163" t="str">
        <f t="shared" si="45"/>
        <v>4.08.02.FESM9.v02</v>
      </c>
      <c r="D404" s="164" t="s">
        <v>1777</v>
      </c>
      <c r="E404" s="121" t="s">
        <v>152</v>
      </c>
      <c r="F404" s="150" t="s">
        <v>50</v>
      </c>
      <c r="G404" s="150" t="s">
        <v>1781</v>
      </c>
      <c r="H404" s="150" t="s">
        <v>1782</v>
      </c>
      <c r="I404" s="150" t="s">
        <v>1781</v>
      </c>
      <c r="J404" s="121">
        <v>5170</v>
      </c>
      <c r="K404" s="165">
        <v>1</v>
      </c>
      <c r="L404" s="184">
        <v>1.66E-2</v>
      </c>
      <c r="M404" s="121">
        <v>81.5</v>
      </c>
      <c r="N404" s="184">
        <v>1.7500000000000002E-2</v>
      </c>
      <c r="O404" s="121"/>
      <c r="P404" s="121">
        <v>14</v>
      </c>
      <c r="Q404" s="446">
        <v>30</v>
      </c>
      <c r="R404" s="150" t="s">
        <v>1389</v>
      </c>
      <c r="S404" s="120"/>
      <c r="T404" s="120">
        <v>15</v>
      </c>
      <c r="U404" s="120"/>
      <c r="V404" s="120"/>
      <c r="W404" s="69">
        <v>300</v>
      </c>
      <c r="X404" s="151" t="s">
        <v>1016</v>
      </c>
      <c r="Y404" s="156" t="s">
        <v>56</v>
      </c>
      <c r="Z404" s="157" t="s">
        <v>223</v>
      </c>
      <c r="AA404" s="150"/>
      <c r="AB404" s="158"/>
      <c r="AC404" s="158">
        <v>41485</v>
      </c>
      <c r="AD404" s="76"/>
      <c r="AE404" s="150"/>
      <c r="AF404" s="150"/>
      <c r="AG404" s="150"/>
      <c r="AH404" s="150"/>
      <c r="AI404" s="150"/>
      <c r="AJ404" s="150"/>
      <c r="AK404" s="150"/>
      <c r="AL404" s="160"/>
      <c r="AW404" s="18" t="s">
        <v>61</v>
      </c>
      <c r="AX404" s="18" t="s">
        <v>62</v>
      </c>
      <c r="AY404" s="18" t="s">
        <v>1168</v>
      </c>
      <c r="AZ404" s="343" t="s">
        <v>1783</v>
      </c>
      <c r="BA404" s="18" t="s">
        <v>65</v>
      </c>
      <c r="BB404" s="18" t="s">
        <v>66</v>
      </c>
      <c r="BC404" s="343" t="s">
        <v>382</v>
      </c>
      <c r="BE404" s="343"/>
      <c r="BF404" s="417"/>
    </row>
    <row r="405" spans="1:58" s="18" customFormat="1" x14ac:dyDescent="0.25">
      <c r="A405" s="263" t="str">
        <f t="shared" si="43"/>
        <v>N-CO-HV-000274-E-XX-XX-XX-XX-01</v>
      </c>
      <c r="B405" s="163" t="s">
        <v>1498</v>
      </c>
      <c r="C405" s="163" t="str">
        <f t="shared" si="45"/>
        <v>4.08.03.FESM9.v02</v>
      </c>
      <c r="D405" s="164" t="s">
        <v>1777</v>
      </c>
      <c r="E405" s="121" t="s">
        <v>152</v>
      </c>
      <c r="F405" s="150" t="s">
        <v>50</v>
      </c>
      <c r="G405" s="150" t="s">
        <v>1784</v>
      </c>
      <c r="H405" s="150" t="s">
        <v>1779</v>
      </c>
      <c r="I405" s="150" t="s">
        <v>1784</v>
      </c>
      <c r="J405" s="121">
        <v>5170</v>
      </c>
      <c r="K405" s="165">
        <v>1</v>
      </c>
      <c r="L405" s="184">
        <v>2.7699999999999999E-2</v>
      </c>
      <c r="M405" s="121">
        <v>139</v>
      </c>
      <c r="N405" s="184">
        <v>2.98E-2</v>
      </c>
      <c r="O405" s="121"/>
      <c r="P405" s="121">
        <v>14</v>
      </c>
      <c r="Q405" s="446">
        <v>32</v>
      </c>
      <c r="R405" s="150" t="s">
        <v>1389</v>
      </c>
      <c r="S405" s="120"/>
      <c r="T405" s="120">
        <v>15</v>
      </c>
      <c r="U405" s="120"/>
      <c r="V405" s="120"/>
      <c r="W405" s="69">
        <v>300</v>
      </c>
      <c r="X405" s="151" t="s">
        <v>1016</v>
      </c>
      <c r="Y405" s="156" t="s">
        <v>56</v>
      </c>
      <c r="Z405" s="157" t="s">
        <v>223</v>
      </c>
      <c r="AA405" s="150"/>
      <c r="AB405" s="158"/>
      <c r="AC405" s="158">
        <v>41485</v>
      </c>
      <c r="AD405" s="76"/>
      <c r="AE405" s="150"/>
      <c r="AF405" s="150"/>
      <c r="AG405" s="150"/>
      <c r="AH405" s="150"/>
      <c r="AI405" s="150"/>
      <c r="AJ405" s="150"/>
      <c r="AK405" s="150"/>
      <c r="AL405" s="160"/>
      <c r="AW405" s="18" t="s">
        <v>61</v>
      </c>
      <c r="AX405" s="18" t="s">
        <v>62</v>
      </c>
      <c r="AY405" s="18" t="s">
        <v>1168</v>
      </c>
      <c r="AZ405" s="343" t="s">
        <v>1785</v>
      </c>
      <c r="BA405" s="18" t="s">
        <v>65</v>
      </c>
      <c r="BB405" s="18" t="s">
        <v>66</v>
      </c>
      <c r="BC405" s="343" t="s">
        <v>382</v>
      </c>
      <c r="BE405" s="343"/>
      <c r="BF405" s="417"/>
    </row>
    <row r="406" spans="1:58" s="18" customFormat="1" x14ac:dyDescent="0.25">
      <c r="A406" s="263" t="str">
        <f t="shared" si="43"/>
        <v>N-CO-HV-000275-E-XX-XX-XX-XX-01</v>
      </c>
      <c r="B406" s="163" t="s">
        <v>1501</v>
      </c>
      <c r="C406" s="163" t="str">
        <f t="shared" si="45"/>
        <v>4.08.04.FESM9.v02</v>
      </c>
      <c r="D406" s="164" t="s">
        <v>1777</v>
      </c>
      <c r="E406" s="121" t="s">
        <v>152</v>
      </c>
      <c r="F406" s="150" t="s">
        <v>50</v>
      </c>
      <c r="G406" s="150" t="s">
        <v>1786</v>
      </c>
      <c r="H406" s="150" t="s">
        <v>1787</v>
      </c>
      <c r="I406" s="150" t="s">
        <v>1786</v>
      </c>
      <c r="J406" s="121">
        <v>5170</v>
      </c>
      <c r="K406" s="165">
        <v>1</v>
      </c>
      <c r="L406" s="184">
        <v>1.2699999999999999E-2</v>
      </c>
      <c r="M406" s="121">
        <v>70.3</v>
      </c>
      <c r="N406" s="184">
        <v>1.3599999999999999E-2</v>
      </c>
      <c r="O406" s="121"/>
      <c r="P406" s="121">
        <v>14</v>
      </c>
      <c r="Q406" s="446">
        <v>2</v>
      </c>
      <c r="R406" s="150" t="s">
        <v>1389</v>
      </c>
      <c r="S406" s="120"/>
      <c r="T406" s="120">
        <v>15</v>
      </c>
      <c r="U406" s="120"/>
      <c r="V406" s="120"/>
      <c r="W406" s="69">
        <v>40</v>
      </c>
      <c r="X406" s="151" t="s">
        <v>1016</v>
      </c>
      <c r="Y406" s="156" t="s">
        <v>56</v>
      </c>
      <c r="Z406" s="157" t="s">
        <v>223</v>
      </c>
      <c r="AA406" s="150"/>
      <c r="AB406" s="158"/>
      <c r="AC406" s="158">
        <v>41485</v>
      </c>
      <c r="AD406" s="76"/>
      <c r="AE406" s="150"/>
      <c r="AF406" s="150"/>
      <c r="AG406" s="150"/>
      <c r="AH406" s="150"/>
      <c r="AI406" s="150"/>
      <c r="AJ406" s="150"/>
      <c r="AK406" s="150"/>
      <c r="AL406" s="160"/>
      <c r="AW406" s="18" t="s">
        <v>61</v>
      </c>
      <c r="AX406" s="18" t="s">
        <v>62</v>
      </c>
      <c r="AY406" s="18" t="s">
        <v>1168</v>
      </c>
      <c r="AZ406" s="343" t="s">
        <v>1788</v>
      </c>
      <c r="BA406" s="18" t="s">
        <v>65</v>
      </c>
      <c r="BB406" s="18" t="s">
        <v>66</v>
      </c>
      <c r="BC406" s="343" t="s">
        <v>382</v>
      </c>
      <c r="BE406" s="343"/>
      <c r="BF406" s="417"/>
    </row>
    <row r="407" spans="1:58" s="18" customFormat="1" x14ac:dyDescent="0.25">
      <c r="A407" s="263" t="str">
        <f t="shared" si="43"/>
        <v>N-CO-HV-000276-E-XX-XX-XX-XX-01</v>
      </c>
      <c r="B407" s="163" t="s">
        <v>1504</v>
      </c>
      <c r="C407" s="163" t="str">
        <f t="shared" si="45"/>
        <v>4.08.05.FESM9.v02</v>
      </c>
      <c r="D407" s="164" t="s">
        <v>1777</v>
      </c>
      <c r="E407" s="121" t="s">
        <v>152</v>
      </c>
      <c r="F407" s="150" t="s">
        <v>50</v>
      </c>
      <c r="G407" s="150" t="s">
        <v>1789</v>
      </c>
      <c r="H407" s="150" t="s">
        <v>1790</v>
      </c>
      <c r="I407" s="150" t="s">
        <v>1789</v>
      </c>
      <c r="J407" s="121">
        <v>5170</v>
      </c>
      <c r="K407" s="165">
        <v>1</v>
      </c>
      <c r="L407" s="184">
        <v>1.5100000000000001E-2</v>
      </c>
      <c r="M407" s="121">
        <v>74.099999999999994</v>
      </c>
      <c r="N407" s="184">
        <v>1.5900000000000001E-2</v>
      </c>
      <c r="O407" s="121"/>
      <c r="P407" s="121">
        <v>14</v>
      </c>
      <c r="Q407" s="446">
        <v>30</v>
      </c>
      <c r="R407" s="150" t="s">
        <v>1389</v>
      </c>
      <c r="S407" s="120"/>
      <c r="T407" s="120">
        <v>15</v>
      </c>
      <c r="U407" s="120"/>
      <c r="V407" s="120"/>
      <c r="W407" s="69">
        <v>450</v>
      </c>
      <c r="X407" s="151" t="s">
        <v>1016</v>
      </c>
      <c r="Y407" s="156" t="s">
        <v>56</v>
      </c>
      <c r="Z407" s="157" t="s">
        <v>223</v>
      </c>
      <c r="AA407" s="150"/>
      <c r="AB407" s="158"/>
      <c r="AC407" s="158">
        <v>41485</v>
      </c>
      <c r="AD407" s="76"/>
      <c r="AE407" s="150"/>
      <c r="AF407" s="150"/>
      <c r="AG407" s="150"/>
      <c r="AH407" s="150"/>
      <c r="AI407" s="150"/>
      <c r="AJ407" s="150"/>
      <c r="AK407" s="150"/>
      <c r="AL407" s="160"/>
      <c r="AW407" s="18" t="s">
        <v>61</v>
      </c>
      <c r="AX407" s="18" t="s">
        <v>62</v>
      </c>
      <c r="AY407" s="18" t="s">
        <v>1168</v>
      </c>
      <c r="AZ407" s="343" t="s">
        <v>1791</v>
      </c>
      <c r="BA407" s="18" t="s">
        <v>65</v>
      </c>
      <c r="BB407" s="18" t="s">
        <v>66</v>
      </c>
      <c r="BC407" s="343" t="s">
        <v>382</v>
      </c>
      <c r="BE407" s="343"/>
      <c r="BF407" s="417"/>
    </row>
    <row r="408" spans="1:58" s="18" customFormat="1" x14ac:dyDescent="0.25">
      <c r="A408" s="263" t="str">
        <f t="shared" si="43"/>
        <v>N-CO-HV-000277-E-XX-XX-XX-XX-01</v>
      </c>
      <c r="B408" s="163" t="s">
        <v>1507</v>
      </c>
      <c r="C408" s="163" t="str">
        <f t="shared" si="45"/>
        <v>4.08.06.FESM9.v02</v>
      </c>
      <c r="D408" s="164" t="s">
        <v>1777</v>
      </c>
      <c r="E408" s="121" t="s">
        <v>152</v>
      </c>
      <c r="F408" s="150" t="s">
        <v>50</v>
      </c>
      <c r="G408" s="150" t="s">
        <v>1792</v>
      </c>
      <c r="H408" s="150" t="s">
        <v>1793</v>
      </c>
      <c r="I408" s="150" t="s">
        <v>1792</v>
      </c>
      <c r="J408" s="121">
        <v>5170</v>
      </c>
      <c r="K408" s="165">
        <v>1</v>
      </c>
      <c r="L408" s="184">
        <v>2.5100000000000001E-2</v>
      </c>
      <c r="M408" s="121">
        <v>126</v>
      </c>
      <c r="N408" s="184">
        <v>2.7E-2</v>
      </c>
      <c r="O408" s="121"/>
      <c r="P408" s="121">
        <v>14</v>
      </c>
      <c r="Q408" s="446">
        <v>32</v>
      </c>
      <c r="R408" s="150" t="s">
        <v>1389</v>
      </c>
      <c r="S408" s="120"/>
      <c r="T408" s="120">
        <v>15</v>
      </c>
      <c r="U408" s="120"/>
      <c r="V408" s="120"/>
      <c r="W408" s="69">
        <v>450</v>
      </c>
      <c r="X408" s="151" t="s">
        <v>1016</v>
      </c>
      <c r="Y408" s="156" t="s">
        <v>56</v>
      </c>
      <c r="Z408" s="157" t="s">
        <v>223</v>
      </c>
      <c r="AA408" s="150"/>
      <c r="AB408" s="158"/>
      <c r="AC408" s="158">
        <v>41485</v>
      </c>
      <c r="AD408" s="76"/>
      <c r="AE408" s="150"/>
      <c r="AF408" s="150"/>
      <c r="AG408" s="150"/>
      <c r="AH408" s="150"/>
      <c r="AI408" s="150"/>
      <c r="AJ408" s="150"/>
      <c r="AK408" s="150"/>
      <c r="AL408" s="160"/>
      <c r="AW408" s="18" t="s">
        <v>61</v>
      </c>
      <c r="AX408" s="18" t="s">
        <v>62</v>
      </c>
      <c r="AY408" s="18" t="s">
        <v>1168</v>
      </c>
      <c r="AZ408" s="343" t="s">
        <v>1794</v>
      </c>
      <c r="BA408" s="18" t="s">
        <v>65</v>
      </c>
      <c r="BB408" s="18" t="s">
        <v>66</v>
      </c>
      <c r="BC408" s="343" t="s">
        <v>382</v>
      </c>
      <c r="BE408" s="343"/>
      <c r="BF408" s="417"/>
    </row>
    <row r="409" spans="1:58" s="18" customFormat="1" x14ac:dyDescent="0.25">
      <c r="A409" s="396" t="str">
        <f t="shared" si="43"/>
        <v>N-CO-AP-000278-C-XX-XX-XX-XX-03</v>
      </c>
      <c r="B409" s="2" t="s">
        <v>1795</v>
      </c>
      <c r="C409" s="3" t="str">
        <f t="shared" si="45"/>
        <v>5.01.01a.FESC1.v03</v>
      </c>
      <c r="D409" s="2" t="s">
        <v>1796</v>
      </c>
      <c r="E409" s="2" t="s">
        <v>49</v>
      </c>
      <c r="F409" s="2" t="s">
        <v>1223</v>
      </c>
      <c r="G409" s="3" t="s">
        <v>1797</v>
      </c>
      <c r="H409" s="3" t="s">
        <v>1798</v>
      </c>
      <c r="I409" s="3" t="s">
        <v>1799</v>
      </c>
      <c r="J409" s="383">
        <v>1497</v>
      </c>
      <c r="K409" s="221">
        <v>3.7999999999999999E-2</v>
      </c>
      <c r="L409" s="381">
        <v>5.7448229792919171E-2</v>
      </c>
      <c r="M409" s="386">
        <v>86</v>
      </c>
      <c r="N409" s="381">
        <v>2E-3</v>
      </c>
      <c r="O409" s="386">
        <v>30.27</v>
      </c>
      <c r="P409" s="496">
        <v>7</v>
      </c>
      <c r="Q409" s="444">
        <v>250</v>
      </c>
      <c r="R409" s="2" t="s">
        <v>1059</v>
      </c>
      <c r="S409" s="2"/>
      <c r="T409" s="2"/>
      <c r="U409" s="2"/>
      <c r="V409" s="2"/>
      <c r="W409" s="9">
        <v>116</v>
      </c>
      <c r="X409" s="3" t="s">
        <v>495</v>
      </c>
      <c r="Y409" s="37" t="s">
        <v>56</v>
      </c>
      <c r="Z409" s="131" t="s">
        <v>223</v>
      </c>
      <c r="AA409" s="2" t="s">
        <v>1800</v>
      </c>
      <c r="AB409" s="486" t="s">
        <v>1801</v>
      </c>
      <c r="AC409" s="2"/>
      <c r="AE409" s="2" t="s">
        <v>1802</v>
      </c>
      <c r="AF409" s="2" t="s">
        <v>1803</v>
      </c>
      <c r="AG409" s="59"/>
      <c r="AH409" s="59"/>
      <c r="AI409" s="59"/>
      <c r="AJ409" s="2"/>
      <c r="AK409" s="2"/>
      <c r="AL409" s="108"/>
      <c r="AW409" s="18" t="s">
        <v>61</v>
      </c>
      <c r="AX409" s="18" t="s">
        <v>62</v>
      </c>
      <c r="AY409" s="18" t="s">
        <v>1804</v>
      </c>
      <c r="AZ409" s="343" t="s">
        <v>1805</v>
      </c>
      <c r="BA409" s="18" t="s">
        <v>1225</v>
      </c>
      <c r="BB409" s="18" t="s">
        <v>66</v>
      </c>
      <c r="BC409" s="343" t="s">
        <v>92</v>
      </c>
      <c r="BE409" s="343"/>
      <c r="BF409" s="417"/>
    </row>
    <row r="410" spans="1:58" s="18" customFormat="1" x14ac:dyDescent="0.25">
      <c r="A410" s="396" t="str">
        <f t="shared" si="43"/>
        <v>N-CO-AP-000279-C-XX-XX-XX-XX-03</v>
      </c>
      <c r="B410" s="2" t="s">
        <v>1806</v>
      </c>
      <c r="C410" s="3" t="str">
        <f t="shared" si="45"/>
        <v>5.01.01b.FESC1.v03</v>
      </c>
      <c r="D410" s="2" t="s">
        <v>1796</v>
      </c>
      <c r="E410" s="2" t="s">
        <v>49</v>
      </c>
      <c r="F410" s="2" t="s">
        <v>1223</v>
      </c>
      <c r="G410" s="3" t="s">
        <v>1807</v>
      </c>
      <c r="H410" s="3" t="s">
        <v>1798</v>
      </c>
      <c r="I410" s="3" t="s">
        <v>1799</v>
      </c>
      <c r="J410" s="383">
        <v>1497</v>
      </c>
      <c r="K410" s="221">
        <v>3.7999999999999999E-2</v>
      </c>
      <c r="L410" s="381">
        <v>0.36205744822979291</v>
      </c>
      <c r="M410" s="386">
        <v>542</v>
      </c>
      <c r="N410" s="381">
        <v>1.4E-2</v>
      </c>
      <c r="O410" s="386">
        <v>14.72</v>
      </c>
      <c r="P410" s="496">
        <v>7</v>
      </c>
      <c r="Q410" s="444">
        <v>250</v>
      </c>
      <c r="R410" s="2" t="s">
        <v>1059</v>
      </c>
      <c r="S410" s="2"/>
      <c r="T410" s="2"/>
      <c r="U410" s="2"/>
      <c r="V410" s="2"/>
      <c r="W410" s="9">
        <v>116</v>
      </c>
      <c r="X410" s="3" t="s">
        <v>495</v>
      </c>
      <c r="Y410" s="37" t="s">
        <v>56</v>
      </c>
      <c r="Z410" s="131" t="s">
        <v>223</v>
      </c>
      <c r="AA410" s="2" t="s">
        <v>1800</v>
      </c>
      <c r="AB410" s="486" t="s">
        <v>1801</v>
      </c>
      <c r="AC410" s="2"/>
      <c r="AE410" s="2" t="s">
        <v>1802</v>
      </c>
      <c r="AF410" s="2" t="s">
        <v>1803</v>
      </c>
      <c r="AG410" s="59"/>
      <c r="AH410" s="59"/>
      <c r="AI410" s="59"/>
      <c r="AJ410" s="2"/>
      <c r="AK410" s="2"/>
      <c r="AL410" s="108"/>
      <c r="AW410" s="18" t="s">
        <v>61</v>
      </c>
      <c r="AX410" s="18" t="s">
        <v>62</v>
      </c>
      <c r="AY410" s="18" t="s">
        <v>1804</v>
      </c>
      <c r="AZ410" s="343" t="s">
        <v>1808</v>
      </c>
      <c r="BA410" s="18" t="s">
        <v>1225</v>
      </c>
      <c r="BB410" s="18" t="s">
        <v>66</v>
      </c>
      <c r="BC410" s="343" t="s">
        <v>92</v>
      </c>
      <c r="BE410" s="343"/>
      <c r="BF410" s="417"/>
    </row>
    <row r="411" spans="1:58" s="18" customFormat="1" x14ac:dyDescent="0.25">
      <c r="A411" s="396" t="str">
        <f t="shared" si="43"/>
        <v>N-CO-AP-000280-C-XX-XX-XX-XX-03</v>
      </c>
      <c r="B411" s="2" t="s">
        <v>1809</v>
      </c>
      <c r="C411" s="3" t="str">
        <f t="shared" si="45"/>
        <v>5.01.01c.FESC1.v03</v>
      </c>
      <c r="D411" s="2" t="s">
        <v>1796</v>
      </c>
      <c r="E411" s="2" t="s">
        <v>49</v>
      </c>
      <c r="F411" s="2" t="s">
        <v>1223</v>
      </c>
      <c r="G411" s="3" t="s">
        <v>1810</v>
      </c>
      <c r="H411" s="3" t="s">
        <v>1798</v>
      </c>
      <c r="I411" s="3" t="s">
        <v>1799</v>
      </c>
      <c r="J411" s="383">
        <v>1497</v>
      </c>
      <c r="K411" s="221">
        <v>3.7999999999999999E-2</v>
      </c>
      <c r="L411" s="381">
        <v>0.28657314629258518</v>
      </c>
      <c r="M411" s="386">
        <v>429</v>
      </c>
      <c r="N411" s="381">
        <v>1.0999999999999999E-2</v>
      </c>
      <c r="O411" s="386">
        <v>15.55</v>
      </c>
      <c r="P411" s="496">
        <v>7</v>
      </c>
      <c r="Q411" s="444">
        <v>250</v>
      </c>
      <c r="R411" s="2" t="s">
        <v>1059</v>
      </c>
      <c r="S411" s="2"/>
      <c r="T411" s="2"/>
      <c r="U411" s="2"/>
      <c r="V411" s="2"/>
      <c r="W411" s="9">
        <v>116</v>
      </c>
      <c r="X411" s="3" t="s">
        <v>495</v>
      </c>
      <c r="Y411" s="37" t="s">
        <v>56</v>
      </c>
      <c r="Z411" s="131" t="s">
        <v>223</v>
      </c>
      <c r="AA411" s="2" t="s">
        <v>1800</v>
      </c>
      <c r="AB411" s="486" t="s">
        <v>1801</v>
      </c>
      <c r="AC411" s="2"/>
      <c r="AE411" s="2" t="s">
        <v>1802</v>
      </c>
      <c r="AF411" s="2" t="s">
        <v>1803</v>
      </c>
      <c r="AG411" s="59"/>
      <c r="AH411" s="59"/>
      <c r="AI411" s="59"/>
      <c r="AJ411" s="2"/>
      <c r="AK411" s="2"/>
      <c r="AL411" s="108"/>
      <c r="AW411" s="18" t="s">
        <v>61</v>
      </c>
      <c r="AX411" s="18" t="s">
        <v>62</v>
      </c>
      <c r="AY411" s="18" t="s">
        <v>1804</v>
      </c>
      <c r="AZ411" s="343" t="s">
        <v>1811</v>
      </c>
      <c r="BA411" s="18" t="s">
        <v>1225</v>
      </c>
      <c r="BB411" s="18" t="s">
        <v>66</v>
      </c>
      <c r="BC411" s="343" t="s">
        <v>92</v>
      </c>
      <c r="BE411" s="343"/>
      <c r="BF411" s="417"/>
    </row>
    <row r="412" spans="1:58" s="18" customFormat="1" x14ac:dyDescent="0.25">
      <c r="A412" s="396" t="str">
        <f t="shared" si="43"/>
        <v>N-CO-AP-000281-E-XX-XX-XX-XX-03</v>
      </c>
      <c r="B412" s="2" t="s">
        <v>1812</v>
      </c>
      <c r="C412" s="3" t="str">
        <f t="shared" si="45"/>
        <v>5.01.01d.FESC1.v03</v>
      </c>
      <c r="D412" s="2" t="s">
        <v>1796</v>
      </c>
      <c r="E412" s="2" t="s">
        <v>49</v>
      </c>
      <c r="F412" s="2" t="s">
        <v>1223</v>
      </c>
      <c r="G412" s="3" t="s">
        <v>1813</v>
      </c>
      <c r="H412" s="3" t="s">
        <v>1798</v>
      </c>
      <c r="I412" s="3" t="s">
        <v>1799</v>
      </c>
      <c r="J412" s="383">
        <v>1497</v>
      </c>
      <c r="K412" s="221">
        <v>3.7999999999999999E-2</v>
      </c>
      <c r="L412" s="381">
        <v>0.59051436205744823</v>
      </c>
      <c r="M412" s="386">
        <v>884</v>
      </c>
      <c r="N412" s="381">
        <v>2.1999999999999999E-2</v>
      </c>
      <c r="O412" s="386">
        <v>0</v>
      </c>
      <c r="P412" s="496">
        <v>7</v>
      </c>
      <c r="Q412" s="444">
        <v>250</v>
      </c>
      <c r="R412" s="2" t="s">
        <v>1059</v>
      </c>
      <c r="S412" s="2"/>
      <c r="T412" s="2"/>
      <c r="U412" s="2"/>
      <c r="V412" s="2"/>
      <c r="W412" s="9">
        <v>116</v>
      </c>
      <c r="X412" s="3" t="s">
        <v>495</v>
      </c>
      <c r="Y412" s="37" t="s">
        <v>56</v>
      </c>
      <c r="Z412" s="131" t="s">
        <v>223</v>
      </c>
      <c r="AA412" s="2" t="s">
        <v>1800</v>
      </c>
      <c r="AB412" s="486" t="s">
        <v>1801</v>
      </c>
      <c r="AC412" s="2"/>
      <c r="AE412" s="2" t="s">
        <v>1802</v>
      </c>
      <c r="AF412" s="2" t="s">
        <v>1803</v>
      </c>
      <c r="AG412" s="2"/>
      <c r="AH412" s="2"/>
      <c r="AI412" s="2"/>
      <c r="AJ412" s="2"/>
      <c r="AK412" s="2"/>
      <c r="AL412" s="108"/>
      <c r="AW412" s="18" t="s">
        <v>61</v>
      </c>
      <c r="AX412" s="18" t="s">
        <v>62</v>
      </c>
      <c r="AY412" s="18" t="s">
        <v>1804</v>
      </c>
      <c r="AZ412" s="343" t="s">
        <v>1814</v>
      </c>
      <c r="BA412" s="18" t="s">
        <v>65</v>
      </c>
      <c r="BB412" s="18" t="s">
        <v>66</v>
      </c>
      <c r="BC412" s="343" t="s">
        <v>92</v>
      </c>
      <c r="BE412" s="343"/>
      <c r="BF412" s="417"/>
    </row>
    <row r="413" spans="1:58" s="18" customFormat="1" x14ac:dyDescent="0.25">
      <c r="A413" s="263" t="str">
        <f t="shared" ref="A413:A424" si="46">CONCATENATE(AW413,"-",AX413,"-",AY413,AZ413,BA413,BB413,BC413)</f>
        <v>N-CO-AP-000302-C-XX-XX-XX-XX-01</v>
      </c>
      <c r="B413" s="137" t="s">
        <v>1815</v>
      </c>
      <c r="C413" s="136" t="str">
        <f t="shared" ref="C413:C424" si="47">CONCATENATE(B413,D413,E413)</f>
        <v>5.01.03a.FESC1.v02</v>
      </c>
      <c r="D413" s="492" t="s">
        <v>1796</v>
      </c>
      <c r="E413" s="137" t="s">
        <v>152</v>
      </c>
      <c r="F413" s="137" t="s">
        <v>1223</v>
      </c>
      <c r="G413" s="136" t="s">
        <v>1816</v>
      </c>
      <c r="H413" s="136" t="s">
        <v>1817</v>
      </c>
      <c r="I413" s="136" t="s">
        <v>1818</v>
      </c>
      <c r="J413" s="135">
        <v>950</v>
      </c>
      <c r="K413" s="134">
        <v>0.1</v>
      </c>
      <c r="L413" s="135">
        <v>0</v>
      </c>
      <c r="M413" s="135">
        <v>0</v>
      </c>
      <c r="N413" s="133">
        <v>0</v>
      </c>
      <c r="O413" s="127"/>
      <c r="P413" s="135">
        <v>10</v>
      </c>
      <c r="Q413" s="439">
        <v>347</v>
      </c>
      <c r="R413" s="137" t="s">
        <v>1059</v>
      </c>
      <c r="S413" s="137"/>
      <c r="T413" s="137"/>
      <c r="U413" s="137"/>
      <c r="V413" s="137"/>
      <c r="W413" s="125">
        <v>116</v>
      </c>
      <c r="X413" s="136" t="s">
        <v>495</v>
      </c>
      <c r="Y413" s="126" t="s">
        <v>56</v>
      </c>
      <c r="Z413" s="131" t="s">
        <v>223</v>
      </c>
      <c r="AA413" s="137"/>
      <c r="AB413" s="130"/>
      <c r="AC413" s="137"/>
      <c r="AD413" s="129"/>
      <c r="AE413" s="137" t="s">
        <v>1819</v>
      </c>
      <c r="AF413" s="137" t="s">
        <v>1803</v>
      </c>
      <c r="AG413" s="137"/>
      <c r="AH413" s="137"/>
      <c r="AI413" s="137"/>
      <c r="AJ413" s="137"/>
      <c r="AK413" s="137"/>
      <c r="AL413" s="128"/>
      <c r="AW413" s="18" t="s">
        <v>61</v>
      </c>
      <c r="AX413" s="18" t="s">
        <v>62</v>
      </c>
      <c r="AY413" s="18" t="s">
        <v>1804</v>
      </c>
      <c r="AZ413" s="343" t="s">
        <v>1820</v>
      </c>
      <c r="BA413" s="18" t="s">
        <v>1225</v>
      </c>
      <c r="BB413" s="18" t="s">
        <v>66</v>
      </c>
      <c r="BC413" s="343" t="s">
        <v>382</v>
      </c>
      <c r="BE413" s="343"/>
      <c r="BF413" s="417"/>
    </row>
    <row r="414" spans="1:58" s="18" customFormat="1" x14ac:dyDescent="0.25">
      <c r="A414" s="263" t="str">
        <f t="shared" si="46"/>
        <v>N-CO-AP-000303-C-XX-XX-XX-XX-01</v>
      </c>
      <c r="B414" s="137" t="s">
        <v>1821</v>
      </c>
      <c r="C414" s="136" t="str">
        <f t="shared" si="47"/>
        <v>5.01.03b.FESC1.v02</v>
      </c>
      <c r="D414" s="492" t="s">
        <v>1796</v>
      </c>
      <c r="E414" s="137" t="s">
        <v>152</v>
      </c>
      <c r="F414" s="137" t="s">
        <v>1223</v>
      </c>
      <c r="G414" s="136" t="s">
        <v>1822</v>
      </c>
      <c r="H414" s="136" t="s">
        <v>1817</v>
      </c>
      <c r="I414" s="136" t="s">
        <v>1818</v>
      </c>
      <c r="J414" s="135">
        <v>950</v>
      </c>
      <c r="K414" s="134">
        <v>0.1</v>
      </c>
      <c r="L414" s="135">
        <v>0</v>
      </c>
      <c r="M414" s="135">
        <v>0</v>
      </c>
      <c r="N414" s="133">
        <v>0</v>
      </c>
      <c r="O414" s="127"/>
      <c r="P414" s="135">
        <v>10</v>
      </c>
      <c r="Q414" s="439">
        <v>347</v>
      </c>
      <c r="R414" s="137" t="s">
        <v>1059</v>
      </c>
      <c r="S414" s="137"/>
      <c r="T414" s="137"/>
      <c r="U414" s="137"/>
      <c r="V414" s="137"/>
      <c r="W414" s="125">
        <v>116</v>
      </c>
      <c r="X414" s="136" t="s">
        <v>495</v>
      </c>
      <c r="Y414" s="126" t="s">
        <v>56</v>
      </c>
      <c r="Z414" s="131" t="s">
        <v>223</v>
      </c>
      <c r="AA414" s="137"/>
      <c r="AB414" s="130"/>
      <c r="AC414" s="137"/>
      <c r="AD414" s="129"/>
      <c r="AE414" s="137" t="s">
        <v>1819</v>
      </c>
      <c r="AF414" s="137" t="s">
        <v>1803</v>
      </c>
      <c r="AG414" s="137"/>
      <c r="AH414" s="137"/>
      <c r="AI414" s="137"/>
      <c r="AJ414" s="137"/>
      <c r="AK414" s="137"/>
      <c r="AL414" s="128"/>
      <c r="AW414" s="18" t="s">
        <v>61</v>
      </c>
      <c r="AX414" s="18" t="s">
        <v>62</v>
      </c>
      <c r="AY414" s="18" t="s">
        <v>1804</v>
      </c>
      <c r="AZ414" s="343" t="s">
        <v>1823</v>
      </c>
      <c r="BA414" s="18" t="s">
        <v>1225</v>
      </c>
      <c r="BB414" s="18" t="s">
        <v>66</v>
      </c>
      <c r="BC414" s="343" t="s">
        <v>382</v>
      </c>
      <c r="BE414" s="343"/>
      <c r="BF414" s="417"/>
    </row>
    <row r="415" spans="1:58" s="18" customFormat="1" x14ac:dyDescent="0.25">
      <c r="A415" s="263" t="str">
        <f t="shared" si="46"/>
        <v>N-CO-AP-000304-C-XX-XX-XX-XX-01</v>
      </c>
      <c r="B415" s="137" t="s">
        <v>1824</v>
      </c>
      <c r="C415" s="136" t="str">
        <f t="shared" si="47"/>
        <v>5.01.03c.FESC1.v02</v>
      </c>
      <c r="D415" s="492" t="s">
        <v>1796</v>
      </c>
      <c r="E415" s="137" t="s">
        <v>152</v>
      </c>
      <c r="F415" s="137" t="s">
        <v>1223</v>
      </c>
      <c r="G415" s="136" t="s">
        <v>1825</v>
      </c>
      <c r="H415" s="136" t="s">
        <v>1817</v>
      </c>
      <c r="I415" s="136" t="s">
        <v>1818</v>
      </c>
      <c r="J415" s="135">
        <v>950</v>
      </c>
      <c r="K415" s="134">
        <v>0.1</v>
      </c>
      <c r="L415" s="135">
        <v>0</v>
      </c>
      <c r="M415" s="135">
        <v>0</v>
      </c>
      <c r="N415" s="133">
        <v>0</v>
      </c>
      <c r="O415" s="127"/>
      <c r="P415" s="135">
        <v>10</v>
      </c>
      <c r="Q415" s="439">
        <v>347</v>
      </c>
      <c r="R415" s="137" t="s">
        <v>1059</v>
      </c>
      <c r="S415" s="137"/>
      <c r="T415" s="137"/>
      <c r="U415" s="137"/>
      <c r="V415" s="137"/>
      <c r="W415" s="125">
        <v>116</v>
      </c>
      <c r="X415" s="136" t="s">
        <v>495</v>
      </c>
      <c r="Y415" s="126" t="s">
        <v>56</v>
      </c>
      <c r="Z415" s="131" t="s">
        <v>223</v>
      </c>
      <c r="AA415" s="137"/>
      <c r="AB415" s="130"/>
      <c r="AC415" s="137"/>
      <c r="AD415" s="129"/>
      <c r="AE415" s="137" t="s">
        <v>1819</v>
      </c>
      <c r="AF415" s="137" t="s">
        <v>1803</v>
      </c>
      <c r="AG415" s="137"/>
      <c r="AH415" s="137"/>
      <c r="AI415" s="137"/>
      <c r="AJ415" s="137"/>
      <c r="AK415" s="137"/>
      <c r="AL415" s="128"/>
      <c r="AW415" s="18" t="s">
        <v>61</v>
      </c>
      <c r="AX415" s="18" t="s">
        <v>62</v>
      </c>
      <c r="AY415" s="18" t="s">
        <v>1804</v>
      </c>
      <c r="AZ415" s="343" t="s">
        <v>1826</v>
      </c>
      <c r="BA415" s="18" t="s">
        <v>1225</v>
      </c>
      <c r="BB415" s="18" t="s">
        <v>66</v>
      </c>
      <c r="BC415" s="343" t="s">
        <v>382</v>
      </c>
      <c r="BE415" s="343"/>
      <c r="BF415" s="417"/>
    </row>
    <row r="416" spans="1:58" s="18" customFormat="1" x14ac:dyDescent="0.25">
      <c r="A416" s="263" t="str">
        <f t="shared" si="46"/>
        <v>N-CO-AP-000305-C-XX-XX-XX-XX-01</v>
      </c>
      <c r="B416" s="137" t="s">
        <v>1827</v>
      </c>
      <c r="C416" s="136" t="str">
        <f t="shared" si="47"/>
        <v>5.01.03d.FESC1.v02</v>
      </c>
      <c r="D416" s="492" t="s">
        <v>1796</v>
      </c>
      <c r="E416" s="137" t="s">
        <v>152</v>
      </c>
      <c r="F416" s="137" t="s">
        <v>1223</v>
      </c>
      <c r="G416" s="136" t="s">
        <v>1828</v>
      </c>
      <c r="H416" s="136" t="s">
        <v>1817</v>
      </c>
      <c r="I416" s="136" t="s">
        <v>1818</v>
      </c>
      <c r="J416" s="135">
        <v>950</v>
      </c>
      <c r="K416" s="134">
        <v>0.1</v>
      </c>
      <c r="L416" s="135">
        <v>0</v>
      </c>
      <c r="M416" s="135">
        <v>0</v>
      </c>
      <c r="N416" s="133">
        <v>0</v>
      </c>
      <c r="O416" s="127"/>
      <c r="P416" s="135">
        <v>10</v>
      </c>
      <c r="Q416" s="439">
        <v>347</v>
      </c>
      <c r="R416" s="137" t="s">
        <v>1059</v>
      </c>
      <c r="S416" s="137"/>
      <c r="T416" s="137"/>
      <c r="U416" s="137"/>
      <c r="V416" s="137"/>
      <c r="W416" s="125">
        <v>116</v>
      </c>
      <c r="X416" s="136" t="s">
        <v>495</v>
      </c>
      <c r="Y416" s="126" t="s">
        <v>56</v>
      </c>
      <c r="Z416" s="131" t="s">
        <v>223</v>
      </c>
      <c r="AA416" s="137"/>
      <c r="AB416" s="130"/>
      <c r="AC416" s="137"/>
      <c r="AD416" s="129"/>
      <c r="AE416" s="137" t="s">
        <v>1819</v>
      </c>
      <c r="AF416" s="137" t="s">
        <v>1803</v>
      </c>
      <c r="AG416" s="137"/>
      <c r="AH416" s="137"/>
      <c r="AI416" s="137"/>
      <c r="AJ416" s="137"/>
      <c r="AK416" s="137"/>
      <c r="AL416" s="128"/>
      <c r="AW416" s="18" t="s">
        <v>61</v>
      </c>
      <c r="AX416" s="18" t="s">
        <v>62</v>
      </c>
      <c r="AY416" s="18" t="s">
        <v>1804</v>
      </c>
      <c r="AZ416" s="343" t="s">
        <v>1829</v>
      </c>
      <c r="BA416" s="18" t="s">
        <v>1225</v>
      </c>
      <c r="BB416" s="18" t="s">
        <v>66</v>
      </c>
      <c r="BC416" s="343" t="s">
        <v>382</v>
      </c>
      <c r="BE416" s="343"/>
      <c r="BF416" s="417"/>
    </row>
    <row r="417" spans="1:107" s="18" customFormat="1" x14ac:dyDescent="0.25">
      <c r="A417" s="263" t="str">
        <f t="shared" si="46"/>
        <v>N-CO-AP-000306-E-XX-XX-XX-XX-01</v>
      </c>
      <c r="B417" s="137" t="s">
        <v>1830</v>
      </c>
      <c r="C417" s="136" t="str">
        <f t="shared" si="47"/>
        <v>5.01.04a.FESC1.v02</v>
      </c>
      <c r="D417" s="492" t="s">
        <v>1796</v>
      </c>
      <c r="E417" s="137" t="s">
        <v>152</v>
      </c>
      <c r="F417" s="137" t="s">
        <v>1223</v>
      </c>
      <c r="G417" s="136" t="s">
        <v>1831</v>
      </c>
      <c r="H417" s="136" t="s">
        <v>1817</v>
      </c>
      <c r="I417" s="136" t="s">
        <v>1832</v>
      </c>
      <c r="J417" s="135">
        <v>950</v>
      </c>
      <c r="K417" s="134">
        <v>0.1</v>
      </c>
      <c r="L417" s="135">
        <v>0</v>
      </c>
      <c r="M417" s="135">
        <v>0</v>
      </c>
      <c r="N417" s="133">
        <v>0</v>
      </c>
      <c r="O417" s="127"/>
      <c r="P417" s="135">
        <v>10</v>
      </c>
      <c r="Q417" s="439">
        <v>475</v>
      </c>
      <c r="R417" s="137" t="s">
        <v>1059</v>
      </c>
      <c r="S417" s="137"/>
      <c r="T417" s="137"/>
      <c r="U417" s="137"/>
      <c r="V417" s="137"/>
      <c r="W417" s="125">
        <v>116</v>
      </c>
      <c r="X417" s="136" t="s">
        <v>495</v>
      </c>
      <c r="Y417" s="126" t="s">
        <v>56</v>
      </c>
      <c r="Z417" s="131" t="s">
        <v>223</v>
      </c>
      <c r="AA417" s="137"/>
      <c r="AB417" s="130"/>
      <c r="AC417" s="137"/>
      <c r="AD417" s="353"/>
      <c r="AE417" s="137" t="s">
        <v>1819</v>
      </c>
      <c r="AF417" s="137" t="s">
        <v>1803</v>
      </c>
      <c r="AG417" s="137"/>
      <c r="AH417" s="137"/>
      <c r="AI417" s="137"/>
      <c r="AJ417" s="137"/>
      <c r="AK417" s="137"/>
      <c r="AL417" s="128"/>
      <c r="AW417" s="18" t="s">
        <v>61</v>
      </c>
      <c r="AX417" s="18" t="s">
        <v>62</v>
      </c>
      <c r="AY417" s="18" t="s">
        <v>1804</v>
      </c>
      <c r="AZ417" s="343" t="s">
        <v>1833</v>
      </c>
      <c r="BA417" s="18" t="s">
        <v>65</v>
      </c>
      <c r="BB417" s="18" t="s">
        <v>66</v>
      </c>
      <c r="BC417" s="343" t="s">
        <v>382</v>
      </c>
      <c r="BE417" s="343"/>
      <c r="BF417" s="417"/>
    </row>
    <row r="418" spans="1:107" s="18" customFormat="1" x14ac:dyDescent="0.25">
      <c r="A418" s="263" t="str">
        <f t="shared" si="46"/>
        <v>N-CO-AP-000307-C-XX-XX-XX-XX-01</v>
      </c>
      <c r="B418" s="137" t="s">
        <v>1834</v>
      </c>
      <c r="C418" s="136" t="str">
        <f t="shared" si="47"/>
        <v>5.01.04b.FESC1.v02</v>
      </c>
      <c r="D418" s="492" t="s">
        <v>1796</v>
      </c>
      <c r="E418" s="137" t="s">
        <v>152</v>
      </c>
      <c r="F418" s="137" t="s">
        <v>1223</v>
      </c>
      <c r="G418" s="136" t="s">
        <v>1835</v>
      </c>
      <c r="H418" s="136" t="s">
        <v>1817</v>
      </c>
      <c r="I418" s="136" t="s">
        <v>1832</v>
      </c>
      <c r="J418" s="135">
        <v>950</v>
      </c>
      <c r="K418" s="134">
        <v>0.1</v>
      </c>
      <c r="L418" s="135">
        <v>0</v>
      </c>
      <c r="M418" s="135">
        <v>0</v>
      </c>
      <c r="N418" s="133">
        <v>0</v>
      </c>
      <c r="O418" s="127"/>
      <c r="P418" s="135">
        <v>10</v>
      </c>
      <c r="Q418" s="439">
        <v>475</v>
      </c>
      <c r="R418" s="137" t="s">
        <v>1059</v>
      </c>
      <c r="S418" s="137"/>
      <c r="T418" s="137"/>
      <c r="U418" s="137"/>
      <c r="V418" s="137"/>
      <c r="W418" s="125">
        <v>116</v>
      </c>
      <c r="X418" s="136" t="s">
        <v>495</v>
      </c>
      <c r="Y418" s="126" t="s">
        <v>56</v>
      </c>
      <c r="Z418" s="131" t="s">
        <v>223</v>
      </c>
      <c r="AA418" s="137"/>
      <c r="AB418" s="130"/>
      <c r="AC418" s="137"/>
      <c r="AD418" s="129"/>
      <c r="AE418" s="137" t="s">
        <v>1819</v>
      </c>
      <c r="AF418" s="137" t="s">
        <v>1803</v>
      </c>
      <c r="AG418" s="137"/>
      <c r="AH418" s="137"/>
      <c r="AI418" s="137"/>
      <c r="AJ418" s="137"/>
      <c r="AK418" s="137"/>
      <c r="AL418" s="128"/>
      <c r="AW418" s="18" t="s">
        <v>61</v>
      </c>
      <c r="AX418" s="18" t="s">
        <v>62</v>
      </c>
      <c r="AY418" s="18" t="s">
        <v>1804</v>
      </c>
      <c r="AZ418" s="343" t="s">
        <v>1836</v>
      </c>
      <c r="BA418" s="18" t="s">
        <v>1225</v>
      </c>
      <c r="BB418" s="18" t="s">
        <v>66</v>
      </c>
      <c r="BC418" s="343" t="s">
        <v>382</v>
      </c>
      <c r="BE418" s="343"/>
      <c r="BF418" s="417"/>
    </row>
    <row r="419" spans="1:107" s="18" customFormat="1" x14ac:dyDescent="0.25">
      <c r="A419" s="263" t="str">
        <f t="shared" si="46"/>
        <v>N-CO-AP-000308-C-XX-XX-XX-XX-01</v>
      </c>
      <c r="B419" s="137" t="s">
        <v>1837</v>
      </c>
      <c r="C419" s="136" t="str">
        <f t="shared" si="47"/>
        <v>5.01.04c.FESC1.v02</v>
      </c>
      <c r="D419" s="492" t="s">
        <v>1796</v>
      </c>
      <c r="E419" s="137" t="s">
        <v>152</v>
      </c>
      <c r="F419" s="137" t="s">
        <v>1223</v>
      </c>
      <c r="G419" s="136" t="s">
        <v>1838</v>
      </c>
      <c r="H419" s="136" t="s">
        <v>1817</v>
      </c>
      <c r="I419" s="136" t="s">
        <v>1832</v>
      </c>
      <c r="J419" s="135">
        <v>950</v>
      </c>
      <c r="K419" s="134">
        <v>0.1</v>
      </c>
      <c r="L419" s="135">
        <v>0</v>
      </c>
      <c r="M419" s="135">
        <v>0</v>
      </c>
      <c r="N419" s="133">
        <v>0</v>
      </c>
      <c r="O419" s="127"/>
      <c r="P419" s="135">
        <v>10</v>
      </c>
      <c r="Q419" s="439">
        <v>475</v>
      </c>
      <c r="R419" s="137" t="s">
        <v>1059</v>
      </c>
      <c r="S419" s="137"/>
      <c r="T419" s="137"/>
      <c r="U419" s="137"/>
      <c r="V419" s="137"/>
      <c r="W419" s="125">
        <v>116</v>
      </c>
      <c r="X419" s="136" t="s">
        <v>495</v>
      </c>
      <c r="Y419" s="126" t="s">
        <v>56</v>
      </c>
      <c r="Z419" s="131" t="s">
        <v>223</v>
      </c>
      <c r="AA419" s="137"/>
      <c r="AB419" s="130"/>
      <c r="AC419" s="137"/>
      <c r="AD419" s="129"/>
      <c r="AE419" s="137" t="s">
        <v>1819</v>
      </c>
      <c r="AF419" s="137" t="s">
        <v>1803</v>
      </c>
      <c r="AG419" s="137"/>
      <c r="AH419" s="137"/>
      <c r="AI419" s="137"/>
      <c r="AJ419" s="137"/>
      <c r="AK419" s="137"/>
      <c r="AL419" s="128"/>
      <c r="AW419" s="18" t="s">
        <v>61</v>
      </c>
      <c r="AX419" s="18" t="s">
        <v>62</v>
      </c>
      <c r="AY419" s="18" t="s">
        <v>1804</v>
      </c>
      <c r="AZ419" s="343" t="s">
        <v>1839</v>
      </c>
      <c r="BA419" s="18" t="s">
        <v>1225</v>
      </c>
      <c r="BB419" s="18" t="s">
        <v>66</v>
      </c>
      <c r="BC419" s="343" t="s">
        <v>382</v>
      </c>
      <c r="BE419" s="343"/>
      <c r="BF419" s="417"/>
    </row>
    <row r="420" spans="1:107" s="18" customFormat="1" x14ac:dyDescent="0.25">
      <c r="A420" s="263" t="str">
        <f t="shared" si="46"/>
        <v>N-CO-AP-000309-E-XX-XX-XX-XX-01</v>
      </c>
      <c r="B420" s="137" t="s">
        <v>1840</v>
      </c>
      <c r="C420" s="136" t="str">
        <f t="shared" si="47"/>
        <v>5.01.04d.FESC1.v02</v>
      </c>
      <c r="D420" s="492" t="s">
        <v>1796</v>
      </c>
      <c r="E420" s="137" t="s">
        <v>152</v>
      </c>
      <c r="F420" s="137" t="s">
        <v>1223</v>
      </c>
      <c r="G420" s="136" t="s">
        <v>1841</v>
      </c>
      <c r="H420" s="136" t="s">
        <v>1817</v>
      </c>
      <c r="I420" s="136" t="s">
        <v>1832</v>
      </c>
      <c r="J420" s="135">
        <v>950</v>
      </c>
      <c r="K420" s="134">
        <v>0.1</v>
      </c>
      <c r="L420" s="135">
        <v>0</v>
      </c>
      <c r="M420" s="135">
        <v>0</v>
      </c>
      <c r="N420" s="133">
        <v>0</v>
      </c>
      <c r="O420" s="127"/>
      <c r="P420" s="135">
        <v>10</v>
      </c>
      <c r="Q420" s="439">
        <v>475</v>
      </c>
      <c r="R420" s="137" t="s">
        <v>1059</v>
      </c>
      <c r="S420" s="137"/>
      <c r="T420" s="137"/>
      <c r="U420" s="137"/>
      <c r="V420" s="137"/>
      <c r="W420" s="125">
        <v>116</v>
      </c>
      <c r="X420" s="136" t="s">
        <v>495</v>
      </c>
      <c r="Y420" s="126" t="s">
        <v>56</v>
      </c>
      <c r="Z420" s="131" t="s">
        <v>223</v>
      </c>
      <c r="AA420" s="137"/>
      <c r="AB420" s="130"/>
      <c r="AC420" s="137"/>
      <c r="AD420" s="129"/>
      <c r="AE420" s="137" t="s">
        <v>1819</v>
      </c>
      <c r="AF420" s="137" t="s">
        <v>1803</v>
      </c>
      <c r="AG420" s="137"/>
      <c r="AH420" s="137"/>
      <c r="AI420" s="137"/>
      <c r="AJ420" s="137"/>
      <c r="AK420" s="137"/>
      <c r="AL420" s="128"/>
      <c r="AW420" s="18" t="s">
        <v>61</v>
      </c>
      <c r="AX420" s="18" t="s">
        <v>62</v>
      </c>
      <c r="AY420" s="18" t="s">
        <v>1804</v>
      </c>
      <c r="AZ420" s="343" t="s">
        <v>1842</v>
      </c>
      <c r="BA420" s="18" t="s">
        <v>65</v>
      </c>
      <c r="BB420" s="18" t="s">
        <v>66</v>
      </c>
      <c r="BC420" s="343" t="s">
        <v>382</v>
      </c>
      <c r="BE420" s="343"/>
      <c r="BF420" s="417"/>
    </row>
    <row r="421" spans="1:107" s="18" customFormat="1" x14ac:dyDescent="0.25">
      <c r="A421" s="263" t="str">
        <f t="shared" si="46"/>
        <v>N-CO-AP-000310-C-XX-XX-XX-XX-01</v>
      </c>
      <c r="B421" s="137" t="s">
        <v>1843</v>
      </c>
      <c r="C421" s="136" t="str">
        <f t="shared" si="47"/>
        <v>5.01.05a.FESC1.v02</v>
      </c>
      <c r="D421" s="492" t="s">
        <v>1796</v>
      </c>
      <c r="E421" s="137" t="s">
        <v>152</v>
      </c>
      <c r="F421" s="137" t="s">
        <v>1223</v>
      </c>
      <c r="G421" s="136" t="s">
        <v>1844</v>
      </c>
      <c r="H421" s="136" t="s">
        <v>1817</v>
      </c>
      <c r="I421" s="136" t="s">
        <v>1845</v>
      </c>
      <c r="J421" s="135">
        <v>950</v>
      </c>
      <c r="K421" s="134">
        <v>0.1</v>
      </c>
      <c r="L421" s="135">
        <v>0</v>
      </c>
      <c r="M421" s="135">
        <v>0</v>
      </c>
      <c r="N421" s="133">
        <v>0</v>
      </c>
      <c r="O421" s="127"/>
      <c r="P421" s="135">
        <v>10</v>
      </c>
      <c r="Q421" s="439">
        <v>604</v>
      </c>
      <c r="R421" s="137" t="s">
        <v>1059</v>
      </c>
      <c r="S421" s="137"/>
      <c r="T421" s="137"/>
      <c r="U421" s="137"/>
      <c r="V421" s="137"/>
      <c r="W421" s="125">
        <v>116</v>
      </c>
      <c r="X421" s="136" t="s">
        <v>495</v>
      </c>
      <c r="Y421" s="126" t="s">
        <v>56</v>
      </c>
      <c r="Z421" s="131" t="s">
        <v>223</v>
      </c>
      <c r="AA421" s="137"/>
      <c r="AB421" s="130"/>
      <c r="AC421" s="137"/>
      <c r="AD421" s="129"/>
      <c r="AE421" s="137" t="s">
        <v>1819</v>
      </c>
      <c r="AF421" s="137" t="s">
        <v>1803</v>
      </c>
      <c r="AG421" s="137"/>
      <c r="AH421" s="137"/>
      <c r="AI421" s="137"/>
      <c r="AJ421" s="137"/>
      <c r="AK421" s="137"/>
      <c r="AL421" s="128"/>
      <c r="AW421" s="18" t="s">
        <v>61</v>
      </c>
      <c r="AX421" s="18" t="s">
        <v>62</v>
      </c>
      <c r="AY421" s="18" t="s">
        <v>1804</v>
      </c>
      <c r="AZ421" s="343" t="s">
        <v>1846</v>
      </c>
      <c r="BA421" s="18" t="s">
        <v>1225</v>
      </c>
      <c r="BB421" s="18" t="s">
        <v>66</v>
      </c>
      <c r="BC421" s="343" t="s">
        <v>382</v>
      </c>
      <c r="BE421" s="343"/>
      <c r="BF421" s="417"/>
    </row>
    <row r="422" spans="1:107" s="18" customFormat="1" x14ac:dyDescent="0.25">
      <c r="A422" s="263" t="str">
        <f t="shared" si="46"/>
        <v>N-CO-AP-000311-C-XX-XX-XX-XX-01</v>
      </c>
      <c r="B422" s="137" t="s">
        <v>1847</v>
      </c>
      <c r="C422" s="136" t="str">
        <f t="shared" si="47"/>
        <v>5.01.05b.FESC1.v02</v>
      </c>
      <c r="D422" s="492" t="s">
        <v>1796</v>
      </c>
      <c r="E422" s="137" t="s">
        <v>152</v>
      </c>
      <c r="F422" s="137" t="s">
        <v>1223</v>
      </c>
      <c r="G422" s="136" t="s">
        <v>1848</v>
      </c>
      <c r="H422" s="136" t="s">
        <v>1817</v>
      </c>
      <c r="I422" s="136" t="s">
        <v>1845</v>
      </c>
      <c r="J422" s="135">
        <v>950</v>
      </c>
      <c r="K422" s="134">
        <v>0.1</v>
      </c>
      <c r="L422" s="135">
        <v>0</v>
      </c>
      <c r="M422" s="135">
        <v>0</v>
      </c>
      <c r="N422" s="133">
        <v>0</v>
      </c>
      <c r="O422" s="127"/>
      <c r="P422" s="135">
        <v>10</v>
      </c>
      <c r="Q422" s="439">
        <v>604</v>
      </c>
      <c r="R422" s="137" t="s">
        <v>1059</v>
      </c>
      <c r="S422" s="137"/>
      <c r="T422" s="137"/>
      <c r="U422" s="137"/>
      <c r="V422" s="137"/>
      <c r="W422" s="125">
        <v>116</v>
      </c>
      <c r="X422" s="136" t="s">
        <v>495</v>
      </c>
      <c r="Y422" s="126" t="s">
        <v>56</v>
      </c>
      <c r="Z422" s="131" t="s">
        <v>223</v>
      </c>
      <c r="AA422" s="137"/>
      <c r="AB422" s="130"/>
      <c r="AC422" s="137"/>
      <c r="AD422" s="129"/>
      <c r="AE422" s="137" t="s">
        <v>1819</v>
      </c>
      <c r="AF422" s="137" t="s">
        <v>1803</v>
      </c>
      <c r="AG422" s="137"/>
      <c r="AH422" s="137"/>
      <c r="AI422" s="137"/>
      <c r="AJ422" s="137"/>
      <c r="AK422" s="137"/>
      <c r="AL422" s="128"/>
      <c r="AW422" s="18" t="s">
        <v>61</v>
      </c>
      <c r="AX422" s="18" t="s">
        <v>62</v>
      </c>
      <c r="AY422" s="18" t="s">
        <v>1804</v>
      </c>
      <c r="AZ422" s="343" t="s">
        <v>1849</v>
      </c>
      <c r="BA422" s="18" t="s">
        <v>1225</v>
      </c>
      <c r="BB422" s="18" t="s">
        <v>66</v>
      </c>
      <c r="BC422" s="343" t="s">
        <v>382</v>
      </c>
      <c r="BE422" s="343"/>
      <c r="BF422" s="417"/>
    </row>
    <row r="423" spans="1:107" x14ac:dyDescent="0.25">
      <c r="A423" s="263" t="str">
        <f t="shared" si="46"/>
        <v>N-CO-AP-000312-C-XX-XX-XX-XX-01</v>
      </c>
      <c r="B423" s="137" t="s">
        <v>1850</v>
      </c>
      <c r="C423" s="136" t="str">
        <f t="shared" si="47"/>
        <v>5.01.05c.FESC1.v02</v>
      </c>
      <c r="D423" s="492" t="s">
        <v>1796</v>
      </c>
      <c r="E423" s="137" t="s">
        <v>152</v>
      </c>
      <c r="F423" s="137" t="s">
        <v>1223</v>
      </c>
      <c r="G423" s="136" t="s">
        <v>1851</v>
      </c>
      <c r="H423" s="136" t="s">
        <v>1817</v>
      </c>
      <c r="I423" s="136" t="s">
        <v>1845</v>
      </c>
      <c r="J423" s="135">
        <v>950</v>
      </c>
      <c r="K423" s="134">
        <v>0.1</v>
      </c>
      <c r="L423" s="135">
        <v>0</v>
      </c>
      <c r="M423" s="135">
        <v>0</v>
      </c>
      <c r="N423" s="133">
        <v>0</v>
      </c>
      <c r="O423" s="127"/>
      <c r="P423" s="135">
        <v>10</v>
      </c>
      <c r="Q423" s="439">
        <v>604</v>
      </c>
      <c r="R423" s="137" t="s">
        <v>1059</v>
      </c>
      <c r="S423" s="137"/>
      <c r="T423" s="137"/>
      <c r="U423" s="137"/>
      <c r="V423" s="137"/>
      <c r="W423" s="125">
        <v>116</v>
      </c>
      <c r="X423" s="136" t="s">
        <v>495</v>
      </c>
      <c r="Y423" s="126" t="s">
        <v>56</v>
      </c>
      <c r="Z423" s="131" t="s">
        <v>223</v>
      </c>
      <c r="AA423" s="137"/>
      <c r="AB423" s="130"/>
      <c r="AC423" s="137"/>
      <c r="AD423" s="129"/>
      <c r="AE423" s="137" t="s">
        <v>1819</v>
      </c>
      <c r="AF423" s="137" t="s">
        <v>1803</v>
      </c>
      <c r="AG423" s="137"/>
      <c r="AH423" s="137"/>
      <c r="AI423" s="137"/>
      <c r="AJ423" s="137"/>
      <c r="AK423" s="137"/>
      <c r="AL423" s="12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18" t="s">
        <v>61</v>
      </c>
      <c r="AX423" s="18" t="s">
        <v>62</v>
      </c>
      <c r="AY423" s="18" t="s">
        <v>1804</v>
      </c>
      <c r="AZ423" s="343" t="s">
        <v>1852</v>
      </c>
      <c r="BA423" s="18" t="s">
        <v>1225</v>
      </c>
      <c r="BB423" s="18" t="s">
        <v>66</v>
      </c>
      <c r="BC423" s="343" t="s">
        <v>382</v>
      </c>
      <c r="BD423" s="18"/>
      <c r="BE423" s="343"/>
      <c r="BF423" s="417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18"/>
      <c r="CF423" s="18"/>
      <c r="CG423" s="18"/>
      <c r="CH423" s="18"/>
      <c r="CI423" s="18"/>
      <c r="CJ423" s="18"/>
      <c r="CK423" s="18"/>
      <c r="CL423" s="18"/>
      <c r="CM423" s="18"/>
      <c r="CN423" s="18"/>
      <c r="CO423" s="18"/>
      <c r="CP423" s="18"/>
      <c r="CQ423" s="18"/>
      <c r="CR423" s="18"/>
      <c r="CS423" s="18"/>
      <c r="CT423" s="18"/>
      <c r="CU423" s="18"/>
      <c r="CV423" s="18"/>
      <c r="CW423" s="18"/>
      <c r="CX423" s="18"/>
      <c r="CY423" s="18"/>
      <c r="CZ423" s="18"/>
      <c r="DA423" s="18"/>
      <c r="DB423" s="18"/>
      <c r="DC423" s="18"/>
    </row>
    <row r="424" spans="1:107" x14ac:dyDescent="0.25">
      <c r="A424" s="263" t="str">
        <f t="shared" si="46"/>
        <v>N-CO-AP-000313-E-XX-XX-XX-XX-01</v>
      </c>
      <c r="B424" s="137" t="s">
        <v>1853</v>
      </c>
      <c r="C424" s="136" t="str">
        <f t="shared" si="47"/>
        <v>5.01.05d.FESC1.v02</v>
      </c>
      <c r="D424" s="492" t="s">
        <v>1796</v>
      </c>
      <c r="E424" s="137" t="s">
        <v>152</v>
      </c>
      <c r="F424" s="137" t="s">
        <v>1223</v>
      </c>
      <c r="G424" s="136" t="s">
        <v>1854</v>
      </c>
      <c r="H424" s="136" t="s">
        <v>1817</v>
      </c>
      <c r="I424" s="136" t="s">
        <v>1845</v>
      </c>
      <c r="J424" s="135">
        <v>950</v>
      </c>
      <c r="K424" s="134">
        <v>0.1</v>
      </c>
      <c r="L424" s="135">
        <v>0</v>
      </c>
      <c r="M424" s="135">
        <v>0</v>
      </c>
      <c r="N424" s="133">
        <v>0</v>
      </c>
      <c r="O424" s="127"/>
      <c r="P424" s="135">
        <v>10</v>
      </c>
      <c r="Q424" s="439">
        <v>604</v>
      </c>
      <c r="R424" s="137" t="s">
        <v>1059</v>
      </c>
      <c r="S424" s="137"/>
      <c r="T424" s="137"/>
      <c r="U424" s="137"/>
      <c r="V424" s="137"/>
      <c r="W424" s="125">
        <v>116</v>
      </c>
      <c r="X424" s="136" t="s">
        <v>495</v>
      </c>
      <c r="Y424" s="126" t="s">
        <v>56</v>
      </c>
      <c r="Z424" s="131" t="s">
        <v>223</v>
      </c>
      <c r="AA424" s="137"/>
      <c r="AB424" s="130"/>
      <c r="AC424" s="137"/>
      <c r="AD424" s="129"/>
      <c r="AE424" s="137" t="s">
        <v>1819</v>
      </c>
      <c r="AF424" s="137" t="s">
        <v>1803</v>
      </c>
      <c r="AG424" s="137"/>
      <c r="AH424" s="137"/>
      <c r="AI424" s="137"/>
      <c r="AJ424" s="137"/>
      <c r="AK424" s="137"/>
      <c r="AL424" s="12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18" t="s">
        <v>61</v>
      </c>
      <c r="AX424" s="18" t="s">
        <v>62</v>
      </c>
      <c r="AY424" s="18" t="s">
        <v>1804</v>
      </c>
      <c r="AZ424" s="343" t="s">
        <v>1855</v>
      </c>
      <c r="BA424" s="18" t="s">
        <v>65</v>
      </c>
      <c r="BB424" s="18" t="s">
        <v>66</v>
      </c>
      <c r="BC424" s="343" t="s">
        <v>382</v>
      </c>
      <c r="BD424" s="18"/>
      <c r="BE424" s="343"/>
      <c r="BF424" s="417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18"/>
      <c r="CF424" s="18"/>
      <c r="CG424" s="18"/>
      <c r="CH424" s="18"/>
      <c r="CI424" s="18"/>
      <c r="CJ424" s="18"/>
      <c r="CK424" s="18"/>
      <c r="CL424" s="18"/>
      <c r="CM424" s="18"/>
      <c r="CN424" s="18"/>
      <c r="CO424" s="18"/>
      <c r="CP424" s="18"/>
      <c r="CQ424" s="18"/>
      <c r="CR424" s="18"/>
      <c r="CS424" s="18"/>
      <c r="CT424" s="18"/>
      <c r="CU424" s="18"/>
      <c r="CV424" s="18"/>
      <c r="CW424" s="18"/>
      <c r="CX424" s="18"/>
      <c r="CY424" s="18"/>
      <c r="CZ424" s="18"/>
      <c r="DA424" s="18"/>
      <c r="DB424" s="18"/>
      <c r="DC424" s="18"/>
    </row>
    <row r="425" spans="1:107" s="18" customFormat="1" x14ac:dyDescent="0.25">
      <c r="A425" s="263" t="str">
        <f t="shared" si="43"/>
        <v>N-CO-AP-000282-C-XX-XX-XX-XX-01</v>
      </c>
      <c r="B425" s="150" t="s">
        <v>1856</v>
      </c>
      <c r="C425" s="151" t="str">
        <f t="shared" si="45"/>
        <v>5.06.01.FESC6a.v01</v>
      </c>
      <c r="D425" s="150" t="s">
        <v>1857</v>
      </c>
      <c r="E425" s="150" t="s">
        <v>142</v>
      </c>
      <c r="F425" s="150" t="s">
        <v>1223</v>
      </c>
      <c r="G425" s="151" t="s">
        <v>1858</v>
      </c>
      <c r="H425" s="151" t="s">
        <v>1859</v>
      </c>
      <c r="I425" s="151" t="s">
        <v>1860</v>
      </c>
      <c r="J425" s="162">
        <v>6570</v>
      </c>
      <c r="K425" s="170">
        <v>1</v>
      </c>
      <c r="L425" s="153">
        <v>1.81</v>
      </c>
      <c r="M425" s="166">
        <v>11863</v>
      </c>
      <c r="N425" s="153">
        <v>1.81</v>
      </c>
      <c r="O425" s="154"/>
      <c r="P425" s="162">
        <v>15</v>
      </c>
      <c r="Q425" s="431">
        <v>770</v>
      </c>
      <c r="R425" s="150" t="s">
        <v>1861</v>
      </c>
      <c r="S425" s="150"/>
      <c r="T425" s="150"/>
      <c r="U425" s="150"/>
      <c r="V425" s="150"/>
      <c r="W425" s="199">
        <v>155</v>
      </c>
      <c r="X425" s="151"/>
      <c r="Y425" s="175"/>
      <c r="Z425" s="157" t="s">
        <v>223</v>
      </c>
      <c r="AA425" s="150"/>
      <c r="AB425" s="158"/>
      <c r="AC425" s="158">
        <v>41485</v>
      </c>
      <c r="AD425" s="159"/>
      <c r="AE425" s="150"/>
      <c r="AF425" s="150"/>
      <c r="AG425" s="150"/>
      <c r="AH425" s="150"/>
      <c r="AI425" s="150"/>
      <c r="AJ425" s="150"/>
      <c r="AK425" s="150"/>
      <c r="AL425" s="160"/>
      <c r="AW425" s="18" t="s">
        <v>61</v>
      </c>
      <c r="AX425" s="18" t="s">
        <v>62</v>
      </c>
      <c r="AY425" s="18" t="s">
        <v>1804</v>
      </c>
      <c r="AZ425" s="343" t="s">
        <v>1862</v>
      </c>
      <c r="BA425" s="18" t="s">
        <v>1225</v>
      </c>
      <c r="BB425" s="18" t="s">
        <v>66</v>
      </c>
      <c r="BC425" s="343" t="s">
        <v>382</v>
      </c>
      <c r="BE425" s="343"/>
      <c r="BF425" s="417"/>
    </row>
    <row r="426" spans="1:107" s="18" customFormat="1" x14ac:dyDescent="0.25">
      <c r="A426" s="263" t="str">
        <f t="shared" si="43"/>
        <v>N-CO-AP-000283-C-XX-XX-XX-XX-01</v>
      </c>
      <c r="B426" s="150" t="s">
        <v>1863</v>
      </c>
      <c r="C426" s="151" t="str">
        <f t="shared" si="45"/>
        <v>5.06.02.FESC6a.v01</v>
      </c>
      <c r="D426" s="150" t="s">
        <v>1857</v>
      </c>
      <c r="E426" s="150" t="s">
        <v>142</v>
      </c>
      <c r="F426" s="150" t="s">
        <v>1223</v>
      </c>
      <c r="G426" s="151" t="s">
        <v>1864</v>
      </c>
      <c r="H426" s="151" t="s">
        <v>1865</v>
      </c>
      <c r="I426" s="151" t="s">
        <v>1866</v>
      </c>
      <c r="J426" s="162">
        <v>6570</v>
      </c>
      <c r="K426" s="170">
        <v>1</v>
      </c>
      <c r="L426" s="153">
        <v>4.17</v>
      </c>
      <c r="M426" s="166">
        <v>27408</v>
      </c>
      <c r="N426" s="153">
        <v>4.17</v>
      </c>
      <c r="O426" s="154"/>
      <c r="P426" s="162">
        <v>20</v>
      </c>
      <c r="Q426" s="431">
        <v>970</v>
      </c>
      <c r="R426" s="150" t="s">
        <v>1861</v>
      </c>
      <c r="S426" s="150"/>
      <c r="T426" s="150"/>
      <c r="U426" s="150"/>
      <c r="V426" s="150"/>
      <c r="W426" s="199">
        <v>1100</v>
      </c>
      <c r="X426" s="151"/>
      <c r="Y426" s="175"/>
      <c r="Z426" s="157" t="s">
        <v>223</v>
      </c>
      <c r="AA426" s="150"/>
      <c r="AB426" s="158"/>
      <c r="AC426" s="158">
        <v>41485</v>
      </c>
      <c r="AD426" s="159"/>
      <c r="AE426" s="150"/>
      <c r="AF426" s="150"/>
      <c r="AG426" s="150"/>
      <c r="AH426" s="150"/>
      <c r="AI426" s="150"/>
      <c r="AJ426" s="150"/>
      <c r="AK426" s="150"/>
      <c r="AL426" s="160"/>
      <c r="AW426" s="18" t="s">
        <v>61</v>
      </c>
      <c r="AX426" s="18" t="s">
        <v>62</v>
      </c>
      <c r="AY426" s="18" t="s">
        <v>1804</v>
      </c>
      <c r="AZ426" s="343" t="s">
        <v>1867</v>
      </c>
      <c r="BA426" s="18" t="s">
        <v>1225</v>
      </c>
      <c r="BB426" s="18" t="s">
        <v>66</v>
      </c>
      <c r="BC426" s="343" t="s">
        <v>382</v>
      </c>
      <c r="BE426" s="343"/>
      <c r="BF426" s="417"/>
    </row>
    <row r="427" spans="1:107" s="18" customFormat="1" x14ac:dyDescent="0.25">
      <c r="A427" s="263" t="str">
        <f t="shared" si="43"/>
        <v>N-CO-AP-000284-C-XX-XX-XX-XX-01</v>
      </c>
      <c r="B427" s="150" t="s">
        <v>1868</v>
      </c>
      <c r="C427" s="151" t="str">
        <f t="shared" si="45"/>
        <v>5.06.03.FESC6a.v01</v>
      </c>
      <c r="D427" s="150" t="s">
        <v>1857</v>
      </c>
      <c r="E427" s="150" t="s">
        <v>142</v>
      </c>
      <c r="F427" s="150" t="s">
        <v>1223</v>
      </c>
      <c r="G427" s="151" t="s">
        <v>1869</v>
      </c>
      <c r="H427" s="151" t="s">
        <v>1870</v>
      </c>
      <c r="I427" s="151" t="s">
        <v>1871</v>
      </c>
      <c r="J427" s="162">
        <v>6570</v>
      </c>
      <c r="K427" s="170">
        <v>1</v>
      </c>
      <c r="L427" s="153">
        <v>1.4</v>
      </c>
      <c r="M427" s="166">
        <v>9212</v>
      </c>
      <c r="N427" s="153">
        <v>1.4</v>
      </c>
      <c r="O427" s="154"/>
      <c r="P427" s="162">
        <v>20</v>
      </c>
      <c r="Q427" s="431">
        <v>2050</v>
      </c>
      <c r="R427" s="150" t="s">
        <v>1861</v>
      </c>
      <c r="S427" s="150"/>
      <c r="T427" s="150"/>
      <c r="U427" s="150"/>
      <c r="V427" s="150"/>
      <c r="W427" s="199">
        <v>380</v>
      </c>
      <c r="X427" s="151"/>
      <c r="Y427" s="175"/>
      <c r="Z427" s="157" t="s">
        <v>223</v>
      </c>
      <c r="AA427" s="150"/>
      <c r="AB427" s="158"/>
      <c r="AC427" s="158">
        <v>41485</v>
      </c>
      <c r="AD427" s="159"/>
      <c r="AE427" s="150"/>
      <c r="AF427" s="150"/>
      <c r="AG427" s="150"/>
      <c r="AH427" s="150"/>
      <c r="AI427" s="150"/>
      <c r="AJ427" s="150"/>
      <c r="AK427" s="150"/>
      <c r="AL427" s="160"/>
      <c r="AW427" s="18" t="s">
        <v>61</v>
      </c>
      <c r="AX427" s="18" t="s">
        <v>62</v>
      </c>
      <c r="AY427" s="18" t="s">
        <v>1804</v>
      </c>
      <c r="AZ427" s="343" t="s">
        <v>1872</v>
      </c>
      <c r="BA427" s="18" t="s">
        <v>1225</v>
      </c>
      <c r="BB427" s="18" t="s">
        <v>66</v>
      </c>
      <c r="BC427" s="343" t="s">
        <v>382</v>
      </c>
      <c r="BE427" s="343"/>
      <c r="BF427" s="417"/>
    </row>
    <row r="428" spans="1:107" s="18" customFormat="1" x14ac:dyDescent="0.25">
      <c r="A428" s="263" t="str">
        <f t="shared" si="43"/>
        <v>N-CO-AP-000285-C-XX-XX-XX-XX-01</v>
      </c>
      <c r="B428" s="150" t="s">
        <v>1873</v>
      </c>
      <c r="C428" s="151" t="str">
        <f t="shared" si="45"/>
        <v>5.06.04.FESC6a.v01</v>
      </c>
      <c r="D428" s="150" t="s">
        <v>1857</v>
      </c>
      <c r="E428" s="150" t="s">
        <v>142</v>
      </c>
      <c r="F428" s="150" t="s">
        <v>1223</v>
      </c>
      <c r="G428" s="151" t="s">
        <v>1874</v>
      </c>
      <c r="H428" s="151" t="s">
        <v>1875</v>
      </c>
      <c r="I428" s="151" t="s">
        <v>1876</v>
      </c>
      <c r="J428" s="162">
        <v>6570</v>
      </c>
      <c r="K428" s="170">
        <v>1</v>
      </c>
      <c r="L428" s="153">
        <v>0.48</v>
      </c>
      <c r="M428" s="166">
        <v>3171</v>
      </c>
      <c r="N428" s="153">
        <v>0.48</v>
      </c>
      <c r="O428" s="154"/>
      <c r="P428" s="162">
        <v>10</v>
      </c>
      <c r="Q428" s="431">
        <v>120</v>
      </c>
      <c r="R428" s="150" t="s">
        <v>1861</v>
      </c>
      <c r="S428" s="150"/>
      <c r="T428" s="150"/>
      <c r="U428" s="150"/>
      <c r="V428" s="150"/>
      <c r="W428" s="199">
        <v>155</v>
      </c>
      <c r="X428" s="151"/>
      <c r="Y428" s="175"/>
      <c r="Z428" s="157" t="s">
        <v>223</v>
      </c>
      <c r="AA428" s="150"/>
      <c r="AB428" s="158"/>
      <c r="AC428" s="158">
        <v>41485</v>
      </c>
      <c r="AD428" s="159"/>
      <c r="AE428" s="150"/>
      <c r="AF428" s="150"/>
      <c r="AG428" s="150"/>
      <c r="AH428" s="150"/>
      <c r="AI428" s="150"/>
      <c r="AJ428" s="150"/>
      <c r="AK428" s="150"/>
      <c r="AL428" s="160"/>
      <c r="AW428" s="18" t="s">
        <v>61</v>
      </c>
      <c r="AX428" s="18" t="s">
        <v>62</v>
      </c>
      <c r="AY428" s="18" t="s">
        <v>1804</v>
      </c>
      <c r="AZ428" s="343" t="s">
        <v>1877</v>
      </c>
      <c r="BA428" s="18" t="s">
        <v>1225</v>
      </c>
      <c r="BB428" s="18" t="s">
        <v>66</v>
      </c>
      <c r="BC428" s="343" t="s">
        <v>382</v>
      </c>
      <c r="BE428" s="343"/>
      <c r="BF428" s="417"/>
    </row>
    <row r="429" spans="1:107" s="18" customFormat="1" x14ac:dyDescent="0.25">
      <c r="A429" s="263" t="str">
        <f t="shared" ref="A429" si="48">CONCATENATE(AW429,"-",AX429,"-",AY429,"-",BE429,"-",BA429,BB429,BC429)</f>
        <v>N-CO-AP-000682-C-XX-XX-XX-XX-01</v>
      </c>
      <c r="B429" s="147" t="s">
        <v>1878</v>
      </c>
      <c r="C429" s="140" t="str">
        <f t="shared" si="45"/>
        <v>5.06.27.FESC6a.v01</v>
      </c>
      <c r="D429" s="147" t="s">
        <v>1857</v>
      </c>
      <c r="E429" s="147" t="s">
        <v>142</v>
      </c>
      <c r="F429" s="147" t="s">
        <v>1223</v>
      </c>
      <c r="G429" s="140" t="s">
        <v>1879</v>
      </c>
      <c r="H429" s="140" t="s">
        <v>1880</v>
      </c>
      <c r="I429" s="140" t="s">
        <v>1881</v>
      </c>
      <c r="J429" s="354">
        <v>6570</v>
      </c>
      <c r="K429" s="374">
        <v>1</v>
      </c>
      <c r="L429" s="365">
        <v>0.78</v>
      </c>
      <c r="M429" s="359">
        <v>5134</v>
      </c>
      <c r="N429" s="365">
        <v>0.78</v>
      </c>
      <c r="O429" s="376"/>
      <c r="P429" s="354">
        <v>10</v>
      </c>
      <c r="Q429" s="443">
        <v>1710</v>
      </c>
      <c r="R429" s="147" t="s">
        <v>1059</v>
      </c>
      <c r="S429" s="147"/>
      <c r="T429" s="147"/>
      <c r="U429" s="147"/>
      <c r="V429" s="147"/>
      <c r="W429" s="362">
        <v>155</v>
      </c>
      <c r="X429" s="140"/>
      <c r="Y429" s="379"/>
      <c r="Z429" s="367" t="s">
        <v>223</v>
      </c>
      <c r="AA429" s="147"/>
      <c r="AB429" s="356"/>
      <c r="AC429" s="356">
        <v>42578</v>
      </c>
      <c r="AD429" s="122"/>
      <c r="AE429" s="147"/>
      <c r="AF429" s="147"/>
      <c r="AG429" s="147"/>
      <c r="AH429" s="147"/>
      <c r="AI429" s="147"/>
      <c r="AJ429" s="147"/>
      <c r="AK429" s="147"/>
      <c r="AL429" s="123"/>
      <c r="AW429" s="122" t="s">
        <v>61</v>
      </c>
      <c r="AX429" s="122" t="s">
        <v>62</v>
      </c>
      <c r="AY429" s="122" t="s">
        <v>1804</v>
      </c>
      <c r="AZ429" s="390"/>
      <c r="BA429" s="122" t="s">
        <v>1225</v>
      </c>
      <c r="BB429" s="18" t="s">
        <v>66</v>
      </c>
      <c r="BC429" s="343" t="s">
        <v>382</v>
      </c>
      <c r="BD429" s="122"/>
      <c r="BE429" s="343" t="s">
        <v>1882</v>
      </c>
      <c r="BF429" s="417"/>
    </row>
    <row r="430" spans="1:107" s="18" customFormat="1" x14ac:dyDescent="0.25">
      <c r="A430" s="263" t="str">
        <f t="shared" si="43"/>
        <v>N-CO-AP-000286-C-XX-XX-XX-XX-01</v>
      </c>
      <c r="B430" s="150" t="s">
        <v>1883</v>
      </c>
      <c r="C430" s="151" t="str">
        <f t="shared" si="45"/>
        <v>5.06.05.FESC6a.v01</v>
      </c>
      <c r="D430" s="150" t="s">
        <v>1857</v>
      </c>
      <c r="E430" s="150" t="s">
        <v>142</v>
      </c>
      <c r="F430" s="150" t="s">
        <v>1223</v>
      </c>
      <c r="G430" s="151" t="s">
        <v>1884</v>
      </c>
      <c r="H430" s="151" t="s">
        <v>1859</v>
      </c>
      <c r="I430" s="151" t="s">
        <v>1860</v>
      </c>
      <c r="J430" s="162">
        <v>6570</v>
      </c>
      <c r="K430" s="170">
        <v>1</v>
      </c>
      <c r="L430" s="153">
        <v>0.74</v>
      </c>
      <c r="M430" s="166">
        <v>4840</v>
      </c>
      <c r="N430" s="153">
        <v>0.74</v>
      </c>
      <c r="O430" s="154">
        <v>294</v>
      </c>
      <c r="P430" s="162">
        <v>15</v>
      </c>
      <c r="Q430" s="431">
        <v>770</v>
      </c>
      <c r="R430" s="150" t="s">
        <v>1861</v>
      </c>
      <c r="S430" s="150"/>
      <c r="T430" s="150"/>
      <c r="U430" s="150"/>
      <c r="V430" s="150"/>
      <c r="W430" s="199">
        <v>155</v>
      </c>
      <c r="X430" s="151"/>
      <c r="Y430" s="175"/>
      <c r="Z430" s="157" t="s">
        <v>223</v>
      </c>
      <c r="AA430" s="150"/>
      <c r="AB430" s="158"/>
      <c r="AC430" s="158">
        <v>41485</v>
      </c>
      <c r="AD430" s="159"/>
      <c r="AE430" s="150"/>
      <c r="AF430" s="150"/>
      <c r="AG430" s="150"/>
      <c r="AH430" s="150"/>
      <c r="AI430" s="150"/>
      <c r="AJ430" s="150"/>
      <c r="AK430" s="150"/>
      <c r="AL430" s="160"/>
      <c r="AW430" s="18" t="s">
        <v>61</v>
      </c>
      <c r="AX430" s="18" t="s">
        <v>62</v>
      </c>
      <c r="AY430" s="18" t="s">
        <v>1804</v>
      </c>
      <c r="AZ430" s="343" t="s">
        <v>1885</v>
      </c>
      <c r="BA430" s="18" t="s">
        <v>1225</v>
      </c>
      <c r="BB430" s="18" t="s">
        <v>66</v>
      </c>
      <c r="BC430" s="343" t="s">
        <v>382</v>
      </c>
      <c r="BE430" s="343"/>
      <c r="BF430" s="417"/>
    </row>
    <row r="431" spans="1:107" s="18" customFormat="1" x14ac:dyDescent="0.25">
      <c r="A431" s="263" t="str">
        <f t="shared" si="43"/>
        <v>N-CO-AP-000287-C-XX-XX-XX-XX-01</v>
      </c>
      <c r="B431" s="150" t="s">
        <v>1886</v>
      </c>
      <c r="C431" s="151" t="str">
        <f t="shared" si="45"/>
        <v>5.06.06.FESC6a.v01</v>
      </c>
      <c r="D431" s="150" t="s">
        <v>1857</v>
      </c>
      <c r="E431" s="150" t="s">
        <v>142</v>
      </c>
      <c r="F431" s="150" t="s">
        <v>1223</v>
      </c>
      <c r="G431" s="151" t="s">
        <v>1887</v>
      </c>
      <c r="H431" s="151" t="s">
        <v>1865</v>
      </c>
      <c r="I431" s="151" t="s">
        <v>1866</v>
      </c>
      <c r="J431" s="162">
        <v>6570</v>
      </c>
      <c r="K431" s="170">
        <v>1</v>
      </c>
      <c r="L431" s="153">
        <v>1.71</v>
      </c>
      <c r="M431" s="166">
        <v>11230</v>
      </c>
      <c r="N431" s="153">
        <v>1.71</v>
      </c>
      <c r="O431" s="154">
        <v>676</v>
      </c>
      <c r="P431" s="162">
        <v>20</v>
      </c>
      <c r="Q431" s="431">
        <v>970</v>
      </c>
      <c r="R431" s="150" t="s">
        <v>1861</v>
      </c>
      <c r="S431" s="150"/>
      <c r="T431" s="150"/>
      <c r="U431" s="150"/>
      <c r="V431" s="150"/>
      <c r="W431" s="199">
        <v>1100</v>
      </c>
      <c r="X431" s="151"/>
      <c r="Y431" s="175"/>
      <c r="Z431" s="157" t="s">
        <v>223</v>
      </c>
      <c r="AA431" s="150"/>
      <c r="AB431" s="158"/>
      <c r="AC431" s="158">
        <v>41485</v>
      </c>
      <c r="AD431" s="159"/>
      <c r="AE431" s="150"/>
      <c r="AF431" s="150"/>
      <c r="AG431" s="150"/>
      <c r="AH431" s="150"/>
      <c r="AI431" s="150"/>
      <c r="AJ431" s="150"/>
      <c r="AK431" s="150"/>
      <c r="AL431" s="160"/>
      <c r="AW431" s="18" t="s">
        <v>61</v>
      </c>
      <c r="AX431" s="18" t="s">
        <v>62</v>
      </c>
      <c r="AY431" s="18" t="s">
        <v>1804</v>
      </c>
      <c r="AZ431" s="343" t="s">
        <v>1888</v>
      </c>
      <c r="BA431" s="18" t="s">
        <v>1225</v>
      </c>
      <c r="BB431" s="18" t="s">
        <v>66</v>
      </c>
      <c r="BC431" s="343" t="s">
        <v>382</v>
      </c>
      <c r="BE431" s="343"/>
      <c r="BF431" s="417"/>
    </row>
    <row r="432" spans="1:107" s="18" customFormat="1" x14ac:dyDescent="0.25">
      <c r="A432" s="263" t="str">
        <f t="shared" si="43"/>
        <v>N-CO-AP-000288-C-XX-XX-XX-XX-01</v>
      </c>
      <c r="B432" s="150" t="s">
        <v>1889</v>
      </c>
      <c r="C432" s="151" t="str">
        <f t="shared" si="45"/>
        <v>5.06.07.FESC6a.v01</v>
      </c>
      <c r="D432" s="150" t="s">
        <v>1857</v>
      </c>
      <c r="E432" s="150" t="s">
        <v>142</v>
      </c>
      <c r="F432" s="150" t="s">
        <v>1223</v>
      </c>
      <c r="G432" s="151" t="s">
        <v>1890</v>
      </c>
      <c r="H432" s="151" t="s">
        <v>1870</v>
      </c>
      <c r="I432" s="151" t="s">
        <v>1871</v>
      </c>
      <c r="J432" s="162">
        <v>6570</v>
      </c>
      <c r="K432" s="170">
        <v>1</v>
      </c>
      <c r="L432" s="153">
        <v>0.75</v>
      </c>
      <c r="M432" s="166">
        <v>4948</v>
      </c>
      <c r="N432" s="153">
        <v>0.75</v>
      </c>
      <c r="O432" s="154">
        <v>178</v>
      </c>
      <c r="P432" s="162">
        <v>20</v>
      </c>
      <c r="Q432" s="431">
        <v>2050</v>
      </c>
      <c r="R432" s="150" t="s">
        <v>1861</v>
      </c>
      <c r="S432" s="150"/>
      <c r="T432" s="150"/>
      <c r="U432" s="150"/>
      <c r="V432" s="150"/>
      <c r="W432" s="199">
        <v>380</v>
      </c>
      <c r="X432" s="151"/>
      <c r="Y432" s="175"/>
      <c r="Z432" s="157" t="s">
        <v>223</v>
      </c>
      <c r="AA432" s="150"/>
      <c r="AB432" s="158"/>
      <c r="AC432" s="158">
        <v>41485</v>
      </c>
      <c r="AD432" s="159"/>
      <c r="AE432" s="150"/>
      <c r="AF432" s="150"/>
      <c r="AG432" s="150"/>
      <c r="AH432" s="150"/>
      <c r="AI432" s="150"/>
      <c r="AJ432" s="150"/>
      <c r="AK432" s="150"/>
      <c r="AL432" s="160"/>
      <c r="AW432" s="18" t="s">
        <v>61</v>
      </c>
      <c r="AX432" s="18" t="s">
        <v>62</v>
      </c>
      <c r="AY432" s="18" t="s">
        <v>1804</v>
      </c>
      <c r="AZ432" s="343" t="s">
        <v>1891</v>
      </c>
      <c r="BA432" s="18" t="s">
        <v>1225</v>
      </c>
      <c r="BB432" s="18" t="s">
        <v>66</v>
      </c>
      <c r="BC432" s="343" t="s">
        <v>382</v>
      </c>
      <c r="BE432" s="343"/>
      <c r="BF432" s="417"/>
    </row>
    <row r="433" spans="1:107" s="18" customFormat="1" x14ac:dyDescent="0.25">
      <c r="A433" s="263" t="str">
        <f t="shared" si="43"/>
        <v>N-CO-AP-000289-C-XX-XX-XX-XX-01</v>
      </c>
      <c r="B433" s="150" t="s">
        <v>1892</v>
      </c>
      <c r="C433" s="151" t="str">
        <f t="shared" si="45"/>
        <v>5.06.08.FESC6a.v01</v>
      </c>
      <c r="D433" s="150" t="s">
        <v>1857</v>
      </c>
      <c r="E433" s="150" t="s">
        <v>142</v>
      </c>
      <c r="F433" s="150" t="s">
        <v>1223</v>
      </c>
      <c r="G433" s="151" t="s">
        <v>1893</v>
      </c>
      <c r="H433" s="151" t="s">
        <v>1875</v>
      </c>
      <c r="I433" s="151" t="s">
        <v>1876</v>
      </c>
      <c r="J433" s="162">
        <v>6570</v>
      </c>
      <c r="K433" s="170">
        <v>1</v>
      </c>
      <c r="L433" s="153">
        <v>0.32</v>
      </c>
      <c r="M433" s="166">
        <v>2089</v>
      </c>
      <c r="N433" s="153">
        <v>0.32</v>
      </c>
      <c r="O433" s="154">
        <v>45</v>
      </c>
      <c r="P433" s="162">
        <v>10</v>
      </c>
      <c r="Q433" s="431">
        <v>120</v>
      </c>
      <c r="R433" s="150" t="s">
        <v>1861</v>
      </c>
      <c r="S433" s="150"/>
      <c r="T433" s="150"/>
      <c r="U433" s="150"/>
      <c r="V433" s="150"/>
      <c r="W433" s="199">
        <v>155</v>
      </c>
      <c r="X433" s="151"/>
      <c r="Y433" s="175"/>
      <c r="Z433" s="157" t="s">
        <v>223</v>
      </c>
      <c r="AA433" s="150"/>
      <c r="AB433" s="158"/>
      <c r="AC433" s="158">
        <v>41485</v>
      </c>
      <c r="AD433" s="159"/>
      <c r="AE433" s="150"/>
      <c r="AF433" s="150"/>
      <c r="AG433" s="150"/>
      <c r="AH433" s="150"/>
      <c r="AI433" s="150"/>
      <c r="AJ433" s="150"/>
      <c r="AK433" s="150"/>
      <c r="AL433" s="160"/>
      <c r="AW433" s="18" t="s">
        <v>61</v>
      </c>
      <c r="AX433" s="18" t="s">
        <v>62</v>
      </c>
      <c r="AY433" s="18" t="s">
        <v>1804</v>
      </c>
      <c r="AZ433" s="343" t="s">
        <v>1894</v>
      </c>
      <c r="BA433" s="18" t="s">
        <v>1225</v>
      </c>
      <c r="BB433" s="18" t="s">
        <v>66</v>
      </c>
      <c r="BC433" s="343" t="s">
        <v>382</v>
      </c>
      <c r="BE433" s="343"/>
      <c r="BF433" s="417"/>
    </row>
    <row r="434" spans="1:107" s="18" customFormat="1" x14ac:dyDescent="0.25">
      <c r="A434" s="263" t="str">
        <f t="shared" ref="A434" si="49">CONCATENATE(AW434,"-",AX434,"-",AY434,"-",BE434,"-",BA434,BB434,BC434)</f>
        <v>N-CO-AP-000683-C-XX-XX-XX-XX-01</v>
      </c>
      <c r="B434" s="147" t="s">
        <v>1895</v>
      </c>
      <c r="C434" s="140" t="str">
        <f t="shared" si="45"/>
        <v>5.06.26.FESC6a.v01</v>
      </c>
      <c r="D434" s="147" t="s">
        <v>1857</v>
      </c>
      <c r="E434" s="147" t="s">
        <v>142</v>
      </c>
      <c r="F434" s="147" t="s">
        <v>1223</v>
      </c>
      <c r="G434" s="140" t="s">
        <v>1896</v>
      </c>
      <c r="H434" s="140" t="s">
        <v>1880</v>
      </c>
      <c r="I434" s="140" t="s">
        <v>1881</v>
      </c>
      <c r="J434" s="354">
        <v>6570</v>
      </c>
      <c r="K434" s="374">
        <v>1</v>
      </c>
      <c r="L434" s="365">
        <v>0.18</v>
      </c>
      <c r="M434" s="359">
        <v>1204</v>
      </c>
      <c r="N434" s="365">
        <v>0.18</v>
      </c>
      <c r="O434" s="376">
        <v>88</v>
      </c>
      <c r="P434" s="354">
        <v>10</v>
      </c>
      <c r="Q434" s="443">
        <v>1710</v>
      </c>
      <c r="R434" s="147" t="s">
        <v>1059</v>
      </c>
      <c r="S434" s="147"/>
      <c r="T434" s="147"/>
      <c r="U434" s="147"/>
      <c r="V434" s="147"/>
      <c r="W434" s="362">
        <v>155</v>
      </c>
      <c r="X434" s="140"/>
      <c r="Y434" s="379"/>
      <c r="Z434" s="367" t="s">
        <v>223</v>
      </c>
      <c r="AA434" s="147"/>
      <c r="AB434" s="356"/>
      <c r="AC434" s="356">
        <v>42581</v>
      </c>
      <c r="AD434" s="122"/>
      <c r="AE434" s="147"/>
      <c r="AF434" s="147"/>
      <c r="AG434" s="147"/>
      <c r="AH434" s="147"/>
      <c r="AI434" s="147"/>
      <c r="AJ434" s="147"/>
      <c r="AK434" s="147"/>
      <c r="AL434" s="123"/>
      <c r="AW434" s="122" t="s">
        <v>61</v>
      </c>
      <c r="AX434" s="122" t="s">
        <v>62</v>
      </c>
      <c r="AY434" s="122" t="s">
        <v>1804</v>
      </c>
      <c r="AZ434" s="390"/>
      <c r="BA434" s="122" t="s">
        <v>1225</v>
      </c>
      <c r="BB434" s="18" t="s">
        <v>66</v>
      </c>
      <c r="BC434" s="343" t="s">
        <v>382</v>
      </c>
      <c r="BD434" s="122"/>
      <c r="BE434" s="343" t="s">
        <v>1897</v>
      </c>
      <c r="BF434" s="417"/>
    </row>
    <row r="435" spans="1:107" s="18" customFormat="1" x14ac:dyDescent="0.25">
      <c r="A435" s="263" t="str">
        <f t="shared" si="43"/>
        <v>N-CO-AP-000290-C-XX-XX-XX-XX-01</v>
      </c>
      <c r="B435" s="150" t="s">
        <v>1898</v>
      </c>
      <c r="C435" s="151" t="str">
        <f t="shared" si="45"/>
        <v>5.06.09.FESC6a.v01</v>
      </c>
      <c r="D435" s="150" t="s">
        <v>1857</v>
      </c>
      <c r="E435" s="150" t="s">
        <v>142</v>
      </c>
      <c r="F435" s="150" t="s">
        <v>1223</v>
      </c>
      <c r="G435" s="151" t="s">
        <v>1899</v>
      </c>
      <c r="H435" s="151" t="s">
        <v>1859</v>
      </c>
      <c r="I435" s="151" t="s">
        <v>1860</v>
      </c>
      <c r="J435" s="162">
        <v>6570</v>
      </c>
      <c r="K435" s="170">
        <v>1</v>
      </c>
      <c r="L435" s="153">
        <v>0.13</v>
      </c>
      <c r="M435" s="166">
        <v>827</v>
      </c>
      <c r="N435" s="153">
        <v>0.13</v>
      </c>
      <c r="O435" s="154">
        <v>461</v>
      </c>
      <c r="P435" s="162">
        <v>15</v>
      </c>
      <c r="Q435" s="431">
        <v>770</v>
      </c>
      <c r="R435" s="150" t="s">
        <v>1861</v>
      </c>
      <c r="S435" s="150"/>
      <c r="T435" s="150"/>
      <c r="U435" s="150"/>
      <c r="V435" s="150"/>
      <c r="W435" s="199">
        <v>155</v>
      </c>
      <c r="X435" s="151"/>
      <c r="Y435" s="175"/>
      <c r="Z435" s="157" t="s">
        <v>223</v>
      </c>
      <c r="AA435" s="150"/>
      <c r="AB435" s="158"/>
      <c r="AC435" s="158">
        <v>41485</v>
      </c>
      <c r="AD435" s="159"/>
      <c r="AE435" s="150"/>
      <c r="AF435" s="150"/>
      <c r="AG435" s="150"/>
      <c r="AH435" s="150"/>
      <c r="AI435" s="150"/>
      <c r="AJ435" s="150"/>
      <c r="AK435" s="150"/>
      <c r="AL435" s="160"/>
      <c r="AW435" s="18" t="s">
        <v>61</v>
      </c>
      <c r="AX435" s="18" t="s">
        <v>62</v>
      </c>
      <c r="AY435" s="18" t="s">
        <v>1804</v>
      </c>
      <c r="AZ435" s="343" t="s">
        <v>1900</v>
      </c>
      <c r="BA435" s="18" t="s">
        <v>1225</v>
      </c>
      <c r="BB435" s="18" t="s">
        <v>66</v>
      </c>
      <c r="BC435" s="343" t="s">
        <v>382</v>
      </c>
      <c r="BE435" s="343"/>
      <c r="BF435" s="417"/>
    </row>
    <row r="436" spans="1:107" s="18" customFormat="1" x14ac:dyDescent="0.25">
      <c r="A436" s="263" t="str">
        <f t="shared" si="43"/>
        <v>N-CO-AP-000291-C-XX-XX-XX-XX-01</v>
      </c>
      <c r="B436" s="150" t="s">
        <v>1901</v>
      </c>
      <c r="C436" s="151" t="str">
        <f t="shared" si="45"/>
        <v>5.06.10.FESC6a.v01</v>
      </c>
      <c r="D436" s="150" t="s">
        <v>1857</v>
      </c>
      <c r="E436" s="150" t="s">
        <v>142</v>
      </c>
      <c r="F436" s="150" t="s">
        <v>1223</v>
      </c>
      <c r="G436" s="151" t="s">
        <v>1902</v>
      </c>
      <c r="H436" s="151" t="s">
        <v>1865</v>
      </c>
      <c r="I436" s="151" t="s">
        <v>1866</v>
      </c>
      <c r="J436" s="162">
        <v>6570</v>
      </c>
      <c r="K436" s="170">
        <v>1</v>
      </c>
      <c r="L436" s="153">
        <v>0.3</v>
      </c>
      <c r="M436" s="166">
        <v>1986</v>
      </c>
      <c r="N436" s="153">
        <v>0.3</v>
      </c>
      <c r="O436" s="154">
        <v>1063</v>
      </c>
      <c r="P436" s="162">
        <v>20</v>
      </c>
      <c r="Q436" s="431">
        <v>970</v>
      </c>
      <c r="R436" s="150" t="s">
        <v>1861</v>
      </c>
      <c r="S436" s="150"/>
      <c r="T436" s="150"/>
      <c r="U436" s="150"/>
      <c r="V436" s="150"/>
      <c r="W436" s="199">
        <v>1100</v>
      </c>
      <c r="X436" s="151"/>
      <c r="Y436" s="175"/>
      <c r="Z436" s="157" t="s">
        <v>223</v>
      </c>
      <c r="AA436" s="150"/>
      <c r="AB436" s="158"/>
      <c r="AC436" s="158">
        <v>41485</v>
      </c>
      <c r="AD436" s="159"/>
      <c r="AE436" s="150"/>
      <c r="AF436" s="150"/>
      <c r="AG436" s="150"/>
      <c r="AH436" s="150"/>
      <c r="AI436" s="150"/>
      <c r="AJ436" s="150"/>
      <c r="AK436" s="150"/>
      <c r="AL436" s="160"/>
      <c r="AW436" s="18" t="s">
        <v>61</v>
      </c>
      <c r="AX436" s="18" t="s">
        <v>62</v>
      </c>
      <c r="AY436" s="18" t="s">
        <v>1804</v>
      </c>
      <c r="AZ436" s="343" t="s">
        <v>1903</v>
      </c>
      <c r="BA436" s="18" t="s">
        <v>1225</v>
      </c>
      <c r="BB436" s="18" t="s">
        <v>66</v>
      </c>
      <c r="BC436" s="343" t="s">
        <v>382</v>
      </c>
      <c r="BE436" s="343"/>
      <c r="BF436" s="417"/>
    </row>
    <row r="437" spans="1:107" s="18" customFormat="1" x14ac:dyDescent="0.25">
      <c r="A437" s="263" t="str">
        <f t="shared" si="43"/>
        <v>N-CO-AP-000292-C-XX-XX-XX-XX-01</v>
      </c>
      <c r="B437" s="150" t="s">
        <v>1904</v>
      </c>
      <c r="C437" s="151" t="str">
        <f t="shared" si="45"/>
        <v>5.06.11.FESC6a.v01</v>
      </c>
      <c r="D437" s="150" t="s">
        <v>1857</v>
      </c>
      <c r="E437" s="150" t="s">
        <v>142</v>
      </c>
      <c r="F437" s="150" t="s">
        <v>1223</v>
      </c>
      <c r="G437" s="151" t="s">
        <v>1905</v>
      </c>
      <c r="H437" s="151" t="s">
        <v>1870</v>
      </c>
      <c r="I437" s="151" t="s">
        <v>1871</v>
      </c>
      <c r="J437" s="162">
        <v>6570</v>
      </c>
      <c r="K437" s="170">
        <v>1</v>
      </c>
      <c r="L437" s="153">
        <v>0.38</v>
      </c>
      <c r="M437" s="166">
        <v>2511</v>
      </c>
      <c r="N437" s="153">
        <v>0.38</v>
      </c>
      <c r="O437" s="154">
        <v>280</v>
      </c>
      <c r="P437" s="162">
        <v>20</v>
      </c>
      <c r="Q437" s="431">
        <v>2050</v>
      </c>
      <c r="R437" s="150" t="s">
        <v>1861</v>
      </c>
      <c r="S437" s="150"/>
      <c r="T437" s="150"/>
      <c r="U437" s="150"/>
      <c r="V437" s="150"/>
      <c r="W437" s="199">
        <v>380</v>
      </c>
      <c r="X437" s="151"/>
      <c r="Y437" s="175"/>
      <c r="Z437" s="157" t="s">
        <v>223</v>
      </c>
      <c r="AA437" s="150"/>
      <c r="AB437" s="158"/>
      <c r="AC437" s="158">
        <v>41485</v>
      </c>
      <c r="AD437" s="159"/>
      <c r="AE437" s="150"/>
      <c r="AF437" s="150"/>
      <c r="AG437" s="150"/>
      <c r="AH437" s="150"/>
      <c r="AI437" s="150"/>
      <c r="AJ437" s="150"/>
      <c r="AK437" s="150"/>
      <c r="AL437" s="160"/>
      <c r="AW437" s="18" t="s">
        <v>61</v>
      </c>
      <c r="AX437" s="18" t="s">
        <v>62</v>
      </c>
      <c r="AY437" s="18" t="s">
        <v>1804</v>
      </c>
      <c r="AZ437" s="343" t="s">
        <v>1906</v>
      </c>
      <c r="BA437" s="18" t="s">
        <v>1225</v>
      </c>
      <c r="BB437" s="18" t="s">
        <v>66</v>
      </c>
      <c r="BC437" s="343" t="s">
        <v>382</v>
      </c>
      <c r="BE437" s="343"/>
      <c r="BF437" s="417"/>
    </row>
    <row r="438" spans="1:107" s="18" customFormat="1" x14ac:dyDescent="0.25">
      <c r="A438" s="263" t="str">
        <f t="shared" si="43"/>
        <v>N-CO-AP-000293-C-XX-XX-XX-XX-01</v>
      </c>
      <c r="B438" s="150" t="s">
        <v>1907</v>
      </c>
      <c r="C438" s="151" t="str">
        <f t="shared" si="45"/>
        <v>5.06.12.FESC6a.v01</v>
      </c>
      <c r="D438" s="150" t="s">
        <v>1857</v>
      </c>
      <c r="E438" s="150" t="s">
        <v>142</v>
      </c>
      <c r="F438" s="150" t="s">
        <v>1223</v>
      </c>
      <c r="G438" s="151" t="s">
        <v>1908</v>
      </c>
      <c r="H438" s="151" t="s">
        <v>1875</v>
      </c>
      <c r="I438" s="151" t="s">
        <v>1876</v>
      </c>
      <c r="J438" s="162">
        <v>6570</v>
      </c>
      <c r="K438" s="170">
        <v>1</v>
      </c>
      <c r="L438" s="153">
        <v>0.22</v>
      </c>
      <c r="M438" s="166">
        <v>1471</v>
      </c>
      <c r="N438" s="153">
        <v>0.22</v>
      </c>
      <c r="O438" s="154">
        <v>71</v>
      </c>
      <c r="P438" s="162">
        <v>10</v>
      </c>
      <c r="Q438" s="431">
        <v>120</v>
      </c>
      <c r="R438" s="150" t="s">
        <v>1861</v>
      </c>
      <c r="S438" s="150"/>
      <c r="T438" s="150"/>
      <c r="U438" s="150"/>
      <c r="V438" s="150"/>
      <c r="W438" s="199">
        <v>155</v>
      </c>
      <c r="X438" s="151"/>
      <c r="Y438" s="175"/>
      <c r="Z438" s="157" t="s">
        <v>223</v>
      </c>
      <c r="AA438" s="150"/>
      <c r="AB438" s="158"/>
      <c r="AC438" s="158">
        <v>41485</v>
      </c>
      <c r="AD438" s="159"/>
      <c r="AE438" s="150"/>
      <c r="AF438" s="150"/>
      <c r="AG438" s="150"/>
      <c r="AH438" s="150"/>
      <c r="AI438" s="150"/>
      <c r="AJ438" s="150"/>
      <c r="AK438" s="150"/>
      <c r="AL438" s="160"/>
      <c r="AW438" s="18" t="s">
        <v>61</v>
      </c>
      <c r="AX438" s="18" t="s">
        <v>62</v>
      </c>
      <c r="AY438" s="18" t="s">
        <v>1804</v>
      </c>
      <c r="AZ438" s="343" t="s">
        <v>1909</v>
      </c>
      <c r="BA438" s="18" t="s">
        <v>1225</v>
      </c>
      <c r="BB438" s="18" t="s">
        <v>66</v>
      </c>
      <c r="BC438" s="343" t="s">
        <v>382</v>
      </c>
      <c r="BE438" s="343"/>
      <c r="BF438" s="417"/>
    </row>
    <row r="439" spans="1:107" s="18" customFormat="1" x14ac:dyDescent="0.25">
      <c r="A439" s="263" t="str">
        <f t="shared" ref="A439" si="50">CONCATENATE(AW439,"-",AX439,"-",AY439,"-",BE439,"-",BA439,BB439,BC439)</f>
        <v>N-CO-AP-000684-C-XX-XX-XX-XX-01</v>
      </c>
      <c r="B439" s="147" t="s">
        <v>1910</v>
      </c>
      <c r="C439" s="140" t="str">
        <f t="shared" si="45"/>
        <v>5.06.21.FESC6a.v01</v>
      </c>
      <c r="D439" s="147" t="s">
        <v>1857</v>
      </c>
      <c r="E439" s="147" t="s">
        <v>142</v>
      </c>
      <c r="F439" s="147" t="s">
        <v>1223</v>
      </c>
      <c r="G439" s="140" t="s">
        <v>1911</v>
      </c>
      <c r="H439" s="140" t="s">
        <v>1880</v>
      </c>
      <c r="I439" s="140" t="s">
        <v>1881</v>
      </c>
      <c r="J439" s="354">
        <v>6570</v>
      </c>
      <c r="K439" s="374">
        <v>1</v>
      </c>
      <c r="L439" s="365"/>
      <c r="M439" s="359"/>
      <c r="N439" s="365"/>
      <c r="O439" s="376">
        <v>138</v>
      </c>
      <c r="P439" s="354">
        <v>10</v>
      </c>
      <c r="Q439" s="443">
        <v>1710</v>
      </c>
      <c r="R439" s="147" t="s">
        <v>1059</v>
      </c>
      <c r="S439" s="147"/>
      <c r="T439" s="147"/>
      <c r="U439" s="147"/>
      <c r="V439" s="147"/>
      <c r="W439" s="362">
        <v>155</v>
      </c>
      <c r="X439" s="140"/>
      <c r="Y439" s="379"/>
      <c r="Z439" s="367" t="s">
        <v>223</v>
      </c>
      <c r="AA439" s="147"/>
      <c r="AB439" s="356"/>
      <c r="AC439" s="356">
        <v>42581</v>
      </c>
      <c r="AD439" s="122"/>
      <c r="AE439" s="147"/>
      <c r="AF439" s="147"/>
      <c r="AG439" s="147"/>
      <c r="AH439" s="147"/>
      <c r="AI439" s="147"/>
      <c r="AJ439" s="147"/>
      <c r="AK439" s="147"/>
      <c r="AL439" s="123"/>
      <c r="AW439" s="122" t="s">
        <v>61</v>
      </c>
      <c r="AX439" s="122" t="s">
        <v>62</v>
      </c>
      <c r="AY439" s="122" t="s">
        <v>1804</v>
      </c>
      <c r="AZ439" s="390"/>
      <c r="BA439" s="122" t="s">
        <v>1225</v>
      </c>
      <c r="BB439" s="18" t="s">
        <v>66</v>
      </c>
      <c r="BC439" s="343" t="s">
        <v>382</v>
      </c>
      <c r="BD439" s="122"/>
      <c r="BE439" s="343" t="s">
        <v>1912</v>
      </c>
      <c r="BF439" s="417"/>
    </row>
    <row r="440" spans="1:107" s="18" customFormat="1" x14ac:dyDescent="0.25">
      <c r="A440" s="263" t="str">
        <f t="shared" si="43"/>
        <v>N-CO-AP-000294-C-XX-XX-XX-XX-01</v>
      </c>
      <c r="B440" s="150" t="s">
        <v>1913</v>
      </c>
      <c r="C440" s="151" t="str">
        <f t="shared" si="45"/>
        <v>5.06.13.FESC6a.v01</v>
      </c>
      <c r="D440" s="150" t="s">
        <v>1857</v>
      </c>
      <c r="E440" s="150" t="s">
        <v>142</v>
      </c>
      <c r="F440" s="150" t="s">
        <v>1223</v>
      </c>
      <c r="G440" s="151" t="s">
        <v>1914</v>
      </c>
      <c r="H440" s="151" t="s">
        <v>1915</v>
      </c>
      <c r="I440" s="151" t="s">
        <v>1916</v>
      </c>
      <c r="J440" s="162">
        <v>6570</v>
      </c>
      <c r="K440" s="170">
        <v>1</v>
      </c>
      <c r="L440" s="153">
        <v>2.46</v>
      </c>
      <c r="M440" s="166">
        <v>16153</v>
      </c>
      <c r="N440" s="153">
        <v>2.46</v>
      </c>
      <c r="O440" s="154"/>
      <c r="P440" s="162">
        <v>15</v>
      </c>
      <c r="Q440" s="431">
        <v>0</v>
      </c>
      <c r="R440" s="150" t="s">
        <v>1861</v>
      </c>
      <c r="S440" s="150" t="s">
        <v>1917</v>
      </c>
      <c r="T440" s="150"/>
      <c r="U440" s="150"/>
      <c r="V440" s="150"/>
      <c r="W440" s="199">
        <v>155</v>
      </c>
      <c r="X440" s="151"/>
      <c r="Y440" s="175"/>
      <c r="Z440" s="157" t="s">
        <v>223</v>
      </c>
      <c r="AA440" s="150"/>
      <c r="AB440" s="158"/>
      <c r="AC440" s="158">
        <v>41485</v>
      </c>
      <c r="AD440" s="159"/>
      <c r="AE440" s="150"/>
      <c r="AF440" s="150"/>
      <c r="AG440" s="150"/>
      <c r="AH440" s="150"/>
      <c r="AI440" s="150"/>
      <c r="AJ440" s="150"/>
      <c r="AK440" s="150"/>
      <c r="AL440" s="160"/>
      <c r="AW440" s="18" t="s">
        <v>61</v>
      </c>
      <c r="AX440" s="18" t="s">
        <v>62</v>
      </c>
      <c r="AY440" s="18" t="s">
        <v>1804</v>
      </c>
      <c r="AZ440" s="343" t="s">
        <v>1918</v>
      </c>
      <c r="BA440" s="18" t="s">
        <v>1225</v>
      </c>
      <c r="BB440" s="18" t="s">
        <v>66</v>
      </c>
      <c r="BC440" s="343" t="s">
        <v>382</v>
      </c>
      <c r="BE440" s="343"/>
      <c r="BF440" s="417"/>
    </row>
    <row r="441" spans="1:107" s="18" customFormat="1" x14ac:dyDescent="0.25">
      <c r="A441" s="263" t="str">
        <f t="shared" si="43"/>
        <v>N-CO-AP-000295-C-XX-XX-XX-XX-01</v>
      </c>
      <c r="B441" s="150" t="s">
        <v>1919</v>
      </c>
      <c r="C441" s="151" t="str">
        <f t="shared" si="45"/>
        <v>5.06.14.FESC6a.v01</v>
      </c>
      <c r="D441" s="150" t="s">
        <v>1857</v>
      </c>
      <c r="E441" s="150" t="s">
        <v>142</v>
      </c>
      <c r="F441" s="150" t="s">
        <v>1223</v>
      </c>
      <c r="G441" s="151" t="s">
        <v>1920</v>
      </c>
      <c r="H441" s="151" t="s">
        <v>1921</v>
      </c>
      <c r="I441" s="151" t="s">
        <v>1922</v>
      </c>
      <c r="J441" s="162">
        <v>6570</v>
      </c>
      <c r="K441" s="170">
        <v>1</v>
      </c>
      <c r="L441" s="153">
        <v>2.86</v>
      </c>
      <c r="M441" s="166">
        <v>18811</v>
      </c>
      <c r="N441" s="153">
        <v>2.86</v>
      </c>
      <c r="O441" s="154"/>
      <c r="P441" s="162">
        <v>20</v>
      </c>
      <c r="Q441" s="431">
        <v>970</v>
      </c>
      <c r="R441" s="150" t="s">
        <v>1861</v>
      </c>
      <c r="S441" s="150"/>
      <c r="T441" s="150"/>
      <c r="U441" s="150"/>
      <c r="V441" s="150"/>
      <c r="W441" s="199">
        <v>1100</v>
      </c>
      <c r="X441" s="151"/>
      <c r="Y441" s="175"/>
      <c r="Z441" s="157" t="s">
        <v>223</v>
      </c>
      <c r="AA441" s="150"/>
      <c r="AB441" s="158"/>
      <c r="AC441" s="158">
        <v>41485</v>
      </c>
      <c r="AD441" s="159"/>
      <c r="AE441" s="150"/>
      <c r="AF441" s="150"/>
      <c r="AG441" s="150"/>
      <c r="AH441" s="150"/>
      <c r="AI441" s="150"/>
      <c r="AJ441" s="150"/>
      <c r="AK441" s="150"/>
      <c r="AL441" s="160"/>
      <c r="AW441" s="18" t="s">
        <v>61</v>
      </c>
      <c r="AX441" s="18" t="s">
        <v>62</v>
      </c>
      <c r="AY441" s="18" t="s">
        <v>1804</v>
      </c>
      <c r="AZ441" s="343" t="s">
        <v>1923</v>
      </c>
      <c r="BA441" s="18" t="s">
        <v>1225</v>
      </c>
      <c r="BB441" s="18" t="s">
        <v>66</v>
      </c>
      <c r="BC441" s="343" t="s">
        <v>382</v>
      </c>
      <c r="BE441" s="343"/>
      <c r="BF441" s="417"/>
    </row>
    <row r="442" spans="1:107" s="18" customFormat="1" x14ac:dyDescent="0.25">
      <c r="A442" s="263" t="str">
        <f t="shared" si="43"/>
        <v>N-CO-AP-000296-C-XX-XX-XX-XX-01</v>
      </c>
      <c r="B442" s="150" t="s">
        <v>1924</v>
      </c>
      <c r="C442" s="151" t="str">
        <f t="shared" si="45"/>
        <v>5.06.15.FESC6a.v01</v>
      </c>
      <c r="D442" s="150" t="s">
        <v>1857</v>
      </c>
      <c r="E442" s="150" t="s">
        <v>142</v>
      </c>
      <c r="F442" s="150" t="s">
        <v>1223</v>
      </c>
      <c r="G442" s="151" t="s">
        <v>1925</v>
      </c>
      <c r="H442" s="151" t="s">
        <v>1926</v>
      </c>
      <c r="I442" s="151" t="s">
        <v>1927</v>
      </c>
      <c r="J442" s="162">
        <v>6570</v>
      </c>
      <c r="K442" s="170">
        <v>1</v>
      </c>
      <c r="L442" s="153">
        <v>2.0699999999999998</v>
      </c>
      <c r="M442" s="166">
        <v>13626</v>
      </c>
      <c r="N442" s="153">
        <v>2.0699999999999998</v>
      </c>
      <c r="O442" s="154"/>
      <c r="P442" s="162">
        <v>20</v>
      </c>
      <c r="Q442" s="431">
        <v>0</v>
      </c>
      <c r="R442" s="150" t="s">
        <v>1861</v>
      </c>
      <c r="S442" s="150" t="s">
        <v>1917</v>
      </c>
      <c r="T442" s="150"/>
      <c r="U442" s="150"/>
      <c r="V442" s="150"/>
      <c r="W442" s="199">
        <v>380</v>
      </c>
      <c r="X442" s="151"/>
      <c r="Y442" s="175"/>
      <c r="Z442" s="157" t="s">
        <v>223</v>
      </c>
      <c r="AA442" s="150"/>
      <c r="AB442" s="158"/>
      <c r="AC442" s="158">
        <v>41485</v>
      </c>
      <c r="AD442" s="159"/>
      <c r="AE442" s="150"/>
      <c r="AF442" s="150"/>
      <c r="AG442" s="150"/>
      <c r="AH442" s="150"/>
      <c r="AI442" s="150"/>
      <c r="AJ442" s="150"/>
      <c r="AK442" s="150"/>
      <c r="AL442" s="160"/>
      <c r="AW442" s="18" t="s">
        <v>61</v>
      </c>
      <c r="AX442" s="18" t="s">
        <v>62</v>
      </c>
      <c r="AY442" s="18" t="s">
        <v>1804</v>
      </c>
      <c r="AZ442" s="343" t="s">
        <v>1928</v>
      </c>
      <c r="BA442" s="18" t="s">
        <v>1225</v>
      </c>
      <c r="BB442" s="18" t="s">
        <v>66</v>
      </c>
      <c r="BC442" s="343" t="s">
        <v>382</v>
      </c>
      <c r="BE442" s="343"/>
      <c r="BF442" s="417"/>
    </row>
    <row r="443" spans="1:107" s="18" customFormat="1" x14ac:dyDescent="0.25">
      <c r="A443" s="263" t="str">
        <f t="shared" si="43"/>
        <v>N-CO-AP-000297-C-XX-XX-XX-XX-01</v>
      </c>
      <c r="B443" s="150" t="s">
        <v>1929</v>
      </c>
      <c r="C443" s="151" t="str">
        <f t="shared" si="45"/>
        <v>5.06.16.FESC6a.v01</v>
      </c>
      <c r="D443" s="150" t="s">
        <v>1857</v>
      </c>
      <c r="E443" s="150" t="s">
        <v>142</v>
      </c>
      <c r="F443" s="150" t="s">
        <v>1223</v>
      </c>
      <c r="G443" s="151" t="s">
        <v>1930</v>
      </c>
      <c r="H443" s="151" t="s">
        <v>1931</v>
      </c>
      <c r="I443" s="151" t="s">
        <v>1932</v>
      </c>
      <c r="J443" s="162">
        <v>6570</v>
      </c>
      <c r="K443" s="170">
        <v>1</v>
      </c>
      <c r="L443" s="153">
        <v>0.39</v>
      </c>
      <c r="M443" s="166">
        <v>2540</v>
      </c>
      <c r="N443" s="153">
        <v>0.39</v>
      </c>
      <c r="O443" s="154"/>
      <c r="P443" s="162">
        <v>10</v>
      </c>
      <c r="Q443" s="431">
        <v>50</v>
      </c>
      <c r="R443" s="150" t="s">
        <v>1861</v>
      </c>
      <c r="S443" s="150"/>
      <c r="T443" s="150"/>
      <c r="U443" s="150"/>
      <c r="V443" s="150"/>
      <c r="W443" s="199">
        <v>155</v>
      </c>
      <c r="X443" s="151"/>
      <c r="Y443" s="175"/>
      <c r="Z443" s="157" t="s">
        <v>223</v>
      </c>
      <c r="AA443" s="150"/>
      <c r="AB443" s="158"/>
      <c r="AC443" s="158">
        <v>41485</v>
      </c>
      <c r="AD443" s="159"/>
      <c r="AE443" s="150"/>
      <c r="AF443" s="150"/>
      <c r="AG443" s="150"/>
      <c r="AH443" s="150"/>
      <c r="AI443" s="150"/>
      <c r="AJ443" s="150"/>
      <c r="AK443" s="150"/>
      <c r="AL443" s="160"/>
      <c r="AW443" s="18" t="s">
        <v>61</v>
      </c>
      <c r="AX443" s="18" t="s">
        <v>62</v>
      </c>
      <c r="AY443" s="18" t="s">
        <v>1804</v>
      </c>
      <c r="AZ443" s="343" t="s">
        <v>1933</v>
      </c>
      <c r="BA443" s="18" t="s">
        <v>1225</v>
      </c>
      <c r="BB443" s="18" t="s">
        <v>66</v>
      </c>
      <c r="BC443" s="343" t="s">
        <v>382</v>
      </c>
      <c r="BE443" s="343"/>
      <c r="BF443" s="417"/>
    </row>
    <row r="444" spans="1:107" s="18" customFormat="1" x14ac:dyDescent="0.25">
      <c r="A444" s="263" t="str">
        <f t="shared" si="43"/>
        <v>N-CO-AP-000298-C-XX-XX-XX-XX-01</v>
      </c>
      <c r="B444" s="150" t="s">
        <v>1934</v>
      </c>
      <c r="C444" s="151" t="str">
        <f t="shared" si="45"/>
        <v>5.06.17.FESC6a.v01</v>
      </c>
      <c r="D444" s="150" t="s">
        <v>1857</v>
      </c>
      <c r="E444" s="150" t="s">
        <v>142</v>
      </c>
      <c r="F444" s="150" t="s">
        <v>1223</v>
      </c>
      <c r="G444" s="151" t="s">
        <v>1935</v>
      </c>
      <c r="H444" s="151" t="s">
        <v>1915</v>
      </c>
      <c r="I444" s="151" t="s">
        <v>1916</v>
      </c>
      <c r="J444" s="162">
        <v>6570</v>
      </c>
      <c r="K444" s="170">
        <v>1</v>
      </c>
      <c r="L444" s="153"/>
      <c r="M444" s="166"/>
      <c r="N444" s="153"/>
      <c r="O444" s="154">
        <v>675</v>
      </c>
      <c r="P444" s="162">
        <v>15</v>
      </c>
      <c r="Q444" s="431">
        <v>0</v>
      </c>
      <c r="R444" s="150" t="s">
        <v>1861</v>
      </c>
      <c r="S444" s="150" t="s">
        <v>1917</v>
      </c>
      <c r="T444" s="150"/>
      <c r="U444" s="150"/>
      <c r="V444" s="150"/>
      <c r="W444" s="199">
        <v>155</v>
      </c>
      <c r="X444" s="151"/>
      <c r="Y444" s="175"/>
      <c r="Z444" s="157" t="s">
        <v>223</v>
      </c>
      <c r="AA444" s="150"/>
      <c r="AB444" s="158"/>
      <c r="AC444" s="158">
        <v>41485</v>
      </c>
      <c r="AD444" s="159"/>
      <c r="AE444" s="150"/>
      <c r="AF444" s="150"/>
      <c r="AG444" s="150"/>
      <c r="AH444" s="150"/>
      <c r="AI444" s="150"/>
      <c r="AJ444" s="150"/>
      <c r="AK444" s="150"/>
      <c r="AL444" s="160"/>
      <c r="AW444" s="18" t="s">
        <v>61</v>
      </c>
      <c r="AX444" s="18" t="s">
        <v>62</v>
      </c>
      <c r="AY444" s="18" t="s">
        <v>1804</v>
      </c>
      <c r="AZ444" s="343" t="s">
        <v>1936</v>
      </c>
      <c r="BA444" s="18" t="s">
        <v>1225</v>
      </c>
      <c r="BB444" s="18" t="s">
        <v>66</v>
      </c>
      <c r="BC444" s="343" t="s">
        <v>382</v>
      </c>
      <c r="BE444" s="343"/>
      <c r="BF444" s="417"/>
    </row>
    <row r="445" spans="1:107" s="18" customFormat="1" x14ac:dyDescent="0.25">
      <c r="A445" s="263" t="str">
        <f t="shared" si="43"/>
        <v>N-CO-AP-000299-C-XX-XX-XX-XX-01</v>
      </c>
      <c r="B445" s="150" t="s">
        <v>1937</v>
      </c>
      <c r="C445" s="151" t="str">
        <f t="shared" si="45"/>
        <v>5.06.18.FESC6a.v01</v>
      </c>
      <c r="D445" s="150" t="s">
        <v>1857</v>
      </c>
      <c r="E445" s="150" t="s">
        <v>142</v>
      </c>
      <c r="F445" s="150" t="s">
        <v>1223</v>
      </c>
      <c r="G445" s="151" t="s">
        <v>1938</v>
      </c>
      <c r="H445" s="151" t="s">
        <v>1921</v>
      </c>
      <c r="I445" s="151" t="s">
        <v>1922</v>
      </c>
      <c r="J445" s="162">
        <v>6570</v>
      </c>
      <c r="K445" s="170">
        <v>1</v>
      </c>
      <c r="L445" s="153"/>
      <c r="M445" s="166"/>
      <c r="N445" s="153"/>
      <c r="O445" s="154">
        <v>786</v>
      </c>
      <c r="P445" s="162">
        <v>20</v>
      </c>
      <c r="Q445" s="431">
        <v>970</v>
      </c>
      <c r="R445" s="150" t="s">
        <v>1861</v>
      </c>
      <c r="S445" s="150"/>
      <c r="T445" s="150"/>
      <c r="U445" s="150"/>
      <c r="V445" s="150"/>
      <c r="W445" s="199">
        <v>1100</v>
      </c>
      <c r="X445" s="151"/>
      <c r="Y445" s="175"/>
      <c r="Z445" s="157" t="s">
        <v>223</v>
      </c>
      <c r="AA445" s="150"/>
      <c r="AB445" s="158"/>
      <c r="AC445" s="158">
        <v>41485</v>
      </c>
      <c r="AD445" s="159"/>
      <c r="AE445" s="150"/>
      <c r="AF445" s="150"/>
      <c r="AG445" s="150"/>
      <c r="AH445" s="150"/>
      <c r="AI445" s="150"/>
      <c r="AJ445" s="150"/>
      <c r="AK445" s="150"/>
      <c r="AL445" s="160"/>
      <c r="AW445" s="18" t="s">
        <v>61</v>
      </c>
      <c r="AX445" s="18" t="s">
        <v>62</v>
      </c>
      <c r="AY445" s="18" t="s">
        <v>1804</v>
      </c>
      <c r="AZ445" s="343" t="s">
        <v>1939</v>
      </c>
      <c r="BA445" s="18" t="s">
        <v>1225</v>
      </c>
      <c r="BB445" s="18" t="s">
        <v>66</v>
      </c>
      <c r="BC445" s="343" t="s">
        <v>382</v>
      </c>
      <c r="BE445" s="343"/>
      <c r="BF445" s="417"/>
    </row>
    <row r="446" spans="1:107" s="18" customFormat="1" x14ac:dyDescent="0.25">
      <c r="A446" s="263" t="str">
        <f t="shared" si="43"/>
        <v>N-CO-AP-000300-C-XX-XX-XX-XX-01</v>
      </c>
      <c r="B446" s="150" t="s">
        <v>1940</v>
      </c>
      <c r="C446" s="151" t="str">
        <f t="shared" si="45"/>
        <v>5.06.19.FESC6a.v01</v>
      </c>
      <c r="D446" s="150" t="s">
        <v>1857</v>
      </c>
      <c r="E446" s="150" t="s">
        <v>142</v>
      </c>
      <c r="F446" s="150" t="s">
        <v>1223</v>
      </c>
      <c r="G446" s="151" t="s">
        <v>1941</v>
      </c>
      <c r="H446" s="151" t="s">
        <v>1926</v>
      </c>
      <c r="I446" s="151" t="s">
        <v>1927</v>
      </c>
      <c r="J446" s="162">
        <v>6570</v>
      </c>
      <c r="K446" s="170">
        <v>1</v>
      </c>
      <c r="L446" s="153">
        <v>0.09</v>
      </c>
      <c r="M446" s="166">
        <v>584</v>
      </c>
      <c r="N446" s="153">
        <v>0.09</v>
      </c>
      <c r="O446" s="154">
        <v>545</v>
      </c>
      <c r="P446" s="162">
        <v>20</v>
      </c>
      <c r="Q446" s="431">
        <v>0</v>
      </c>
      <c r="R446" s="150" t="s">
        <v>1861</v>
      </c>
      <c r="S446" s="150" t="s">
        <v>1917</v>
      </c>
      <c r="T446" s="150"/>
      <c r="U446" s="150"/>
      <c r="V446" s="150"/>
      <c r="W446" s="199">
        <v>380</v>
      </c>
      <c r="X446" s="151"/>
      <c r="Y446" s="175"/>
      <c r="Z446" s="157" t="s">
        <v>223</v>
      </c>
      <c r="AA446" s="150"/>
      <c r="AB446" s="158"/>
      <c r="AC446" s="158">
        <v>41485</v>
      </c>
      <c r="AD446" s="159"/>
      <c r="AE446" s="150"/>
      <c r="AF446" s="150"/>
      <c r="AG446" s="150"/>
      <c r="AH446" s="150"/>
      <c r="AI446" s="150"/>
      <c r="AJ446" s="150"/>
      <c r="AK446" s="150"/>
      <c r="AL446" s="160"/>
      <c r="AW446" s="18" t="s">
        <v>61</v>
      </c>
      <c r="AX446" s="18" t="s">
        <v>62</v>
      </c>
      <c r="AY446" s="18" t="s">
        <v>1804</v>
      </c>
      <c r="AZ446" s="343" t="s">
        <v>1942</v>
      </c>
      <c r="BA446" s="18" t="s">
        <v>1225</v>
      </c>
      <c r="BB446" s="18" t="s">
        <v>66</v>
      </c>
      <c r="BC446" s="343" t="s">
        <v>382</v>
      </c>
      <c r="BE446" s="343"/>
      <c r="BF446" s="417"/>
    </row>
    <row r="447" spans="1:107" s="18" customFormat="1" x14ac:dyDescent="0.25">
      <c r="A447" s="263" t="str">
        <f t="shared" si="43"/>
        <v>N-CO-AP-000301-C-XX-XX-XX-XX-01</v>
      </c>
      <c r="B447" s="150" t="s">
        <v>1943</v>
      </c>
      <c r="C447" s="151" t="str">
        <f t="shared" si="45"/>
        <v>5.06.20.FESC6a.v01</v>
      </c>
      <c r="D447" s="150" t="s">
        <v>1857</v>
      </c>
      <c r="E447" s="150" t="s">
        <v>142</v>
      </c>
      <c r="F447" s="150" t="s">
        <v>1223</v>
      </c>
      <c r="G447" s="151" t="s">
        <v>1944</v>
      </c>
      <c r="H447" s="151" t="s">
        <v>1931</v>
      </c>
      <c r="I447" s="151" t="s">
        <v>1932</v>
      </c>
      <c r="J447" s="162">
        <v>6570</v>
      </c>
      <c r="K447" s="170">
        <v>1</v>
      </c>
      <c r="L447" s="153"/>
      <c r="M447" s="166"/>
      <c r="N447" s="153"/>
      <c r="O447" s="154">
        <v>106</v>
      </c>
      <c r="P447" s="162">
        <v>10</v>
      </c>
      <c r="Q447" s="431">
        <v>50</v>
      </c>
      <c r="R447" s="150" t="s">
        <v>1861</v>
      </c>
      <c r="S447" s="150"/>
      <c r="T447" s="150"/>
      <c r="U447" s="150"/>
      <c r="V447" s="150"/>
      <c r="W447" s="199">
        <v>155</v>
      </c>
      <c r="X447" s="151"/>
      <c r="Y447" s="175"/>
      <c r="Z447" s="157" t="s">
        <v>223</v>
      </c>
      <c r="AA447" s="150"/>
      <c r="AB447" s="158"/>
      <c r="AC447" s="158">
        <v>41485</v>
      </c>
      <c r="AD447" s="159"/>
      <c r="AE447" s="150"/>
      <c r="AF447" s="150"/>
      <c r="AG447" s="150"/>
      <c r="AH447" s="150"/>
      <c r="AI447" s="150"/>
      <c r="AJ447" s="150"/>
      <c r="AK447" s="150"/>
      <c r="AL447" s="160"/>
      <c r="AW447" s="18" t="s">
        <v>61</v>
      </c>
      <c r="AX447" s="18" t="s">
        <v>62</v>
      </c>
      <c r="AY447" s="18" t="s">
        <v>1804</v>
      </c>
      <c r="AZ447" s="343" t="s">
        <v>1945</v>
      </c>
      <c r="BA447" s="18" t="s">
        <v>1225</v>
      </c>
      <c r="BB447" s="18" t="s">
        <v>66</v>
      </c>
      <c r="BC447" s="343" t="s">
        <v>382</v>
      </c>
      <c r="BE447" s="343"/>
      <c r="BF447" s="417"/>
    </row>
    <row r="448" spans="1:107" x14ac:dyDescent="0.25">
      <c r="A448" s="263" t="str">
        <f t="shared" si="43"/>
        <v>N-CO-AP-000314-E-XX-XX-XX-XX-01</v>
      </c>
      <c r="B448" s="137" t="s">
        <v>1946</v>
      </c>
      <c r="C448" s="136" t="str">
        <f t="shared" si="45"/>
        <v>5.02.01.FESC2.v01</v>
      </c>
      <c r="D448" s="137" t="s">
        <v>1947</v>
      </c>
      <c r="E448" s="137" t="s">
        <v>142</v>
      </c>
      <c r="F448" s="137" t="s">
        <v>1223</v>
      </c>
      <c r="G448" s="136" t="s">
        <v>1948</v>
      </c>
      <c r="H448" s="136" t="s">
        <v>1949</v>
      </c>
      <c r="I448" s="136" t="s">
        <v>1950</v>
      </c>
      <c r="J448" s="135">
        <v>2600</v>
      </c>
      <c r="K448" s="134">
        <v>1</v>
      </c>
      <c r="L448" s="135">
        <v>0</v>
      </c>
      <c r="M448" s="135">
        <v>0</v>
      </c>
      <c r="N448" s="133">
        <v>0</v>
      </c>
      <c r="O448" s="133"/>
      <c r="P448" s="135">
        <v>5</v>
      </c>
      <c r="Q448" s="439">
        <v>150</v>
      </c>
      <c r="R448" s="137" t="s">
        <v>1059</v>
      </c>
      <c r="S448" s="137"/>
      <c r="T448" s="137"/>
      <c r="U448" s="137"/>
      <c r="V448" s="137"/>
      <c r="W448" s="125">
        <v>35</v>
      </c>
      <c r="X448" s="137" t="s">
        <v>1951</v>
      </c>
      <c r="Y448" s="126" t="s">
        <v>162</v>
      </c>
      <c r="Z448" s="131" t="s">
        <v>57</v>
      </c>
      <c r="AA448" s="137" t="s">
        <v>1406</v>
      </c>
      <c r="AB448" s="130"/>
      <c r="AC448" s="137"/>
      <c r="AD448" s="129"/>
      <c r="AE448" s="137" t="s">
        <v>1408</v>
      </c>
      <c r="AF448" s="137"/>
      <c r="AG448" s="137"/>
      <c r="AH448" s="137"/>
      <c r="AI448" s="137"/>
      <c r="AJ448" s="137">
        <v>0</v>
      </c>
      <c r="AK448" s="137">
        <v>0</v>
      </c>
      <c r="AL448" s="128"/>
      <c r="AM448" s="18"/>
      <c r="AN448" s="18"/>
      <c r="AO448" s="18"/>
      <c r="AP448" s="18"/>
      <c r="AQ448" s="18"/>
      <c r="AR448" s="18"/>
      <c r="AS448" s="18"/>
      <c r="AT448" s="18"/>
      <c r="AU448" s="18"/>
      <c r="AV448" s="18"/>
      <c r="AW448" s="18" t="s">
        <v>61</v>
      </c>
      <c r="AX448" s="18" t="s">
        <v>62</v>
      </c>
      <c r="AY448" s="18" t="s">
        <v>1804</v>
      </c>
      <c r="AZ448" s="343" t="s">
        <v>1952</v>
      </c>
      <c r="BA448" s="18" t="s">
        <v>65</v>
      </c>
      <c r="BB448" s="18" t="s">
        <v>66</v>
      </c>
      <c r="BC448" s="343" t="s">
        <v>382</v>
      </c>
      <c r="BD448" s="18"/>
      <c r="BE448" s="343"/>
      <c r="BF448" s="417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  <c r="CB448" s="18"/>
      <c r="CC448" s="18"/>
      <c r="CD448" s="18"/>
      <c r="CE448" s="18"/>
      <c r="CF448" s="18"/>
      <c r="CG448" s="18"/>
      <c r="CH448" s="18"/>
      <c r="CI448" s="18"/>
      <c r="CJ448" s="18"/>
      <c r="CK448" s="18"/>
      <c r="CL448" s="18"/>
      <c r="CM448" s="18"/>
      <c r="CN448" s="18"/>
      <c r="CO448" s="18"/>
      <c r="CP448" s="18"/>
      <c r="CQ448" s="18"/>
      <c r="CR448" s="18"/>
      <c r="CS448" s="18"/>
      <c r="CT448" s="18"/>
      <c r="CU448" s="18"/>
      <c r="CV448" s="18"/>
      <c r="CW448" s="18"/>
      <c r="CX448" s="18"/>
      <c r="CY448" s="18"/>
      <c r="CZ448" s="18"/>
      <c r="DA448" s="18"/>
      <c r="DB448" s="18"/>
      <c r="DC448" s="18"/>
    </row>
    <row r="449" spans="1:107" x14ac:dyDescent="0.25">
      <c r="A449" s="263" t="str">
        <f t="shared" ref="A449" si="51">CONCATENATE(AW449,"-",AX449,"-",AY449,"-",BE449,"-",BA449,BB449,BC449)</f>
        <v>N-CO-AP-000690-E-XX-XX-XX-XX-01</v>
      </c>
      <c r="B449" s="147" t="s">
        <v>1953</v>
      </c>
      <c r="C449" s="140" t="str">
        <f t="shared" si="45"/>
        <v>5.02.04.FESC18a.v01</v>
      </c>
      <c r="D449" s="147" t="s">
        <v>1954</v>
      </c>
      <c r="E449" s="147" t="s">
        <v>142</v>
      </c>
      <c r="F449" s="147" t="s">
        <v>1223</v>
      </c>
      <c r="G449" s="140" t="s">
        <v>1955</v>
      </c>
      <c r="H449" s="140" t="s">
        <v>1956</v>
      </c>
      <c r="I449" s="140" t="s">
        <v>1957</v>
      </c>
      <c r="J449" s="354">
        <v>8760</v>
      </c>
      <c r="K449" s="364">
        <v>0.5</v>
      </c>
      <c r="L449" s="365">
        <v>4.2500000000000003E-2</v>
      </c>
      <c r="M449" s="359">
        <v>353.5</v>
      </c>
      <c r="N449" s="365">
        <v>2.1250000000000002E-2</v>
      </c>
      <c r="O449" s="375"/>
      <c r="P449" s="354">
        <v>9</v>
      </c>
      <c r="Q449" s="443">
        <v>70</v>
      </c>
      <c r="R449" s="147" t="s">
        <v>1059</v>
      </c>
      <c r="S449" s="147"/>
      <c r="T449" s="147"/>
      <c r="U449" s="147"/>
      <c r="V449" s="147"/>
      <c r="W449" s="362">
        <v>0</v>
      </c>
      <c r="X449" s="147" t="s">
        <v>1958</v>
      </c>
      <c r="Y449" s="379" t="s">
        <v>1959</v>
      </c>
      <c r="Z449" s="367" t="s">
        <v>223</v>
      </c>
      <c r="AA449" s="147"/>
      <c r="AB449" s="356"/>
      <c r="AC449" s="356">
        <v>42581</v>
      </c>
      <c r="AD449" s="122"/>
      <c r="AE449" s="147"/>
      <c r="AF449" s="147"/>
      <c r="AG449" s="147"/>
      <c r="AH449" s="147"/>
      <c r="AI449" s="147"/>
      <c r="AJ449" s="147"/>
      <c r="AK449" s="147"/>
      <c r="AL449" s="123"/>
      <c r="AM449" s="18"/>
      <c r="AN449" s="18"/>
      <c r="AO449" s="18"/>
      <c r="AP449" s="18"/>
      <c r="AQ449" s="18"/>
      <c r="AR449" s="18"/>
      <c r="AS449" s="18"/>
      <c r="AT449" s="18"/>
      <c r="AU449" s="18"/>
      <c r="AV449" s="18"/>
      <c r="AW449" s="18" t="s">
        <v>61</v>
      </c>
      <c r="AX449" s="18" t="s">
        <v>62</v>
      </c>
      <c r="AY449" s="18" t="s">
        <v>1804</v>
      </c>
      <c r="AZ449" s="343"/>
      <c r="BA449" s="18" t="s">
        <v>65</v>
      </c>
      <c r="BB449" s="18" t="s">
        <v>66</v>
      </c>
      <c r="BC449" s="343" t="s">
        <v>382</v>
      </c>
      <c r="BD449" s="18"/>
      <c r="BE449" s="343" t="s">
        <v>1960</v>
      </c>
      <c r="BF449" s="417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  <c r="CB449" s="18"/>
      <c r="CC449" s="18"/>
      <c r="CD449" s="18"/>
      <c r="CE449" s="18"/>
      <c r="CF449" s="18"/>
      <c r="CG449" s="18"/>
      <c r="CH449" s="18"/>
      <c r="CI449" s="18"/>
      <c r="CJ449" s="18"/>
      <c r="CK449" s="18"/>
      <c r="CL449" s="18"/>
      <c r="CM449" s="18"/>
      <c r="CN449" s="18"/>
      <c r="CO449" s="18"/>
      <c r="CP449" s="18"/>
      <c r="CQ449" s="18"/>
      <c r="CR449" s="18"/>
      <c r="CS449" s="18"/>
      <c r="CT449" s="18"/>
      <c r="CU449" s="18"/>
      <c r="CV449" s="18"/>
      <c r="CW449" s="18"/>
      <c r="CX449" s="18"/>
      <c r="CY449" s="18"/>
      <c r="CZ449" s="18"/>
      <c r="DA449" s="18"/>
      <c r="DB449" s="18"/>
      <c r="DC449" s="18"/>
    </row>
    <row r="450" spans="1:107" x14ac:dyDescent="0.25">
      <c r="A450" s="263" t="str">
        <f t="shared" si="43"/>
        <v>N-CO-AP-000315-E-XX-XX-XX-XX-01</v>
      </c>
      <c r="B450" s="2" t="s">
        <v>1961</v>
      </c>
      <c r="C450" s="3" t="str">
        <f t="shared" si="45"/>
        <v>5.02.02.FESC18.v03</v>
      </c>
      <c r="D450" s="2" t="s">
        <v>1962</v>
      </c>
      <c r="E450" s="2" t="s">
        <v>49</v>
      </c>
      <c r="F450" s="2" t="s">
        <v>1223</v>
      </c>
      <c r="G450" s="3" t="s">
        <v>1963</v>
      </c>
      <c r="H450" s="3" t="s">
        <v>1956</v>
      </c>
      <c r="I450" s="3" t="s">
        <v>1964</v>
      </c>
      <c r="J450" s="496">
        <v>2429</v>
      </c>
      <c r="K450" s="19">
        <v>0.5</v>
      </c>
      <c r="L450" s="11">
        <v>3.5000000000000001E-3</v>
      </c>
      <c r="M450" s="6">
        <v>16.97</v>
      </c>
      <c r="N450" s="11">
        <f>L450*K450</f>
        <v>1.75E-3</v>
      </c>
      <c r="O450" s="20"/>
      <c r="P450" s="496">
        <v>5</v>
      </c>
      <c r="Q450" s="440">
        <v>40</v>
      </c>
      <c r="R450" s="2" t="s">
        <v>1059</v>
      </c>
      <c r="S450" s="2"/>
      <c r="T450" s="2"/>
      <c r="U450" s="2"/>
      <c r="V450" s="8">
        <v>0</v>
      </c>
      <c r="W450" s="3" t="s">
        <v>1493</v>
      </c>
      <c r="X450" s="3"/>
      <c r="Y450" s="36" t="s">
        <v>1965</v>
      </c>
      <c r="Z450" s="500" t="s">
        <v>223</v>
      </c>
      <c r="AA450" s="2" t="s">
        <v>1966</v>
      </c>
      <c r="AB450" s="58" t="s">
        <v>1967</v>
      </c>
      <c r="AC450" s="58"/>
      <c r="AD450" s="47"/>
      <c r="AE450" s="2"/>
      <c r="AF450" s="2" t="s">
        <v>1968</v>
      </c>
      <c r="AG450" s="59"/>
      <c r="AH450" s="59"/>
      <c r="AI450" s="59"/>
      <c r="AJ450" s="2"/>
      <c r="AK450" s="2"/>
      <c r="AL450" s="108"/>
      <c r="AM450" s="18"/>
      <c r="AN450" s="18"/>
      <c r="AO450" s="18"/>
      <c r="AP450" s="18"/>
      <c r="AQ450" s="18"/>
      <c r="AR450" s="18"/>
      <c r="AS450" s="18"/>
      <c r="AT450" s="18"/>
      <c r="AU450" s="18"/>
      <c r="AV450" s="18"/>
      <c r="AW450" s="18" t="s">
        <v>61</v>
      </c>
      <c r="AX450" s="18" t="s">
        <v>62</v>
      </c>
      <c r="AY450" s="18" t="s">
        <v>1804</v>
      </c>
      <c r="AZ450" s="343" t="s">
        <v>1969</v>
      </c>
      <c r="BA450" s="18" t="s">
        <v>65</v>
      </c>
      <c r="BB450" s="18" t="s">
        <v>66</v>
      </c>
      <c r="BC450" s="343" t="s">
        <v>382</v>
      </c>
      <c r="BD450" s="18"/>
      <c r="BE450" s="343"/>
      <c r="BF450" s="417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  <c r="CB450" s="18"/>
      <c r="CC450" s="18"/>
      <c r="CD450" s="18"/>
      <c r="CE450" s="18"/>
      <c r="CF450" s="18"/>
      <c r="CG450" s="18"/>
      <c r="CH450" s="18"/>
      <c r="CI450" s="18"/>
      <c r="CJ450" s="18"/>
      <c r="CK450" s="18"/>
      <c r="CL450" s="18"/>
      <c r="CM450" s="18"/>
      <c r="CN450" s="18"/>
      <c r="CO450" s="18"/>
      <c r="CP450" s="18"/>
      <c r="CQ450" s="18"/>
      <c r="CR450" s="18"/>
      <c r="CS450" s="18"/>
      <c r="CT450" s="18"/>
      <c r="CU450" s="18"/>
      <c r="CV450" s="18"/>
      <c r="CW450" s="18"/>
      <c r="CX450" s="18"/>
      <c r="CY450" s="18"/>
      <c r="CZ450" s="18"/>
      <c r="DA450" s="18"/>
      <c r="DB450" s="18"/>
      <c r="DC450" s="18"/>
    </row>
    <row r="451" spans="1:107" x14ac:dyDescent="0.25">
      <c r="A451" s="263" t="str">
        <f t="shared" ref="A451:A482" si="52">CONCATENATE(AW451,"-",AX451,"-",AY451,AZ451,BA451,BB451,BC451)</f>
        <v>N-CO-CL-000316-E-XX-XX-XX-XX-02</v>
      </c>
      <c r="B451" s="325" t="s">
        <v>1970</v>
      </c>
      <c r="C451" s="3" t="str">
        <f t="shared" si="45"/>
        <v>5.07.01.FESC25.v01</v>
      </c>
      <c r="D451" s="1" t="s">
        <v>1971</v>
      </c>
      <c r="E451" s="14" t="s">
        <v>142</v>
      </c>
      <c r="F451" s="2" t="s">
        <v>1223</v>
      </c>
      <c r="G451" s="2" t="s">
        <v>1972</v>
      </c>
      <c r="H451" s="2" t="s">
        <v>1973</v>
      </c>
      <c r="I451" s="2" t="s">
        <v>1974</v>
      </c>
      <c r="J451" s="14">
        <v>2744</v>
      </c>
      <c r="K451" s="57">
        <v>1</v>
      </c>
      <c r="L451" s="2">
        <v>6.0000000000000001E-3</v>
      </c>
      <c r="M451" s="14">
        <v>135</v>
      </c>
      <c r="N451" s="14">
        <v>6.0000000000000001E-3</v>
      </c>
      <c r="O451" s="14"/>
      <c r="P451" s="14">
        <v>4</v>
      </c>
      <c r="Q451" s="449">
        <v>17</v>
      </c>
      <c r="R451" s="327" t="s">
        <v>1975</v>
      </c>
      <c r="S451" s="25"/>
      <c r="T451" s="25"/>
      <c r="U451" s="25"/>
      <c r="V451" s="25"/>
      <c r="W451" s="328">
        <v>0</v>
      </c>
      <c r="X451" s="1" t="s">
        <v>1976</v>
      </c>
      <c r="Y451" s="36" t="s">
        <v>162</v>
      </c>
      <c r="Z451" s="500" t="s">
        <v>223</v>
      </c>
      <c r="AA451" s="2" t="s">
        <v>920</v>
      </c>
      <c r="AB451" s="350">
        <v>41851</v>
      </c>
      <c r="AC451" s="350">
        <v>41180</v>
      </c>
      <c r="AD451" s="2"/>
      <c r="AE451" s="2"/>
      <c r="AF451" s="2"/>
      <c r="AG451" s="147"/>
      <c r="AH451" s="147"/>
      <c r="AI451" s="147"/>
      <c r="AJ451" s="2"/>
      <c r="AK451" s="2"/>
      <c r="AL451" s="108"/>
      <c r="AM451" s="18"/>
      <c r="AN451" s="18"/>
      <c r="AO451" s="18"/>
      <c r="AP451" s="18"/>
      <c r="AQ451" s="18"/>
      <c r="AR451" s="18"/>
      <c r="AS451" s="18"/>
      <c r="AT451" s="18"/>
      <c r="AU451" s="18"/>
      <c r="AV451" s="18"/>
      <c r="AW451" s="18" t="s">
        <v>61</v>
      </c>
      <c r="AX451" s="18" t="s">
        <v>62</v>
      </c>
      <c r="AY451" s="18" t="s">
        <v>1977</v>
      </c>
      <c r="AZ451" s="343" t="s">
        <v>1978</v>
      </c>
      <c r="BA451" s="18" t="s">
        <v>65</v>
      </c>
      <c r="BB451" s="18" t="s">
        <v>66</v>
      </c>
      <c r="BC451" s="343" t="s">
        <v>67</v>
      </c>
      <c r="BD451" s="18"/>
      <c r="BE451" s="343"/>
      <c r="BF451" s="417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  <c r="CB451" s="18"/>
      <c r="CC451" s="18"/>
      <c r="CD451" s="18"/>
      <c r="CE451" s="18"/>
      <c r="CF451" s="18"/>
      <c r="CG451" s="18"/>
      <c r="CH451" s="18"/>
      <c r="CI451" s="18"/>
      <c r="CJ451" s="18"/>
      <c r="CK451" s="18"/>
      <c r="CL451" s="18"/>
      <c r="CM451" s="18"/>
      <c r="CN451" s="18"/>
      <c r="CO451" s="18"/>
      <c r="CP451" s="18"/>
      <c r="CQ451" s="18"/>
      <c r="CR451" s="18"/>
      <c r="CS451" s="18"/>
      <c r="CT451" s="18"/>
      <c r="CU451" s="18"/>
      <c r="CV451" s="18"/>
      <c r="CW451" s="18"/>
      <c r="CX451" s="18"/>
      <c r="CY451" s="18"/>
      <c r="CZ451" s="18"/>
      <c r="DA451" s="18"/>
      <c r="DB451" s="18"/>
      <c r="DC451" s="18"/>
    </row>
    <row r="452" spans="1:107" x14ac:dyDescent="0.25">
      <c r="A452" s="263" t="str">
        <f t="shared" si="52"/>
        <v>N-CO-KR-000317-E-XX-XX-XX-XX-01</v>
      </c>
      <c r="B452" s="3" t="s">
        <v>1979</v>
      </c>
      <c r="C452" s="3" t="str">
        <f t="shared" si="45"/>
        <v>5.03.01.FESC3.v01</v>
      </c>
      <c r="D452" s="2" t="s">
        <v>1980</v>
      </c>
      <c r="E452" s="2" t="s">
        <v>142</v>
      </c>
      <c r="F452" s="2" t="s">
        <v>1223</v>
      </c>
      <c r="G452" s="3" t="s">
        <v>1981</v>
      </c>
      <c r="H452" s="3" t="s">
        <v>1982</v>
      </c>
      <c r="I452" s="3" t="s">
        <v>1983</v>
      </c>
      <c r="J452" s="496">
        <v>3810</v>
      </c>
      <c r="K452" s="19">
        <v>0.2</v>
      </c>
      <c r="L452" s="20">
        <v>0.21</v>
      </c>
      <c r="M452" s="6">
        <v>800</v>
      </c>
      <c r="N452" s="20">
        <f>0.2*0.21</f>
        <v>4.2000000000000003E-2</v>
      </c>
      <c r="O452" s="20"/>
      <c r="P452" s="496">
        <v>10</v>
      </c>
      <c r="Q452" s="440">
        <v>216</v>
      </c>
      <c r="R452" s="2" t="s">
        <v>1059</v>
      </c>
      <c r="S452" s="2"/>
      <c r="T452" s="2"/>
      <c r="U452" s="2"/>
      <c r="V452" s="2"/>
      <c r="W452" s="9">
        <v>35.5</v>
      </c>
      <c r="X452" s="2" t="s">
        <v>1984</v>
      </c>
      <c r="Y452" s="36" t="s">
        <v>162</v>
      </c>
      <c r="Z452" s="500" t="s">
        <v>223</v>
      </c>
      <c r="AA452" s="2" t="s">
        <v>1985</v>
      </c>
      <c r="AB452" s="58">
        <v>40494</v>
      </c>
      <c r="AC452" s="58"/>
      <c r="AD452" s="18"/>
      <c r="AE452" s="2"/>
      <c r="AF452" s="2" t="s">
        <v>1968</v>
      </c>
      <c r="AG452" s="59"/>
      <c r="AH452" s="59"/>
      <c r="AI452" s="59"/>
      <c r="AJ452" s="2"/>
      <c r="AK452" s="2"/>
      <c r="AL452" s="108"/>
      <c r="AM452" s="18"/>
      <c r="AN452" s="18"/>
      <c r="AO452" s="18"/>
      <c r="AP452" s="18"/>
      <c r="AQ452" s="18"/>
      <c r="AR452" s="18"/>
      <c r="AS452" s="18"/>
      <c r="AT452" s="18"/>
      <c r="AU452" s="18"/>
      <c r="AV452" s="18"/>
      <c r="AW452" s="18" t="s">
        <v>61</v>
      </c>
      <c r="AX452" s="18" t="s">
        <v>62</v>
      </c>
      <c r="AY452" s="18" t="s">
        <v>1986</v>
      </c>
      <c r="AZ452" s="343" t="s">
        <v>1987</v>
      </c>
      <c r="BA452" s="18" t="s">
        <v>65</v>
      </c>
      <c r="BB452" s="18" t="s">
        <v>66</v>
      </c>
      <c r="BC452" s="343" t="s">
        <v>382</v>
      </c>
      <c r="BD452" s="18"/>
      <c r="BE452" s="343"/>
      <c r="BF452" s="417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  <c r="CB452" s="18"/>
      <c r="CC452" s="18"/>
      <c r="CD452" s="18"/>
      <c r="CE452" s="18"/>
      <c r="CF452" s="18"/>
      <c r="CG452" s="18"/>
      <c r="CH452" s="18"/>
      <c r="CI452" s="18"/>
      <c r="CJ452" s="18"/>
      <c r="CK452" s="18"/>
      <c r="CL452" s="18"/>
      <c r="CM452" s="18"/>
      <c r="CN452" s="18"/>
      <c r="CO452" s="18"/>
      <c r="CP452" s="18"/>
      <c r="CQ452" s="18"/>
      <c r="CR452" s="18"/>
      <c r="CS452" s="18"/>
      <c r="CT452" s="18"/>
      <c r="CU452" s="18"/>
      <c r="CV452" s="18"/>
      <c r="CW452" s="18"/>
      <c r="CX452" s="18"/>
      <c r="CY452" s="18"/>
      <c r="CZ452" s="18"/>
      <c r="DA452" s="18"/>
      <c r="DB452" s="18"/>
      <c r="DC452" s="18"/>
    </row>
    <row r="453" spans="1:107" x14ac:dyDescent="0.25">
      <c r="A453" s="263" t="str">
        <f t="shared" si="52"/>
        <v>N-CO-KR-000318-E-XX-XX-XX-XX-01</v>
      </c>
      <c r="B453" s="151" t="s">
        <v>1988</v>
      </c>
      <c r="C453" s="151" t="str">
        <f t="shared" ref="C453:C484" si="53">CONCATENATE(B453,D453,E453)</f>
        <v>5.03.02.FESC3a.v01</v>
      </c>
      <c r="D453" s="150" t="s">
        <v>1989</v>
      </c>
      <c r="E453" s="150" t="s">
        <v>142</v>
      </c>
      <c r="F453" s="150" t="s">
        <v>1223</v>
      </c>
      <c r="G453" s="151" t="s">
        <v>1990</v>
      </c>
      <c r="H453" s="151" t="s">
        <v>1991</v>
      </c>
      <c r="I453" s="151" t="s">
        <v>1992</v>
      </c>
      <c r="J453" s="162">
        <v>8760</v>
      </c>
      <c r="K453" s="152"/>
      <c r="L453" s="153">
        <v>3.9100000000000003E-2</v>
      </c>
      <c r="M453" s="166">
        <v>342.5</v>
      </c>
      <c r="N453" s="153">
        <v>0</v>
      </c>
      <c r="O453" s="153"/>
      <c r="P453" s="162">
        <v>5</v>
      </c>
      <c r="Q453" s="431">
        <v>80</v>
      </c>
      <c r="R453" s="150" t="s">
        <v>1059</v>
      </c>
      <c r="S453" s="150"/>
      <c r="T453" s="150"/>
      <c r="U453" s="150"/>
      <c r="V453" s="150"/>
      <c r="W453" s="199">
        <v>36</v>
      </c>
      <c r="X453" s="150" t="s">
        <v>1984</v>
      </c>
      <c r="Y453" s="156" t="s">
        <v>162</v>
      </c>
      <c r="Z453" s="157" t="s">
        <v>223</v>
      </c>
      <c r="AA453" s="150"/>
      <c r="AB453" s="158"/>
      <c r="AC453" s="158">
        <v>41485</v>
      </c>
      <c r="AD453" s="159"/>
      <c r="AE453" s="150"/>
      <c r="AF453" s="150"/>
      <c r="AG453" s="150"/>
      <c r="AH453" s="150"/>
      <c r="AI453" s="150"/>
      <c r="AJ453" s="150"/>
      <c r="AK453" s="150"/>
      <c r="AL453" s="160"/>
      <c r="AM453" s="18"/>
      <c r="AN453" s="18"/>
      <c r="AO453" s="18"/>
      <c r="AP453" s="18"/>
      <c r="AQ453" s="18"/>
      <c r="AR453" s="18"/>
      <c r="AS453" s="18"/>
      <c r="AT453" s="18"/>
      <c r="AU453" s="18"/>
      <c r="AV453" s="18"/>
      <c r="AW453" s="18" t="s">
        <v>61</v>
      </c>
      <c r="AX453" s="18" t="s">
        <v>62</v>
      </c>
      <c r="AY453" s="18" t="s">
        <v>1986</v>
      </c>
      <c r="AZ453" s="343" t="s">
        <v>1993</v>
      </c>
      <c r="BA453" s="18" t="s">
        <v>65</v>
      </c>
      <c r="BB453" s="18" t="s">
        <v>66</v>
      </c>
      <c r="BC453" s="343" t="s">
        <v>382</v>
      </c>
      <c r="BD453" s="18"/>
      <c r="BE453" s="343"/>
      <c r="BF453" s="417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  <c r="CB453" s="18"/>
      <c r="CC453" s="18"/>
      <c r="CD453" s="18"/>
      <c r="CE453" s="18"/>
      <c r="CF453" s="18"/>
      <c r="CG453" s="18"/>
      <c r="CH453" s="18"/>
      <c r="CI453" s="18"/>
      <c r="CJ453" s="18"/>
      <c r="CK453" s="18"/>
      <c r="CL453" s="18"/>
      <c r="CM453" s="18"/>
      <c r="CN453" s="18"/>
      <c r="CO453" s="18"/>
      <c r="CP453" s="18"/>
      <c r="CQ453" s="18"/>
      <c r="CR453" s="18"/>
      <c r="CS453" s="18"/>
      <c r="CT453" s="18"/>
      <c r="CU453" s="18"/>
      <c r="CV453" s="18"/>
      <c r="CW453" s="18"/>
      <c r="CX453" s="18"/>
      <c r="CY453" s="18"/>
      <c r="CZ453" s="18"/>
      <c r="DA453" s="18"/>
      <c r="DB453" s="18"/>
      <c r="DC453" s="18"/>
    </row>
    <row r="454" spans="1:107" x14ac:dyDescent="0.25">
      <c r="A454" s="263" t="str">
        <f t="shared" si="52"/>
        <v>N-CO-KR-000319-E-XX-XX-XX-XX-02</v>
      </c>
      <c r="B454" s="151" t="s">
        <v>1994</v>
      </c>
      <c r="C454" s="151" t="str">
        <f t="shared" si="53"/>
        <v>5.03.03.FESC3a.v01</v>
      </c>
      <c r="D454" s="150" t="s">
        <v>1989</v>
      </c>
      <c r="E454" s="150" t="s">
        <v>142</v>
      </c>
      <c r="F454" s="150" t="s">
        <v>1223</v>
      </c>
      <c r="G454" s="151" t="s">
        <v>1995</v>
      </c>
      <c r="H454" s="151" t="s">
        <v>1996</v>
      </c>
      <c r="I454" s="151" t="s">
        <v>1997</v>
      </c>
      <c r="J454" s="162">
        <v>8760</v>
      </c>
      <c r="K454" s="152"/>
      <c r="L454" s="153">
        <v>0.1191</v>
      </c>
      <c r="M454" s="166">
        <v>605</v>
      </c>
      <c r="N454" s="153">
        <v>0</v>
      </c>
      <c r="O454" s="153"/>
      <c r="P454" s="162">
        <v>5</v>
      </c>
      <c r="Q454" s="431">
        <v>190</v>
      </c>
      <c r="R454" s="150" t="s">
        <v>1059</v>
      </c>
      <c r="S454" s="150"/>
      <c r="T454" s="150"/>
      <c r="U454" s="150"/>
      <c r="V454" s="150"/>
      <c r="W454" s="199">
        <v>36</v>
      </c>
      <c r="X454" s="150" t="s">
        <v>1984</v>
      </c>
      <c r="Y454" s="156" t="s">
        <v>162</v>
      </c>
      <c r="Z454" s="157" t="s">
        <v>223</v>
      </c>
      <c r="AA454" s="150" t="s">
        <v>1699</v>
      </c>
      <c r="AB454" s="158">
        <v>42216</v>
      </c>
      <c r="AC454" s="158">
        <v>41485</v>
      </c>
      <c r="AD454" s="159"/>
      <c r="AE454" s="150"/>
      <c r="AF454" s="150"/>
      <c r="AG454" s="150"/>
      <c r="AH454" s="150"/>
      <c r="AI454" s="150"/>
      <c r="AJ454" s="150"/>
      <c r="AK454" s="150"/>
      <c r="AL454" s="160"/>
      <c r="AM454" s="18"/>
      <c r="AN454" s="18"/>
      <c r="AO454" s="18"/>
      <c r="AP454" s="18"/>
      <c r="AQ454" s="18"/>
      <c r="AR454" s="18"/>
      <c r="AS454" s="18"/>
      <c r="AT454" s="18"/>
      <c r="AU454" s="18"/>
      <c r="AV454" s="18"/>
      <c r="AW454" s="18" t="s">
        <v>61</v>
      </c>
      <c r="AX454" s="18" t="s">
        <v>62</v>
      </c>
      <c r="AY454" s="18" t="s">
        <v>1986</v>
      </c>
      <c r="AZ454" s="343" t="s">
        <v>1998</v>
      </c>
      <c r="BA454" s="18" t="s">
        <v>65</v>
      </c>
      <c r="BB454" s="18" t="s">
        <v>66</v>
      </c>
      <c r="BC454" s="343" t="s">
        <v>67</v>
      </c>
      <c r="BD454" s="18"/>
      <c r="BE454" s="343"/>
      <c r="BF454" s="417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  <c r="CB454" s="18"/>
      <c r="CC454" s="18"/>
      <c r="CD454" s="18"/>
      <c r="CE454" s="18"/>
      <c r="CF454" s="18"/>
      <c r="CG454" s="18"/>
      <c r="CH454" s="18"/>
      <c r="CI454" s="18"/>
      <c r="CJ454" s="18"/>
      <c r="CK454" s="18"/>
      <c r="CL454" s="18"/>
      <c r="CM454" s="18"/>
      <c r="CN454" s="18"/>
      <c r="CO454" s="18"/>
      <c r="CP454" s="18"/>
      <c r="CQ454" s="18"/>
      <c r="CR454" s="18"/>
      <c r="CS454" s="18"/>
      <c r="CT454" s="18"/>
      <c r="CU454" s="18"/>
      <c r="CV454" s="18"/>
      <c r="CW454" s="18"/>
      <c r="CX454" s="18"/>
      <c r="CY454" s="18"/>
      <c r="CZ454" s="18"/>
      <c r="DA454" s="18"/>
      <c r="DB454" s="18"/>
      <c r="DC454" s="18"/>
    </row>
    <row r="455" spans="1:107" x14ac:dyDescent="0.25">
      <c r="A455" s="263" t="str">
        <f t="shared" si="52"/>
        <v>N-CO-MS-000602-E-XX-XX-XX-XX-01</v>
      </c>
      <c r="B455" s="103" t="s">
        <v>1856</v>
      </c>
      <c r="C455" s="103" t="str">
        <f t="shared" si="53"/>
        <v>5.06.01.FESC21.v01</v>
      </c>
      <c r="D455" s="96" t="s">
        <v>1999</v>
      </c>
      <c r="E455" s="96" t="s">
        <v>142</v>
      </c>
      <c r="F455" s="96" t="s">
        <v>1223</v>
      </c>
      <c r="G455" s="103" t="s">
        <v>2000</v>
      </c>
      <c r="H455" s="103" t="s">
        <v>2001</v>
      </c>
      <c r="I455" s="103" t="s">
        <v>2000</v>
      </c>
      <c r="J455" s="97">
        <v>585</v>
      </c>
      <c r="K455" s="97">
        <v>0.7</v>
      </c>
      <c r="L455" s="297">
        <v>0.109</v>
      </c>
      <c r="M455" s="101">
        <v>965</v>
      </c>
      <c r="N455" s="291">
        <v>7.7100000000000002E-2</v>
      </c>
      <c r="O455" s="101"/>
      <c r="P455" s="97">
        <v>10</v>
      </c>
      <c r="Q455" s="442">
        <v>450</v>
      </c>
      <c r="R455" s="96" t="s">
        <v>1059</v>
      </c>
      <c r="S455" s="96"/>
      <c r="T455" s="96"/>
      <c r="U455" s="96"/>
      <c r="V455" s="96"/>
      <c r="W455" s="298">
        <v>200</v>
      </c>
      <c r="X455" s="96" t="s">
        <v>712</v>
      </c>
      <c r="Y455" s="105" t="s">
        <v>2002</v>
      </c>
      <c r="Z455" s="98" t="s">
        <v>223</v>
      </c>
      <c r="AA455" s="96"/>
      <c r="AB455" s="64"/>
      <c r="AC455" s="64">
        <v>42216</v>
      </c>
      <c r="AD455" s="99"/>
      <c r="AE455" s="96"/>
      <c r="AF455" s="96"/>
      <c r="AG455" s="96"/>
      <c r="AH455" s="96"/>
      <c r="AI455" s="96"/>
      <c r="AJ455" s="96"/>
      <c r="AK455" s="96"/>
      <c r="AL455" s="95"/>
      <c r="AM455" s="18"/>
      <c r="AN455" s="18"/>
      <c r="AO455" s="18"/>
      <c r="AP455" s="18"/>
      <c r="AQ455" s="18"/>
      <c r="AR455" s="18"/>
      <c r="AS455" s="18"/>
      <c r="AT455" s="18"/>
      <c r="AU455" s="18"/>
      <c r="AV455" s="18"/>
      <c r="AW455" s="18" t="s">
        <v>61</v>
      </c>
      <c r="AX455" s="18" t="s">
        <v>62</v>
      </c>
      <c r="AY455" s="18" t="s">
        <v>1330</v>
      </c>
      <c r="AZ455" s="343" t="s">
        <v>2003</v>
      </c>
      <c r="BA455" s="18" t="s">
        <v>65</v>
      </c>
      <c r="BB455" s="18" t="s">
        <v>66</v>
      </c>
      <c r="BC455" s="343" t="s">
        <v>382</v>
      </c>
      <c r="BD455" s="18"/>
      <c r="BE455" s="343"/>
      <c r="BF455" s="417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  <c r="CB455" s="18"/>
      <c r="CC455" s="18"/>
      <c r="CD455" s="18"/>
      <c r="CE455" s="18"/>
      <c r="CF455" s="18"/>
      <c r="CG455" s="18"/>
      <c r="CH455" s="18"/>
      <c r="CI455" s="18"/>
      <c r="CJ455" s="18"/>
      <c r="CK455" s="18"/>
      <c r="CL455" s="18"/>
      <c r="CM455" s="18"/>
      <c r="CN455" s="18"/>
      <c r="CO455" s="18"/>
      <c r="CP455" s="18"/>
      <c r="CQ455" s="18"/>
      <c r="CR455" s="18"/>
      <c r="CS455" s="18"/>
      <c r="CT455" s="18"/>
      <c r="CU455" s="18"/>
      <c r="CV455" s="18"/>
      <c r="CW455" s="18"/>
      <c r="CX455" s="18"/>
      <c r="CY455" s="18"/>
      <c r="CZ455" s="18"/>
      <c r="DA455" s="18"/>
      <c r="DB455" s="18"/>
      <c r="DC455" s="18"/>
    </row>
    <row r="456" spans="1:107" x14ac:dyDescent="0.25">
      <c r="A456" s="396" t="str">
        <f t="shared" si="52"/>
        <v>N-CO-KR-000320-E-XX-XX-XX-XX-02</v>
      </c>
      <c r="B456" s="2" t="s">
        <v>2004</v>
      </c>
      <c r="C456" s="416" t="str">
        <f t="shared" si="53"/>
        <v>5.04.01.FESG6.v03</v>
      </c>
      <c r="D456" s="2" t="s">
        <v>2005</v>
      </c>
      <c r="E456" s="380" t="s">
        <v>49</v>
      </c>
      <c r="F456" s="2" t="s">
        <v>1223</v>
      </c>
      <c r="G456" s="3" t="s">
        <v>2006</v>
      </c>
      <c r="H456" s="3" t="s">
        <v>2007</v>
      </c>
      <c r="I456" s="3" t="s">
        <v>2008</v>
      </c>
      <c r="J456" s="496">
        <v>8760</v>
      </c>
      <c r="K456" s="19">
        <v>1</v>
      </c>
      <c r="L456" s="381">
        <v>5.1999999999999998E-2</v>
      </c>
      <c r="M456" s="382">
        <v>453</v>
      </c>
      <c r="N456" s="381">
        <v>5.1999999999999998E-2</v>
      </c>
      <c r="O456" s="20"/>
      <c r="P456" s="496">
        <v>12</v>
      </c>
      <c r="Q456" s="440">
        <v>250</v>
      </c>
      <c r="R456" s="2" t="s">
        <v>1059</v>
      </c>
      <c r="S456" s="2"/>
      <c r="T456" s="2" t="s">
        <v>2009</v>
      </c>
      <c r="U456" s="2"/>
      <c r="V456" s="2"/>
      <c r="W456" s="21">
        <v>99</v>
      </c>
      <c r="X456" s="3" t="s">
        <v>55</v>
      </c>
      <c r="Y456" s="36" t="s">
        <v>2002</v>
      </c>
      <c r="Z456" s="500" t="s">
        <v>223</v>
      </c>
      <c r="AA456" s="2" t="s">
        <v>2010</v>
      </c>
      <c r="AB456" s="58" t="s">
        <v>2011</v>
      </c>
      <c r="AC456" s="58"/>
      <c r="AD456" s="18"/>
      <c r="AE456" s="2"/>
      <c r="AF456" s="2" t="s">
        <v>2012</v>
      </c>
      <c r="AG456" s="59"/>
      <c r="AH456" s="59"/>
      <c r="AI456" s="59"/>
      <c r="AJ456" s="2"/>
      <c r="AK456" s="2"/>
      <c r="AL456" s="108"/>
      <c r="AM456" s="34"/>
      <c r="AN456" s="34"/>
      <c r="AO456" s="34"/>
      <c r="AP456" s="34"/>
      <c r="AQ456" s="34"/>
      <c r="AR456" s="34"/>
      <c r="AS456" s="34"/>
      <c r="AT456" s="34"/>
      <c r="AU456" s="34"/>
      <c r="AV456" s="34"/>
      <c r="AW456" s="34" t="s">
        <v>61</v>
      </c>
      <c r="AX456" s="34" t="s">
        <v>62</v>
      </c>
      <c r="AY456" s="34" t="s">
        <v>1986</v>
      </c>
      <c r="AZ456" s="347" t="s">
        <v>2013</v>
      </c>
      <c r="BA456" s="34" t="s">
        <v>65</v>
      </c>
      <c r="BB456" s="34" t="s">
        <v>66</v>
      </c>
      <c r="BC456" s="347" t="s">
        <v>67</v>
      </c>
      <c r="BD456" s="34"/>
      <c r="BE456" s="343"/>
      <c r="BF456" s="421"/>
      <c r="BG456" s="34"/>
      <c r="BH456" s="34"/>
      <c r="BI456" s="34"/>
      <c r="BJ456" s="34"/>
      <c r="BK456" s="34"/>
      <c r="BL456" s="34"/>
      <c r="BM456" s="34"/>
      <c r="BN456" s="34"/>
      <c r="BO456" s="34"/>
      <c r="BP456" s="34"/>
      <c r="BQ456" s="34"/>
      <c r="BR456" s="34"/>
      <c r="BS456" s="34"/>
      <c r="BT456" s="34"/>
      <c r="BU456" s="34"/>
      <c r="BV456" s="34"/>
      <c r="BW456" s="34"/>
      <c r="BX456" s="34"/>
      <c r="BY456" s="34"/>
      <c r="BZ456" s="34"/>
      <c r="CA456" s="34"/>
      <c r="CB456" s="34"/>
      <c r="CC456" s="34"/>
      <c r="CD456" s="34"/>
      <c r="CE456" s="34"/>
      <c r="CF456" s="34"/>
      <c r="CG456" s="18"/>
      <c r="CH456" s="18"/>
      <c r="CI456" s="18"/>
      <c r="CJ456" s="18"/>
      <c r="CK456" s="18"/>
      <c r="CL456" s="18"/>
      <c r="CM456" s="18"/>
      <c r="CN456" s="18"/>
      <c r="CO456" s="18"/>
      <c r="CP456" s="18"/>
      <c r="CQ456" s="18"/>
      <c r="CR456" s="18"/>
      <c r="CS456" s="18"/>
      <c r="CT456" s="18"/>
      <c r="CU456" s="18"/>
      <c r="CV456" s="18"/>
      <c r="CW456" s="18"/>
      <c r="CX456" s="18"/>
      <c r="CY456" s="18"/>
      <c r="CZ456" s="18"/>
      <c r="DA456" s="18"/>
      <c r="DB456" s="18"/>
      <c r="DC456" s="18"/>
    </row>
    <row r="457" spans="1:107" x14ac:dyDescent="0.25">
      <c r="A457" s="396" t="str">
        <f t="shared" si="52"/>
        <v>N-CO-KR-000321-E-XX-XX-XX-XX-02</v>
      </c>
      <c r="B457" s="2" t="s">
        <v>2014</v>
      </c>
      <c r="C457" s="416" t="str">
        <f t="shared" si="53"/>
        <v>5.04.02.FESG6.v03</v>
      </c>
      <c r="D457" s="2" t="s">
        <v>2005</v>
      </c>
      <c r="E457" s="380" t="s">
        <v>49</v>
      </c>
      <c r="F457" s="2" t="s">
        <v>1223</v>
      </c>
      <c r="G457" s="3" t="s">
        <v>2015</v>
      </c>
      <c r="H457" s="3" t="s">
        <v>2007</v>
      </c>
      <c r="I457" s="3" t="s">
        <v>2008</v>
      </c>
      <c r="J457" s="496">
        <v>8760</v>
      </c>
      <c r="K457" s="19">
        <v>1</v>
      </c>
      <c r="L457" s="381">
        <v>7.1999999999999995E-2</v>
      </c>
      <c r="M457" s="382">
        <v>628</v>
      </c>
      <c r="N457" s="381">
        <v>7.1999999999999995E-2</v>
      </c>
      <c r="O457" s="20"/>
      <c r="P457" s="496">
        <v>12</v>
      </c>
      <c r="Q457" s="440">
        <v>500</v>
      </c>
      <c r="R457" s="2" t="s">
        <v>1059</v>
      </c>
      <c r="S457" s="2"/>
      <c r="T457" s="2" t="s">
        <v>2009</v>
      </c>
      <c r="U457" s="2"/>
      <c r="V457" s="2"/>
      <c r="W457" s="21">
        <v>99</v>
      </c>
      <c r="X457" s="3" t="s">
        <v>55</v>
      </c>
      <c r="Y457" s="36" t="s">
        <v>2002</v>
      </c>
      <c r="Z457" s="500" t="s">
        <v>223</v>
      </c>
      <c r="AA457" s="2" t="s">
        <v>2010</v>
      </c>
      <c r="AB457" s="58" t="s">
        <v>2011</v>
      </c>
      <c r="AC457" s="58"/>
      <c r="AD457" s="18"/>
      <c r="AE457" s="2"/>
      <c r="AF457" s="2" t="s">
        <v>2012</v>
      </c>
      <c r="AG457" s="59"/>
      <c r="AH457" s="59"/>
      <c r="AI457" s="59"/>
      <c r="AJ457" s="2"/>
      <c r="AK457" s="2"/>
      <c r="AL457" s="108"/>
      <c r="AM457" s="18"/>
      <c r="AN457" s="18"/>
      <c r="AO457" s="18"/>
      <c r="AP457" s="18"/>
      <c r="AQ457" s="18"/>
      <c r="AR457" s="18"/>
      <c r="AS457" s="18"/>
      <c r="AT457" s="18"/>
      <c r="AU457" s="18"/>
      <c r="AV457" s="18"/>
      <c r="AW457" s="18" t="s">
        <v>61</v>
      </c>
      <c r="AX457" s="18" t="s">
        <v>62</v>
      </c>
      <c r="AY457" s="18" t="s">
        <v>1986</v>
      </c>
      <c r="AZ457" s="343" t="s">
        <v>2016</v>
      </c>
      <c r="BA457" s="18" t="s">
        <v>65</v>
      </c>
      <c r="BB457" s="18" t="s">
        <v>66</v>
      </c>
      <c r="BC457" s="343" t="s">
        <v>67</v>
      </c>
      <c r="BD457" s="18"/>
      <c r="BE457" s="343"/>
      <c r="BF457" s="417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  <c r="CB457" s="18"/>
      <c r="CC457" s="18"/>
      <c r="CD457" s="18"/>
      <c r="CE457" s="18"/>
      <c r="CF457" s="18"/>
      <c r="CG457" s="18"/>
      <c r="CH457" s="18"/>
      <c r="CI457" s="18"/>
      <c r="CJ457" s="18"/>
      <c r="CK457" s="18"/>
      <c r="CL457" s="18"/>
      <c r="CM457" s="18"/>
      <c r="CN457" s="18"/>
      <c r="CO457" s="18"/>
      <c r="CP457" s="18"/>
      <c r="CQ457" s="18"/>
      <c r="CR457" s="18"/>
      <c r="CS457" s="18"/>
      <c r="CT457" s="18"/>
      <c r="CU457" s="18"/>
      <c r="CV457" s="18"/>
      <c r="CW457" s="18"/>
      <c r="CX457" s="18"/>
      <c r="CY457" s="18"/>
      <c r="CZ457" s="18"/>
      <c r="DA457" s="18"/>
      <c r="DB457" s="18"/>
      <c r="DC457" s="18"/>
    </row>
    <row r="458" spans="1:107" x14ac:dyDescent="0.25">
      <c r="A458" s="396" t="str">
        <f t="shared" si="52"/>
        <v>N-CO-KR-000322-E-XX-XX-XX-XX-02</v>
      </c>
      <c r="B458" s="2" t="s">
        <v>2017</v>
      </c>
      <c r="C458" s="416" t="str">
        <f t="shared" si="53"/>
        <v>5.04.03.FESG6.v03</v>
      </c>
      <c r="D458" s="2" t="s">
        <v>2005</v>
      </c>
      <c r="E458" s="380" t="s">
        <v>49</v>
      </c>
      <c r="F458" s="2" t="s">
        <v>1223</v>
      </c>
      <c r="G458" s="3" t="s">
        <v>2018</v>
      </c>
      <c r="H458" s="3" t="s">
        <v>2007</v>
      </c>
      <c r="I458" s="3" t="s">
        <v>2008</v>
      </c>
      <c r="J458" s="496">
        <v>8760</v>
      </c>
      <c r="K458" s="19">
        <v>1</v>
      </c>
      <c r="L458" s="381">
        <v>0.112</v>
      </c>
      <c r="M458" s="382">
        <v>982</v>
      </c>
      <c r="N458" s="381">
        <v>0.112</v>
      </c>
      <c r="O458" s="20"/>
      <c r="P458" s="496">
        <v>12</v>
      </c>
      <c r="Q458" s="440">
        <v>750</v>
      </c>
      <c r="R458" s="2" t="s">
        <v>1059</v>
      </c>
      <c r="S458" s="2"/>
      <c r="T458" s="2" t="s">
        <v>2009</v>
      </c>
      <c r="U458" s="2"/>
      <c r="V458" s="2"/>
      <c r="W458" s="21">
        <v>127</v>
      </c>
      <c r="X458" s="3" t="s">
        <v>55</v>
      </c>
      <c r="Y458" s="36" t="s">
        <v>2002</v>
      </c>
      <c r="Z458" s="500" t="s">
        <v>223</v>
      </c>
      <c r="AA458" s="2" t="s">
        <v>2010</v>
      </c>
      <c r="AB458" s="58" t="s">
        <v>2011</v>
      </c>
      <c r="AC458" s="58"/>
      <c r="AD458" s="18"/>
      <c r="AE458" s="2"/>
      <c r="AF458" s="2" t="s">
        <v>2012</v>
      </c>
      <c r="AG458" s="59"/>
      <c r="AH458" s="59"/>
      <c r="AI458" s="59"/>
      <c r="AJ458" s="2"/>
      <c r="AK458" s="2"/>
      <c r="AL458" s="108"/>
      <c r="AM458" s="18"/>
      <c r="AN458" s="18"/>
      <c r="AO458" s="18"/>
      <c r="AP458" s="18"/>
      <c r="AQ458" s="18"/>
      <c r="AR458" s="18"/>
      <c r="AS458" s="18"/>
      <c r="AT458" s="18"/>
      <c r="AU458" s="18"/>
      <c r="AV458" s="18"/>
      <c r="AW458" s="18" t="s">
        <v>61</v>
      </c>
      <c r="AX458" s="18" t="s">
        <v>62</v>
      </c>
      <c r="AY458" s="18" t="s">
        <v>1986</v>
      </c>
      <c r="AZ458" s="343" t="s">
        <v>2019</v>
      </c>
      <c r="BA458" s="18" t="s">
        <v>65</v>
      </c>
      <c r="BB458" s="18" t="s">
        <v>66</v>
      </c>
      <c r="BC458" s="343" t="s">
        <v>67</v>
      </c>
      <c r="BD458" s="18"/>
      <c r="BE458" s="343"/>
      <c r="BF458" s="417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18"/>
      <c r="CF458" s="18"/>
      <c r="CG458" s="18"/>
      <c r="CH458" s="18"/>
      <c r="CI458" s="18"/>
      <c r="CJ458" s="18"/>
      <c r="CK458" s="18"/>
      <c r="CL458" s="18"/>
      <c r="CM458" s="18"/>
      <c r="CN458" s="18"/>
      <c r="CO458" s="18"/>
      <c r="CP458" s="18"/>
      <c r="CQ458" s="18"/>
      <c r="CR458" s="18"/>
      <c r="CS458" s="18"/>
      <c r="CT458" s="18"/>
      <c r="CU458" s="18"/>
      <c r="CV458" s="18"/>
      <c r="CW458" s="18"/>
      <c r="CX458" s="18"/>
      <c r="CY458" s="18"/>
      <c r="CZ458" s="18"/>
      <c r="DA458" s="18"/>
      <c r="DB458" s="18"/>
      <c r="DC458" s="18"/>
    </row>
    <row r="459" spans="1:107" x14ac:dyDescent="0.25">
      <c r="A459" s="396" t="str">
        <f t="shared" si="52"/>
        <v>N-CO-KR-000323-E-XX-XX-XX-XX-02</v>
      </c>
      <c r="B459" s="2" t="s">
        <v>2020</v>
      </c>
      <c r="C459" s="416" t="str">
        <f t="shared" si="53"/>
        <v>5.04.04.FESG6.v03</v>
      </c>
      <c r="D459" s="2" t="s">
        <v>2005</v>
      </c>
      <c r="E459" s="380" t="s">
        <v>49</v>
      </c>
      <c r="F459" s="2" t="s">
        <v>1223</v>
      </c>
      <c r="G459" s="3" t="s">
        <v>2021</v>
      </c>
      <c r="H459" s="3" t="s">
        <v>2007</v>
      </c>
      <c r="I459" s="3" t="s">
        <v>2008</v>
      </c>
      <c r="J459" s="496">
        <v>8760</v>
      </c>
      <c r="K459" s="19">
        <v>1</v>
      </c>
      <c r="L459" s="381">
        <v>0.17</v>
      </c>
      <c r="M459" s="382">
        <v>1486</v>
      </c>
      <c r="N459" s="381">
        <v>0.17</v>
      </c>
      <c r="O459" s="20"/>
      <c r="P459" s="496">
        <v>12</v>
      </c>
      <c r="Q459" s="440">
        <v>900</v>
      </c>
      <c r="R459" s="2" t="s">
        <v>1059</v>
      </c>
      <c r="S459" s="2"/>
      <c r="T459" s="2" t="s">
        <v>2009</v>
      </c>
      <c r="U459" s="2"/>
      <c r="V459" s="2"/>
      <c r="W459" s="21">
        <v>127</v>
      </c>
      <c r="X459" s="3" t="s">
        <v>55</v>
      </c>
      <c r="Y459" s="36" t="s">
        <v>2002</v>
      </c>
      <c r="Z459" s="500" t="s">
        <v>223</v>
      </c>
      <c r="AA459" s="2" t="s">
        <v>2010</v>
      </c>
      <c r="AB459" s="58" t="s">
        <v>2011</v>
      </c>
      <c r="AC459" s="58"/>
      <c r="AD459" s="18"/>
      <c r="AE459" s="2"/>
      <c r="AF459" s="2" t="s">
        <v>2012</v>
      </c>
      <c r="AG459" s="59"/>
      <c r="AH459" s="59"/>
      <c r="AI459" s="59"/>
      <c r="AJ459" s="2"/>
      <c r="AK459" s="2"/>
      <c r="AL459" s="108"/>
      <c r="AM459" s="18"/>
      <c r="AN459" s="18"/>
      <c r="AO459" s="18"/>
      <c r="AP459" s="18"/>
      <c r="AQ459" s="18"/>
      <c r="AR459" s="18"/>
      <c r="AS459" s="18"/>
      <c r="AT459" s="18"/>
      <c r="AU459" s="18"/>
      <c r="AV459" s="18"/>
      <c r="AW459" s="18" t="s">
        <v>61</v>
      </c>
      <c r="AX459" s="18" t="s">
        <v>62</v>
      </c>
      <c r="AY459" s="18" t="s">
        <v>1986</v>
      </c>
      <c r="AZ459" s="343" t="s">
        <v>2022</v>
      </c>
      <c r="BA459" s="18" t="s">
        <v>65</v>
      </c>
      <c r="BB459" s="18" t="s">
        <v>66</v>
      </c>
      <c r="BC459" s="343" t="s">
        <v>67</v>
      </c>
      <c r="BD459" s="18"/>
      <c r="BE459" s="343"/>
      <c r="BF459" s="417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  <c r="CB459" s="18"/>
      <c r="CC459" s="18"/>
      <c r="CD459" s="18"/>
      <c r="CE459" s="18"/>
      <c r="CF459" s="18"/>
      <c r="CG459" s="18"/>
      <c r="CH459" s="18"/>
      <c r="CI459" s="18"/>
      <c r="CJ459" s="18"/>
      <c r="CK459" s="18"/>
      <c r="CL459" s="18"/>
      <c r="CM459" s="18"/>
      <c r="CN459" s="18"/>
      <c r="CO459" s="18"/>
      <c r="CP459" s="18"/>
      <c r="CQ459" s="18"/>
      <c r="CR459" s="18"/>
      <c r="CS459" s="18"/>
      <c r="CT459" s="18"/>
      <c r="CU459" s="18"/>
      <c r="CV459" s="18"/>
      <c r="CW459" s="18"/>
      <c r="CX459" s="18"/>
      <c r="CY459" s="18"/>
      <c r="CZ459" s="18"/>
      <c r="DA459" s="18"/>
      <c r="DB459" s="18"/>
      <c r="DC459" s="18"/>
    </row>
    <row r="460" spans="1:107" x14ac:dyDescent="0.25">
      <c r="A460" s="396" t="str">
        <f t="shared" si="52"/>
        <v>N-CO-KR-000324-E-XX-XX-XX-XX-02</v>
      </c>
      <c r="B460" s="2" t="s">
        <v>2023</v>
      </c>
      <c r="C460" s="416" t="str">
        <f t="shared" si="53"/>
        <v>5.04.05.FESG6.v03</v>
      </c>
      <c r="D460" s="2" t="s">
        <v>2005</v>
      </c>
      <c r="E460" s="380" t="s">
        <v>49</v>
      </c>
      <c r="F460" s="2" t="s">
        <v>1223</v>
      </c>
      <c r="G460" s="3" t="s">
        <v>2024</v>
      </c>
      <c r="H460" s="3" t="s">
        <v>2025</v>
      </c>
      <c r="I460" s="3" t="s">
        <v>2026</v>
      </c>
      <c r="J460" s="496">
        <v>8760</v>
      </c>
      <c r="K460" s="19">
        <v>1</v>
      </c>
      <c r="L460" s="381">
        <v>5.5E-2</v>
      </c>
      <c r="M460" s="382">
        <v>485</v>
      </c>
      <c r="N460" s="381">
        <v>5.5E-2</v>
      </c>
      <c r="O460" s="20"/>
      <c r="P460" s="496">
        <v>12</v>
      </c>
      <c r="Q460" s="440">
        <v>150</v>
      </c>
      <c r="R460" s="2" t="s">
        <v>1059</v>
      </c>
      <c r="S460" s="2"/>
      <c r="T460" s="2" t="s">
        <v>2009</v>
      </c>
      <c r="U460" s="2"/>
      <c r="V460" s="2"/>
      <c r="W460" s="21">
        <v>128</v>
      </c>
      <c r="X460" s="3" t="s">
        <v>55</v>
      </c>
      <c r="Y460" s="36" t="s">
        <v>2002</v>
      </c>
      <c r="Z460" s="500" t="s">
        <v>223</v>
      </c>
      <c r="AA460" s="2" t="s">
        <v>2010</v>
      </c>
      <c r="AB460" s="58" t="s">
        <v>2011</v>
      </c>
      <c r="AC460" s="58"/>
      <c r="AD460" s="18"/>
      <c r="AE460" s="2"/>
      <c r="AF460" s="2" t="s">
        <v>2012</v>
      </c>
      <c r="AG460" s="59"/>
      <c r="AH460" s="59"/>
      <c r="AI460" s="59"/>
      <c r="AJ460" s="2"/>
      <c r="AK460" s="2"/>
      <c r="AL460" s="108"/>
      <c r="AM460" s="18"/>
      <c r="AN460" s="18"/>
      <c r="AO460" s="18"/>
      <c r="AP460" s="18"/>
      <c r="AQ460" s="18"/>
      <c r="AR460" s="18"/>
      <c r="AS460" s="18"/>
      <c r="AT460" s="18"/>
      <c r="AU460" s="18"/>
      <c r="AV460" s="18"/>
      <c r="AW460" s="18" t="s">
        <v>61</v>
      </c>
      <c r="AX460" s="18" t="s">
        <v>62</v>
      </c>
      <c r="AY460" s="18" t="s">
        <v>1986</v>
      </c>
      <c r="AZ460" s="343" t="s">
        <v>2027</v>
      </c>
      <c r="BA460" s="18" t="s">
        <v>65</v>
      </c>
      <c r="BB460" s="18" t="s">
        <v>66</v>
      </c>
      <c r="BC460" s="343" t="s">
        <v>67</v>
      </c>
      <c r="BD460" s="18"/>
      <c r="BE460" s="343"/>
      <c r="BF460" s="417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  <c r="CB460" s="18"/>
      <c r="CC460" s="18"/>
      <c r="CD460" s="18"/>
      <c r="CE460" s="18"/>
      <c r="CF460" s="18"/>
      <c r="CG460" s="18"/>
      <c r="CH460" s="18"/>
      <c r="CI460" s="18"/>
      <c r="CJ460" s="18"/>
      <c r="CK460" s="18"/>
      <c r="CL460" s="18"/>
      <c r="CM460" s="18"/>
      <c r="CN460" s="18"/>
      <c r="CO460" s="18"/>
      <c r="CP460" s="18"/>
      <c r="CQ460" s="18"/>
      <c r="CR460" s="18"/>
      <c r="CS460" s="18"/>
      <c r="CT460" s="18"/>
      <c r="CU460" s="18"/>
      <c r="CV460" s="18"/>
      <c r="CW460" s="18"/>
      <c r="CX460" s="18"/>
      <c r="CY460" s="18"/>
      <c r="CZ460" s="18"/>
      <c r="DA460" s="18"/>
      <c r="DB460" s="18"/>
      <c r="DC460" s="18"/>
    </row>
    <row r="461" spans="1:107" x14ac:dyDescent="0.25">
      <c r="A461" s="396" t="str">
        <f t="shared" si="52"/>
        <v>N-CO-KR-000325-E-XX-XX-XX-XX-02</v>
      </c>
      <c r="B461" s="2" t="s">
        <v>2028</v>
      </c>
      <c r="C461" s="416" t="str">
        <f t="shared" si="53"/>
        <v>5.04.06.FESG6.v03</v>
      </c>
      <c r="D461" s="2" t="s">
        <v>2005</v>
      </c>
      <c r="E461" s="380" t="s">
        <v>49</v>
      </c>
      <c r="F461" s="2" t="s">
        <v>1223</v>
      </c>
      <c r="G461" s="3" t="s">
        <v>2029</v>
      </c>
      <c r="H461" s="3" t="s">
        <v>2025</v>
      </c>
      <c r="I461" s="3" t="s">
        <v>2026</v>
      </c>
      <c r="J461" s="496">
        <v>8760</v>
      </c>
      <c r="K461" s="19">
        <v>1</v>
      </c>
      <c r="L461" s="381">
        <v>0.153</v>
      </c>
      <c r="M461" s="382">
        <v>1343</v>
      </c>
      <c r="N461" s="381">
        <v>0.153</v>
      </c>
      <c r="O461" s="20"/>
      <c r="P461" s="496">
        <v>12</v>
      </c>
      <c r="Q461" s="440">
        <v>400</v>
      </c>
      <c r="R461" s="2" t="s">
        <v>1059</v>
      </c>
      <c r="S461" s="2"/>
      <c r="T461" s="2" t="s">
        <v>2009</v>
      </c>
      <c r="U461" s="2"/>
      <c r="V461" s="2"/>
      <c r="W461" s="21">
        <v>128</v>
      </c>
      <c r="X461" s="3" t="s">
        <v>55</v>
      </c>
      <c r="Y461" s="36" t="s">
        <v>2002</v>
      </c>
      <c r="Z461" s="500" t="s">
        <v>223</v>
      </c>
      <c r="AA461" s="2" t="s">
        <v>2010</v>
      </c>
      <c r="AB461" s="58" t="s">
        <v>2011</v>
      </c>
      <c r="AC461" s="58"/>
      <c r="AD461" s="18"/>
      <c r="AE461" s="2"/>
      <c r="AF461" s="2" t="s">
        <v>2012</v>
      </c>
      <c r="AG461" s="59"/>
      <c r="AH461" s="59"/>
      <c r="AI461" s="59"/>
      <c r="AJ461" s="2"/>
      <c r="AK461" s="2"/>
      <c r="AL461" s="108"/>
      <c r="AM461" s="18"/>
      <c r="AN461" s="18"/>
      <c r="AO461" s="18"/>
      <c r="AP461" s="18"/>
      <c r="AQ461" s="18"/>
      <c r="AR461" s="18"/>
      <c r="AS461" s="18"/>
      <c r="AT461" s="18"/>
      <c r="AU461" s="18"/>
      <c r="AV461" s="18"/>
      <c r="AW461" s="18" t="s">
        <v>61</v>
      </c>
      <c r="AX461" s="18" t="s">
        <v>62</v>
      </c>
      <c r="AY461" s="18" t="s">
        <v>1986</v>
      </c>
      <c r="AZ461" s="343" t="s">
        <v>2030</v>
      </c>
      <c r="BA461" s="18" t="s">
        <v>65</v>
      </c>
      <c r="BB461" s="18" t="s">
        <v>66</v>
      </c>
      <c r="BC461" s="343" t="s">
        <v>67</v>
      </c>
      <c r="BD461" s="18"/>
      <c r="BE461" s="343"/>
      <c r="BF461" s="417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  <c r="CB461" s="18"/>
      <c r="CC461" s="18"/>
      <c r="CD461" s="18"/>
      <c r="CE461" s="18"/>
      <c r="CF461" s="18"/>
      <c r="CG461" s="18"/>
      <c r="CH461" s="18"/>
      <c r="CI461" s="18"/>
      <c r="CJ461" s="18"/>
      <c r="CK461" s="18"/>
      <c r="CL461" s="18"/>
      <c r="CM461" s="18"/>
      <c r="CN461" s="18"/>
      <c r="CO461" s="18"/>
      <c r="CP461" s="18"/>
      <c r="CQ461" s="18"/>
      <c r="CR461" s="18"/>
      <c r="CS461" s="18"/>
      <c r="CT461" s="18"/>
      <c r="CU461" s="18"/>
      <c r="CV461" s="18"/>
      <c r="CW461" s="18"/>
      <c r="CX461" s="18"/>
      <c r="CY461" s="18"/>
      <c r="CZ461" s="18"/>
      <c r="DA461" s="18"/>
      <c r="DB461" s="18"/>
      <c r="DC461" s="18"/>
    </row>
    <row r="462" spans="1:107" x14ac:dyDescent="0.25">
      <c r="A462" s="396" t="str">
        <f t="shared" si="52"/>
        <v>N-CO-KR-000326-E-XX-XX-XX-XX-02</v>
      </c>
      <c r="B462" s="2" t="s">
        <v>2031</v>
      </c>
      <c r="C462" s="416" t="str">
        <f t="shared" si="53"/>
        <v>5.04.07.FESG6.v03</v>
      </c>
      <c r="D462" s="2" t="s">
        <v>2005</v>
      </c>
      <c r="E462" s="380" t="s">
        <v>49</v>
      </c>
      <c r="F462" s="2" t="s">
        <v>1223</v>
      </c>
      <c r="G462" s="3" t="s">
        <v>2032</v>
      </c>
      <c r="H462" s="3" t="s">
        <v>2025</v>
      </c>
      <c r="I462" s="3" t="s">
        <v>2026</v>
      </c>
      <c r="J462" s="496">
        <v>8760</v>
      </c>
      <c r="K462" s="19">
        <v>1</v>
      </c>
      <c r="L462" s="381">
        <v>0.27400000000000002</v>
      </c>
      <c r="M462" s="382">
        <v>2402</v>
      </c>
      <c r="N462" s="381">
        <v>0.27400000000000002</v>
      </c>
      <c r="O462" s="20"/>
      <c r="P462" s="496">
        <v>12</v>
      </c>
      <c r="Q462" s="440">
        <v>550</v>
      </c>
      <c r="R462" s="2" t="s">
        <v>1059</v>
      </c>
      <c r="S462" s="2"/>
      <c r="T462" s="2" t="s">
        <v>2009</v>
      </c>
      <c r="U462" s="2"/>
      <c r="V462" s="2"/>
      <c r="W462" s="21">
        <v>171</v>
      </c>
      <c r="X462" s="3" t="s">
        <v>55</v>
      </c>
      <c r="Y462" s="36" t="s">
        <v>2002</v>
      </c>
      <c r="Z462" s="500" t="s">
        <v>223</v>
      </c>
      <c r="AA462" s="2" t="s">
        <v>2010</v>
      </c>
      <c r="AB462" s="58" t="s">
        <v>2011</v>
      </c>
      <c r="AC462" s="58"/>
      <c r="AD462" s="18"/>
      <c r="AE462" s="2"/>
      <c r="AF462" s="2" t="s">
        <v>2012</v>
      </c>
      <c r="AG462" s="59"/>
      <c r="AH462" s="59"/>
      <c r="AI462" s="59"/>
      <c r="AJ462" s="2"/>
      <c r="AK462" s="2"/>
      <c r="AL462" s="108"/>
      <c r="AM462" s="18"/>
      <c r="AN462" s="18"/>
      <c r="AO462" s="18"/>
      <c r="AP462" s="18"/>
      <c r="AQ462" s="18"/>
      <c r="AR462" s="18"/>
      <c r="AS462" s="18"/>
      <c r="AT462" s="18"/>
      <c r="AU462" s="18"/>
      <c r="AV462" s="18"/>
      <c r="AW462" s="18" t="s">
        <v>61</v>
      </c>
      <c r="AX462" s="18" t="s">
        <v>62</v>
      </c>
      <c r="AY462" s="18" t="s">
        <v>1986</v>
      </c>
      <c r="AZ462" s="343" t="s">
        <v>2033</v>
      </c>
      <c r="BA462" s="18" t="s">
        <v>65</v>
      </c>
      <c r="BB462" s="18" t="s">
        <v>66</v>
      </c>
      <c r="BC462" s="343" t="s">
        <v>67</v>
      </c>
      <c r="BD462" s="18"/>
      <c r="BE462" s="343"/>
      <c r="BF462" s="417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  <c r="CD462" s="18"/>
      <c r="CE462" s="18"/>
      <c r="CF462" s="18"/>
      <c r="CG462" s="18"/>
      <c r="CH462" s="18"/>
      <c r="CI462" s="18"/>
      <c r="CJ462" s="18"/>
      <c r="CK462" s="18"/>
      <c r="CL462" s="18"/>
      <c r="CM462" s="18"/>
      <c r="CN462" s="18"/>
      <c r="CO462" s="18"/>
      <c r="CP462" s="18"/>
      <c r="CQ462" s="18"/>
      <c r="CR462" s="18"/>
      <c r="CS462" s="18"/>
      <c r="CT462" s="18"/>
      <c r="CU462" s="18"/>
      <c r="CV462" s="18"/>
      <c r="CW462" s="18"/>
      <c r="CX462" s="18"/>
      <c r="CY462" s="18"/>
      <c r="CZ462" s="18"/>
      <c r="DA462" s="18"/>
      <c r="DB462" s="18"/>
      <c r="DC462" s="18"/>
    </row>
    <row r="463" spans="1:107" x14ac:dyDescent="0.25">
      <c r="A463" s="396" t="str">
        <f t="shared" si="52"/>
        <v>N-CO-KR-000327-E-XX-XX-XX-XX-02</v>
      </c>
      <c r="B463" s="2" t="s">
        <v>2034</v>
      </c>
      <c r="C463" s="416" t="str">
        <f t="shared" si="53"/>
        <v>5.04.08.FESG6.v03</v>
      </c>
      <c r="D463" s="2" t="s">
        <v>2005</v>
      </c>
      <c r="E463" s="380" t="s">
        <v>49</v>
      </c>
      <c r="F463" s="2" t="s">
        <v>1223</v>
      </c>
      <c r="G463" s="3" t="s">
        <v>2035</v>
      </c>
      <c r="H463" s="3" t="s">
        <v>2025</v>
      </c>
      <c r="I463" s="3" t="s">
        <v>2026</v>
      </c>
      <c r="J463" s="496">
        <v>8760</v>
      </c>
      <c r="K463" s="19">
        <v>1</v>
      </c>
      <c r="L463" s="381">
        <v>0.47799999999999998</v>
      </c>
      <c r="M463" s="382">
        <v>4183</v>
      </c>
      <c r="N463" s="381">
        <v>0.47799999999999998</v>
      </c>
      <c r="O463" s="20"/>
      <c r="P463" s="496">
        <v>12</v>
      </c>
      <c r="Q463" s="440">
        <v>700</v>
      </c>
      <c r="R463" s="2" t="s">
        <v>1059</v>
      </c>
      <c r="S463" s="2"/>
      <c r="T463" s="2" t="s">
        <v>2009</v>
      </c>
      <c r="U463" s="2"/>
      <c r="V463" s="2"/>
      <c r="W463" s="21">
        <v>171</v>
      </c>
      <c r="X463" s="3" t="s">
        <v>55</v>
      </c>
      <c r="Y463" s="36" t="s">
        <v>2002</v>
      </c>
      <c r="Z463" s="500" t="s">
        <v>223</v>
      </c>
      <c r="AA463" s="2" t="s">
        <v>2010</v>
      </c>
      <c r="AB463" s="58" t="s">
        <v>2011</v>
      </c>
      <c r="AC463" s="58"/>
      <c r="AD463" s="18"/>
      <c r="AE463" s="2"/>
      <c r="AF463" s="2" t="s">
        <v>2012</v>
      </c>
      <c r="AG463" s="2"/>
      <c r="AH463" s="2"/>
      <c r="AI463" s="2"/>
      <c r="AJ463" s="2"/>
      <c r="AK463" s="2"/>
      <c r="AL463" s="10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  <c r="AW463" s="18" t="s">
        <v>61</v>
      </c>
      <c r="AX463" s="18" t="s">
        <v>62</v>
      </c>
      <c r="AY463" s="18" t="s">
        <v>1986</v>
      </c>
      <c r="AZ463" s="343" t="s">
        <v>2036</v>
      </c>
      <c r="BA463" s="18" t="s">
        <v>65</v>
      </c>
      <c r="BB463" s="18" t="s">
        <v>66</v>
      </c>
      <c r="BC463" s="343" t="s">
        <v>67</v>
      </c>
      <c r="BD463" s="18"/>
      <c r="BE463" s="343"/>
      <c r="BF463" s="417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  <c r="CB463" s="18"/>
      <c r="CC463" s="18"/>
      <c r="CD463" s="18"/>
      <c r="CE463" s="18"/>
      <c r="CF463" s="18"/>
      <c r="CG463" s="18"/>
      <c r="CH463" s="18"/>
      <c r="CI463" s="18"/>
      <c r="CJ463" s="18"/>
      <c r="CK463" s="18"/>
      <c r="CL463" s="18"/>
      <c r="CM463" s="18"/>
      <c r="CN463" s="18"/>
      <c r="CO463" s="18"/>
      <c r="CP463" s="18"/>
      <c r="CQ463" s="18"/>
      <c r="CR463" s="18"/>
      <c r="CS463" s="18"/>
      <c r="CT463" s="18"/>
      <c r="CU463" s="18"/>
      <c r="CV463" s="18"/>
      <c r="CW463" s="18"/>
      <c r="CX463" s="18"/>
      <c r="CY463" s="18"/>
      <c r="CZ463" s="18"/>
      <c r="DA463" s="18"/>
      <c r="DB463" s="18"/>
      <c r="DC463" s="18"/>
    </row>
    <row r="464" spans="1:107" x14ac:dyDescent="0.25">
      <c r="A464" s="263" t="str">
        <f t="shared" si="52"/>
        <v>N-CO-KR-000329-E-XX-XX-XX-XX-01</v>
      </c>
      <c r="B464" s="2" t="s">
        <v>2031</v>
      </c>
      <c r="C464" s="3" t="str">
        <f t="shared" si="53"/>
        <v>5.04.07.FESG7.v02</v>
      </c>
      <c r="D464" s="2" t="s">
        <v>2037</v>
      </c>
      <c r="E464" s="2" t="s">
        <v>152</v>
      </c>
      <c r="F464" s="2" t="s">
        <v>1223</v>
      </c>
      <c r="G464" s="3" t="s">
        <v>2038</v>
      </c>
      <c r="H464" s="3" t="s">
        <v>2039</v>
      </c>
      <c r="I464" s="3" t="s">
        <v>2040</v>
      </c>
      <c r="J464" s="496">
        <v>8760</v>
      </c>
      <c r="K464" s="19">
        <v>0.84</v>
      </c>
      <c r="L464" s="11">
        <f t="shared" ref="L464:L472" si="54">N464/K464</f>
        <v>5.7142857142857148E-2</v>
      </c>
      <c r="M464" s="496">
        <v>501</v>
      </c>
      <c r="N464" s="20">
        <v>4.8000000000000001E-2</v>
      </c>
      <c r="O464" s="20"/>
      <c r="P464" s="496">
        <v>8.5</v>
      </c>
      <c r="Q464" s="440">
        <v>981</v>
      </c>
      <c r="R464" s="2" t="s">
        <v>1059</v>
      </c>
      <c r="S464" s="2"/>
      <c r="T464" s="2"/>
      <c r="U464" s="2" t="s">
        <v>2041</v>
      </c>
      <c r="V464" s="2"/>
      <c r="W464" s="21">
        <v>430</v>
      </c>
      <c r="X464" s="3" t="s">
        <v>2042</v>
      </c>
      <c r="Y464" s="36" t="s">
        <v>2002</v>
      </c>
      <c r="Z464" s="500" t="s">
        <v>223</v>
      </c>
      <c r="AA464" s="2" t="s">
        <v>2043</v>
      </c>
      <c r="AB464" s="58">
        <v>42208</v>
      </c>
      <c r="AC464" s="58"/>
      <c r="AD464" s="18"/>
      <c r="AE464" s="2" t="s">
        <v>2044</v>
      </c>
      <c r="AF464" s="2" t="s">
        <v>2012</v>
      </c>
      <c r="AG464" s="433">
        <v>6.7857142857142866E-2</v>
      </c>
      <c r="AH464" s="2">
        <v>599</v>
      </c>
      <c r="AI464" s="2"/>
      <c r="AJ464" s="2"/>
      <c r="AK464" s="2"/>
      <c r="AL464" s="108"/>
      <c r="AM464" s="18"/>
      <c r="AN464" s="18"/>
      <c r="AO464" s="18"/>
      <c r="AP464" s="18"/>
      <c r="AQ464" s="18"/>
      <c r="AR464" s="18"/>
      <c r="AS464" s="18"/>
      <c r="AT464" s="18"/>
      <c r="AU464" s="18"/>
      <c r="AV464" s="18"/>
      <c r="AW464" s="18" t="s">
        <v>61</v>
      </c>
      <c r="AX464" s="18" t="s">
        <v>62</v>
      </c>
      <c r="AY464" s="18" t="s">
        <v>1986</v>
      </c>
      <c r="AZ464" s="343" t="s">
        <v>2045</v>
      </c>
      <c r="BA464" s="18" t="s">
        <v>65</v>
      </c>
      <c r="BB464" s="18" t="s">
        <v>66</v>
      </c>
      <c r="BC464" s="343" t="s">
        <v>382</v>
      </c>
      <c r="BD464" s="18"/>
      <c r="BE464" s="343"/>
      <c r="BF464" s="417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  <c r="CB464" s="18"/>
      <c r="CC464" s="18"/>
      <c r="CD464" s="18"/>
      <c r="CE464" s="18"/>
      <c r="CF464" s="18"/>
      <c r="CG464" s="18"/>
      <c r="CH464" s="18"/>
      <c r="CI464" s="18"/>
      <c r="CJ464" s="18"/>
      <c r="CK464" s="18"/>
      <c r="CL464" s="18"/>
      <c r="CM464" s="18"/>
      <c r="CN464" s="18"/>
      <c r="CO464" s="18"/>
      <c r="CP464" s="18"/>
      <c r="CQ464" s="18"/>
      <c r="CR464" s="18"/>
      <c r="CS464" s="18"/>
      <c r="CT464" s="18"/>
      <c r="CU464" s="18"/>
      <c r="CV464" s="18"/>
      <c r="CW464" s="18"/>
      <c r="CX464" s="18"/>
      <c r="CY464" s="18"/>
      <c r="CZ464" s="18"/>
      <c r="DA464" s="18"/>
      <c r="DB464" s="18"/>
      <c r="DC464" s="18"/>
    </row>
    <row r="465" spans="1:107" x14ac:dyDescent="0.25">
      <c r="A465" s="263" t="str">
        <f t="shared" si="52"/>
        <v>N-CO-KR-000330-E-XX-XX-XX-XX-01</v>
      </c>
      <c r="B465" s="2" t="s">
        <v>2034</v>
      </c>
      <c r="C465" s="3" t="str">
        <f t="shared" si="53"/>
        <v>5.04.08.FESG7.v02</v>
      </c>
      <c r="D465" s="2" t="s">
        <v>2037</v>
      </c>
      <c r="E465" s="2" t="s">
        <v>152</v>
      </c>
      <c r="F465" s="2" t="s">
        <v>1223</v>
      </c>
      <c r="G465" s="3" t="s">
        <v>2046</v>
      </c>
      <c r="H465" s="3" t="s">
        <v>2039</v>
      </c>
      <c r="I465" s="3" t="s">
        <v>2040</v>
      </c>
      <c r="J465" s="496">
        <v>8760</v>
      </c>
      <c r="K465" s="19">
        <v>0.84</v>
      </c>
      <c r="L465" s="11">
        <f t="shared" si="54"/>
        <v>0.13928571428571429</v>
      </c>
      <c r="M465" s="496">
        <v>1188</v>
      </c>
      <c r="N465" s="20">
        <v>0.11700000000000001</v>
      </c>
      <c r="O465" s="20"/>
      <c r="P465" s="496">
        <v>8.5</v>
      </c>
      <c r="Q465" s="440">
        <v>1485</v>
      </c>
      <c r="R465" s="2" t="s">
        <v>1059</v>
      </c>
      <c r="S465" s="2"/>
      <c r="T465" s="2"/>
      <c r="U465" s="2" t="s">
        <v>2041</v>
      </c>
      <c r="V465" s="2"/>
      <c r="W465" s="21">
        <v>128</v>
      </c>
      <c r="X465" s="3" t="s">
        <v>2042</v>
      </c>
      <c r="Y465" s="36" t="s">
        <v>2002</v>
      </c>
      <c r="Z465" s="500" t="s">
        <v>223</v>
      </c>
      <c r="AA465" s="2" t="s">
        <v>2043</v>
      </c>
      <c r="AB465" s="58">
        <v>42208</v>
      </c>
      <c r="AC465" s="58"/>
      <c r="AD465" s="18"/>
      <c r="AE465" s="2" t="s">
        <v>2044</v>
      </c>
      <c r="AF465" s="2" t="s">
        <v>2012</v>
      </c>
      <c r="AG465" s="433">
        <v>0.10238095238095238</v>
      </c>
      <c r="AH465" s="2">
        <v>892</v>
      </c>
      <c r="AI465" s="2"/>
      <c r="AJ465" s="2"/>
      <c r="AK465" s="2"/>
      <c r="AL465" s="108"/>
      <c r="AM465" s="18"/>
      <c r="AN465" s="18"/>
      <c r="AO465" s="18"/>
      <c r="AP465" s="18"/>
      <c r="AQ465" s="18"/>
      <c r="AR465" s="18"/>
      <c r="AS465" s="18"/>
      <c r="AT465" s="18"/>
      <c r="AU465" s="18"/>
      <c r="AV465" s="18"/>
      <c r="AW465" s="18" t="s">
        <v>61</v>
      </c>
      <c r="AX465" s="18" t="s">
        <v>62</v>
      </c>
      <c r="AY465" s="18" t="s">
        <v>1986</v>
      </c>
      <c r="AZ465" s="343" t="s">
        <v>2047</v>
      </c>
      <c r="BA465" s="18" t="s">
        <v>65</v>
      </c>
      <c r="BB465" s="18" t="s">
        <v>66</v>
      </c>
      <c r="BC465" s="343" t="s">
        <v>382</v>
      </c>
      <c r="BD465" s="18"/>
      <c r="BE465" s="343"/>
      <c r="BF465" s="417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  <c r="CD465" s="18"/>
      <c r="CE465" s="18"/>
      <c r="CF465" s="18"/>
      <c r="CG465" s="18"/>
      <c r="CH465" s="18"/>
      <c r="CI465" s="18"/>
      <c r="CJ465" s="18"/>
      <c r="CK465" s="18"/>
      <c r="CL465" s="18"/>
      <c r="CM465" s="18"/>
      <c r="CN465" s="18"/>
      <c r="CO465" s="18"/>
      <c r="CP465" s="18"/>
      <c r="CQ465" s="18"/>
      <c r="CR465" s="18"/>
      <c r="CS465" s="18"/>
      <c r="CT465" s="18"/>
      <c r="CU465" s="18"/>
      <c r="CV465" s="18"/>
      <c r="CW465" s="18"/>
      <c r="CX465" s="18"/>
      <c r="CY465" s="18"/>
      <c r="CZ465" s="18"/>
      <c r="DA465" s="18"/>
      <c r="DB465" s="18"/>
      <c r="DC465" s="18"/>
    </row>
    <row r="466" spans="1:107" x14ac:dyDescent="0.25">
      <c r="A466" s="263" t="str">
        <f t="shared" si="52"/>
        <v>N-CO-KR-000331-E-XX-XX-XX-XX-01</v>
      </c>
      <c r="B466" s="2" t="s">
        <v>2048</v>
      </c>
      <c r="C466" s="3" t="str">
        <f t="shared" si="53"/>
        <v>5.04.09.FESG7.v02</v>
      </c>
      <c r="D466" s="2" t="s">
        <v>2037</v>
      </c>
      <c r="E466" s="2" t="s">
        <v>152</v>
      </c>
      <c r="F466" s="2" t="s">
        <v>1223</v>
      </c>
      <c r="G466" s="3" t="s">
        <v>2049</v>
      </c>
      <c r="H466" s="3" t="s">
        <v>2039</v>
      </c>
      <c r="I466" s="3" t="s">
        <v>2040</v>
      </c>
      <c r="J466" s="496">
        <v>8760</v>
      </c>
      <c r="K466" s="19">
        <v>0.84</v>
      </c>
      <c r="L466" s="11">
        <f t="shared" si="54"/>
        <v>0.1738095238095238</v>
      </c>
      <c r="M466" s="496">
        <v>1525</v>
      </c>
      <c r="N466" s="20">
        <v>0.14599999999999999</v>
      </c>
      <c r="O466" s="20"/>
      <c r="P466" s="496">
        <v>8.5</v>
      </c>
      <c r="Q466" s="440">
        <v>1812</v>
      </c>
      <c r="R466" s="2" t="s">
        <v>1059</v>
      </c>
      <c r="S466" s="2"/>
      <c r="T466" s="2"/>
      <c r="U466" s="2" t="s">
        <v>2041</v>
      </c>
      <c r="V466" s="2"/>
      <c r="W466" s="21">
        <v>511</v>
      </c>
      <c r="X466" s="3" t="s">
        <v>2042</v>
      </c>
      <c r="Y466" s="36" t="s">
        <v>2002</v>
      </c>
      <c r="Z466" s="500" t="s">
        <v>223</v>
      </c>
      <c r="AA466" s="2" t="s">
        <v>2043</v>
      </c>
      <c r="AB466" s="58">
        <v>42208</v>
      </c>
      <c r="AC466" s="58"/>
      <c r="AD466" s="18"/>
      <c r="AE466" s="2" t="s">
        <v>2044</v>
      </c>
      <c r="AF466" s="2" t="s">
        <v>2012</v>
      </c>
      <c r="AG466" s="433">
        <v>0.14642857142857144</v>
      </c>
      <c r="AH466" s="2">
        <v>1286</v>
      </c>
      <c r="AI466" s="2"/>
      <c r="AJ466" s="2"/>
      <c r="AK466" s="2"/>
      <c r="AL466" s="108"/>
      <c r="AM466" s="18"/>
      <c r="AN466" s="18"/>
      <c r="AO466" s="18"/>
      <c r="AP466" s="18"/>
      <c r="AQ466" s="18"/>
      <c r="AR466" s="18"/>
      <c r="AS466" s="18"/>
      <c r="AT466" s="18"/>
      <c r="AU466" s="18"/>
      <c r="AV466" s="18"/>
      <c r="AW466" s="18" t="s">
        <v>61</v>
      </c>
      <c r="AX466" s="18" t="s">
        <v>62</v>
      </c>
      <c r="AY466" s="18" t="s">
        <v>1986</v>
      </c>
      <c r="AZ466" s="343" t="s">
        <v>2050</v>
      </c>
      <c r="BA466" s="18" t="s">
        <v>65</v>
      </c>
      <c r="BB466" s="18" t="s">
        <v>66</v>
      </c>
      <c r="BC466" s="343" t="s">
        <v>382</v>
      </c>
      <c r="BD466" s="18"/>
      <c r="BE466" s="343"/>
      <c r="BF466" s="417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  <c r="CB466" s="18"/>
      <c r="CC466" s="18"/>
      <c r="CD466" s="18"/>
      <c r="CE466" s="18"/>
      <c r="CF466" s="18"/>
      <c r="CG466" s="18"/>
      <c r="CH466" s="18"/>
      <c r="CI466" s="18"/>
      <c r="CJ466" s="18"/>
      <c r="CK466" s="18"/>
      <c r="CL466" s="18"/>
      <c r="CM466" s="18"/>
      <c r="CN466" s="18"/>
      <c r="CO466" s="18"/>
      <c r="CP466" s="18"/>
      <c r="CQ466" s="18"/>
      <c r="CR466" s="18"/>
      <c r="CS466" s="18"/>
      <c r="CT466" s="18"/>
      <c r="CU466" s="18"/>
      <c r="CV466" s="18"/>
      <c r="CW466" s="18"/>
      <c r="CX466" s="18"/>
      <c r="CY466" s="18"/>
      <c r="CZ466" s="18"/>
      <c r="DA466" s="18"/>
      <c r="DB466" s="18"/>
      <c r="DC466" s="18"/>
    </row>
    <row r="467" spans="1:107" x14ac:dyDescent="0.25">
      <c r="A467" s="263" t="str">
        <f t="shared" si="52"/>
        <v>N-CO-KR-000603-E-XX-XX-XX-XX-01</v>
      </c>
      <c r="B467" s="96" t="s">
        <v>2051</v>
      </c>
      <c r="C467" s="103" t="str">
        <f t="shared" si="53"/>
        <v>5.04.17.FESG7.v02</v>
      </c>
      <c r="D467" s="96" t="s">
        <v>2037</v>
      </c>
      <c r="E467" s="96" t="s">
        <v>152</v>
      </c>
      <c r="F467" s="96" t="s">
        <v>1223</v>
      </c>
      <c r="G467" s="103" t="s">
        <v>2052</v>
      </c>
      <c r="H467" s="103" t="s">
        <v>2053</v>
      </c>
      <c r="I467" s="103" t="s">
        <v>2052</v>
      </c>
      <c r="J467" s="97">
        <v>8760</v>
      </c>
      <c r="K467" s="100">
        <v>0.84</v>
      </c>
      <c r="L467" s="297">
        <f t="shared" si="54"/>
        <v>9.0476190476190474E-2</v>
      </c>
      <c r="M467" s="97">
        <v>791</v>
      </c>
      <c r="N467" s="101">
        <v>7.5999999999999998E-2</v>
      </c>
      <c r="O467" s="101"/>
      <c r="P467" s="97">
        <v>8.5</v>
      </c>
      <c r="Q467" s="442">
        <v>981</v>
      </c>
      <c r="R467" s="96" t="s">
        <v>1059</v>
      </c>
      <c r="S467" s="96"/>
      <c r="T467" s="96"/>
      <c r="U467" s="96"/>
      <c r="V467" s="96"/>
      <c r="W467" s="104">
        <v>430</v>
      </c>
      <c r="X467" s="103" t="s">
        <v>2042</v>
      </c>
      <c r="Y467" s="105"/>
      <c r="Z467" s="98" t="s">
        <v>223</v>
      </c>
      <c r="AA467" s="96"/>
      <c r="AB467" s="64"/>
      <c r="AC467" s="64">
        <v>42216</v>
      </c>
      <c r="AD467" s="99"/>
      <c r="AE467" s="96"/>
      <c r="AF467" s="96"/>
      <c r="AG467" s="434"/>
      <c r="AH467" s="96"/>
      <c r="AI467" s="96"/>
      <c r="AJ467" s="96"/>
      <c r="AK467" s="96"/>
      <c r="AL467" s="95"/>
      <c r="AM467" s="18"/>
      <c r="AN467" s="18"/>
      <c r="AO467" s="18"/>
      <c r="AP467" s="18"/>
      <c r="AQ467" s="18"/>
      <c r="AR467" s="18"/>
      <c r="AS467" s="18"/>
      <c r="AT467" s="18"/>
      <c r="AU467" s="18"/>
      <c r="AV467" s="18"/>
      <c r="AW467" s="18" t="s">
        <v>61</v>
      </c>
      <c r="AX467" s="18" t="s">
        <v>62</v>
      </c>
      <c r="AY467" s="18" t="s">
        <v>1986</v>
      </c>
      <c r="AZ467" s="343" t="s">
        <v>2054</v>
      </c>
      <c r="BA467" s="18" t="s">
        <v>65</v>
      </c>
      <c r="BB467" s="18" t="s">
        <v>66</v>
      </c>
      <c r="BC467" s="343" t="s">
        <v>382</v>
      </c>
      <c r="BD467" s="18"/>
      <c r="BE467" s="343"/>
      <c r="BF467" s="417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  <c r="CB467" s="18"/>
      <c r="CC467" s="18"/>
      <c r="CD467" s="18"/>
      <c r="CE467" s="18"/>
      <c r="CF467" s="18"/>
      <c r="CG467" s="18"/>
      <c r="CH467" s="18"/>
      <c r="CI467" s="18"/>
      <c r="CJ467" s="18"/>
      <c r="CK467" s="18"/>
      <c r="CL467" s="18"/>
      <c r="CM467" s="18"/>
      <c r="CN467" s="18"/>
      <c r="CO467" s="18"/>
      <c r="CP467" s="18"/>
      <c r="CQ467" s="18"/>
      <c r="CR467" s="18"/>
      <c r="CS467" s="18"/>
      <c r="CT467" s="18"/>
      <c r="CU467" s="18"/>
      <c r="CV467" s="18"/>
      <c r="CW467" s="18"/>
      <c r="CX467" s="18"/>
      <c r="CY467" s="18"/>
      <c r="CZ467" s="18"/>
      <c r="DA467" s="18"/>
      <c r="DB467" s="18"/>
      <c r="DC467" s="18"/>
    </row>
    <row r="468" spans="1:107" x14ac:dyDescent="0.25">
      <c r="A468" s="263" t="str">
        <f t="shared" si="52"/>
        <v>N-CO-KR-000604-E-XX-XX-XX-XX-01</v>
      </c>
      <c r="B468" s="96" t="s">
        <v>2055</v>
      </c>
      <c r="C468" s="103" t="str">
        <f t="shared" si="53"/>
        <v>5.04.18.FESG7.v02</v>
      </c>
      <c r="D468" s="96" t="s">
        <v>2037</v>
      </c>
      <c r="E468" s="96" t="s">
        <v>152</v>
      </c>
      <c r="F468" s="96" t="s">
        <v>1223</v>
      </c>
      <c r="G468" s="103" t="s">
        <v>2056</v>
      </c>
      <c r="H468" s="103" t="s">
        <v>2053</v>
      </c>
      <c r="I468" s="103" t="s">
        <v>2056</v>
      </c>
      <c r="J468" s="97">
        <v>8760</v>
      </c>
      <c r="K468" s="100">
        <v>0.84</v>
      </c>
      <c r="L468" s="297">
        <f t="shared" si="54"/>
        <v>0.1380952380952381</v>
      </c>
      <c r="M468" s="97">
        <v>1214</v>
      </c>
      <c r="N468" s="101">
        <v>0.11600000000000001</v>
      </c>
      <c r="O468" s="101"/>
      <c r="P468" s="97">
        <v>8.5</v>
      </c>
      <c r="Q468" s="442">
        <v>1485</v>
      </c>
      <c r="R468" s="96" t="s">
        <v>1059</v>
      </c>
      <c r="S468" s="96"/>
      <c r="T468" s="96"/>
      <c r="U468" s="96"/>
      <c r="V468" s="96"/>
      <c r="W468" s="104">
        <v>128</v>
      </c>
      <c r="X468" s="103" t="s">
        <v>2042</v>
      </c>
      <c r="Y468" s="105"/>
      <c r="Z468" s="98" t="s">
        <v>223</v>
      </c>
      <c r="AA468" s="96"/>
      <c r="AB468" s="64"/>
      <c r="AC468" s="64">
        <v>42216</v>
      </c>
      <c r="AD468" s="99"/>
      <c r="AE468" s="96"/>
      <c r="AF468" s="96"/>
      <c r="AG468" s="434"/>
      <c r="AH468" s="96"/>
      <c r="AI468" s="96"/>
      <c r="AJ468" s="96"/>
      <c r="AK468" s="96"/>
      <c r="AL468" s="95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/>
      <c r="AW468" s="18" t="s">
        <v>61</v>
      </c>
      <c r="AX468" s="18" t="s">
        <v>62</v>
      </c>
      <c r="AY468" s="18" t="s">
        <v>1986</v>
      </c>
      <c r="AZ468" s="343" t="s">
        <v>2057</v>
      </c>
      <c r="BA468" s="18" t="s">
        <v>65</v>
      </c>
      <c r="BB468" s="18" t="s">
        <v>66</v>
      </c>
      <c r="BC468" s="343" t="s">
        <v>382</v>
      </c>
      <c r="BD468" s="18"/>
      <c r="BE468" s="343"/>
      <c r="BF468" s="417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  <c r="CB468" s="18"/>
      <c r="CC468" s="18"/>
      <c r="CD468" s="18"/>
      <c r="CE468" s="18"/>
      <c r="CF468" s="18"/>
      <c r="CG468" s="18"/>
      <c r="CH468" s="18"/>
      <c r="CI468" s="18"/>
      <c r="CJ468" s="18"/>
      <c r="CK468" s="18"/>
      <c r="CL468" s="18"/>
      <c r="CM468" s="18"/>
      <c r="CN468" s="18"/>
      <c r="CO468" s="18"/>
      <c r="CP468" s="18"/>
      <c r="CQ468" s="18"/>
      <c r="CR468" s="18"/>
      <c r="CS468" s="18"/>
      <c r="CT468" s="18"/>
      <c r="CU468" s="18"/>
      <c r="CV468" s="18"/>
      <c r="CW468" s="18"/>
      <c r="CX468" s="18"/>
      <c r="CY468" s="18"/>
      <c r="CZ468" s="18"/>
      <c r="DA468" s="18"/>
      <c r="DB468" s="18"/>
      <c r="DC468" s="18"/>
    </row>
    <row r="469" spans="1:107" x14ac:dyDescent="0.25">
      <c r="A469" s="263" t="str">
        <f t="shared" si="52"/>
        <v>N-CO-KR-000605-E-XX-XX-XX-XX-01</v>
      </c>
      <c r="B469" s="96" t="s">
        <v>2058</v>
      </c>
      <c r="C469" s="103" t="str">
        <f t="shared" si="53"/>
        <v>5.04.19.FESG7.v02</v>
      </c>
      <c r="D469" s="96" t="s">
        <v>2037</v>
      </c>
      <c r="E469" s="96" t="s">
        <v>152</v>
      </c>
      <c r="F469" s="96" t="s">
        <v>1223</v>
      </c>
      <c r="G469" s="103" t="s">
        <v>2059</v>
      </c>
      <c r="H469" s="103" t="s">
        <v>2053</v>
      </c>
      <c r="I469" s="103" t="s">
        <v>2059</v>
      </c>
      <c r="J469" s="97">
        <v>8760</v>
      </c>
      <c r="K469" s="100">
        <v>0.84</v>
      </c>
      <c r="L469" s="297">
        <f t="shared" si="54"/>
        <v>0.33214285714285718</v>
      </c>
      <c r="M469" s="97">
        <v>2907</v>
      </c>
      <c r="N469" s="101">
        <v>0.27900000000000003</v>
      </c>
      <c r="O469" s="101"/>
      <c r="P469" s="97">
        <v>8.5</v>
      </c>
      <c r="Q469" s="442">
        <v>1812</v>
      </c>
      <c r="R469" s="96" t="s">
        <v>1059</v>
      </c>
      <c r="S469" s="96"/>
      <c r="T469" s="96"/>
      <c r="U469" s="96"/>
      <c r="V469" s="96"/>
      <c r="W469" s="104">
        <v>511</v>
      </c>
      <c r="X469" s="103" t="s">
        <v>2042</v>
      </c>
      <c r="Y469" s="105"/>
      <c r="Z469" s="98" t="s">
        <v>223</v>
      </c>
      <c r="AA469" s="96"/>
      <c r="AB469" s="64"/>
      <c r="AC469" s="64">
        <v>42216</v>
      </c>
      <c r="AD469" s="99"/>
      <c r="AE469" s="96"/>
      <c r="AF469" s="96"/>
      <c r="AG469" s="434"/>
      <c r="AH469" s="96"/>
      <c r="AI469" s="96"/>
      <c r="AJ469" s="96"/>
      <c r="AK469" s="96"/>
      <c r="AL469" s="95"/>
      <c r="AM469" s="18"/>
      <c r="AN469" s="18"/>
      <c r="AO469" s="18"/>
      <c r="AP469" s="18"/>
      <c r="AQ469" s="18"/>
      <c r="AR469" s="18"/>
      <c r="AS469" s="18"/>
      <c r="AT469" s="18"/>
      <c r="AU469" s="18"/>
      <c r="AV469" s="18"/>
      <c r="AW469" s="18" t="s">
        <v>61</v>
      </c>
      <c r="AX469" s="18" t="s">
        <v>62</v>
      </c>
      <c r="AY469" s="18" t="s">
        <v>1986</v>
      </c>
      <c r="AZ469" s="343" t="s">
        <v>2060</v>
      </c>
      <c r="BA469" s="18" t="s">
        <v>65</v>
      </c>
      <c r="BB469" s="18" t="s">
        <v>66</v>
      </c>
      <c r="BC469" s="343" t="s">
        <v>382</v>
      </c>
      <c r="BD469" s="18"/>
      <c r="BE469" s="343"/>
      <c r="BF469" s="417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  <c r="CB469" s="18"/>
      <c r="CC469" s="18"/>
      <c r="CD469" s="18"/>
      <c r="CE469" s="18"/>
      <c r="CF469" s="18"/>
      <c r="CG469" s="18"/>
      <c r="CH469" s="18"/>
      <c r="CI469" s="18"/>
      <c r="CJ469" s="18"/>
      <c r="CK469" s="18"/>
      <c r="CL469" s="18"/>
      <c r="CM469" s="18"/>
      <c r="CN469" s="18"/>
      <c r="CO469" s="18"/>
      <c r="CP469" s="18"/>
      <c r="CQ469" s="18"/>
      <c r="CR469" s="18"/>
      <c r="CS469" s="18"/>
      <c r="CT469" s="18"/>
      <c r="CU469" s="18"/>
      <c r="CV469" s="18"/>
      <c r="CW469" s="18"/>
      <c r="CX469" s="18"/>
      <c r="CY469" s="18"/>
      <c r="CZ469" s="18"/>
      <c r="DA469" s="18"/>
      <c r="DB469" s="18"/>
      <c r="DC469" s="18"/>
    </row>
    <row r="470" spans="1:107" x14ac:dyDescent="0.25">
      <c r="A470" s="263" t="str">
        <f t="shared" si="52"/>
        <v>N-CO-KR-000606-E-XX-XX-XX-XX-01</v>
      </c>
      <c r="B470" s="96" t="s">
        <v>2061</v>
      </c>
      <c r="C470" s="103" t="str">
        <f t="shared" si="53"/>
        <v>5.04.20.FESG7.v02</v>
      </c>
      <c r="D470" s="96" t="s">
        <v>2037</v>
      </c>
      <c r="E470" s="96" t="s">
        <v>152</v>
      </c>
      <c r="F470" s="96" t="s">
        <v>1223</v>
      </c>
      <c r="G470" s="103" t="s">
        <v>2062</v>
      </c>
      <c r="H470" s="103" t="s">
        <v>2063</v>
      </c>
      <c r="I470" s="103" t="s">
        <v>2062</v>
      </c>
      <c r="J470" s="97">
        <v>8760</v>
      </c>
      <c r="K470" s="100">
        <v>0.84</v>
      </c>
      <c r="L470" s="297">
        <f t="shared" si="54"/>
        <v>8.3333333333333343E-2</v>
      </c>
      <c r="M470" s="97">
        <v>494</v>
      </c>
      <c r="N470" s="101">
        <v>7.0000000000000007E-2</v>
      </c>
      <c r="O470" s="101"/>
      <c r="P470" s="97">
        <v>8.5</v>
      </c>
      <c r="Q470" s="442">
        <v>981</v>
      </c>
      <c r="R470" s="96" t="s">
        <v>1059</v>
      </c>
      <c r="S470" s="96"/>
      <c r="T470" s="96"/>
      <c r="U470" s="96"/>
      <c r="V470" s="96"/>
      <c r="W470" s="104">
        <v>430</v>
      </c>
      <c r="X470" s="103" t="s">
        <v>2042</v>
      </c>
      <c r="Y470" s="105"/>
      <c r="Z470" s="98" t="s">
        <v>223</v>
      </c>
      <c r="AA470" s="96"/>
      <c r="AB470" s="64"/>
      <c r="AC470" s="64">
        <v>42216</v>
      </c>
      <c r="AD470" s="99"/>
      <c r="AE470" s="96"/>
      <c r="AF470" s="96"/>
      <c r="AG470" s="434"/>
      <c r="AH470" s="96"/>
      <c r="AI470" s="96"/>
      <c r="AJ470" s="96"/>
      <c r="AK470" s="96"/>
      <c r="AL470" s="95"/>
      <c r="AM470" s="18"/>
      <c r="AN470" s="18"/>
      <c r="AO470" s="18"/>
      <c r="AP470" s="18"/>
      <c r="AQ470" s="18"/>
      <c r="AR470" s="18"/>
      <c r="AS470" s="18"/>
      <c r="AT470" s="18"/>
      <c r="AU470" s="18"/>
      <c r="AV470" s="18"/>
      <c r="AW470" s="18" t="s">
        <v>61</v>
      </c>
      <c r="AX470" s="18" t="s">
        <v>62</v>
      </c>
      <c r="AY470" s="18" t="s">
        <v>1986</v>
      </c>
      <c r="AZ470" s="343" t="s">
        <v>2064</v>
      </c>
      <c r="BA470" s="18" t="s">
        <v>65</v>
      </c>
      <c r="BB470" s="18" t="s">
        <v>66</v>
      </c>
      <c r="BC470" s="343" t="s">
        <v>382</v>
      </c>
      <c r="BD470" s="18"/>
      <c r="BE470" s="343"/>
      <c r="BF470" s="417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/>
      <c r="CC470" s="18"/>
      <c r="CD470" s="18"/>
      <c r="CE470" s="18"/>
      <c r="CF470" s="18"/>
      <c r="CG470" s="18"/>
      <c r="CH470" s="18"/>
      <c r="CI470" s="18"/>
      <c r="CJ470" s="18"/>
      <c r="CK470" s="18"/>
      <c r="CL470" s="18"/>
      <c r="CM470" s="18"/>
      <c r="CN470" s="18"/>
      <c r="CO470" s="18"/>
      <c r="CP470" s="18"/>
      <c r="CQ470" s="18"/>
      <c r="CR470" s="18"/>
      <c r="CS470" s="18"/>
      <c r="CT470" s="18"/>
      <c r="CU470" s="18"/>
      <c r="CV470" s="18"/>
      <c r="CW470" s="18"/>
      <c r="CX470" s="18"/>
      <c r="CY470" s="18"/>
      <c r="CZ470" s="18"/>
      <c r="DA470" s="18"/>
      <c r="DB470" s="18"/>
      <c r="DC470" s="18"/>
    </row>
    <row r="471" spans="1:107" x14ac:dyDescent="0.25">
      <c r="A471" s="263" t="str">
        <f t="shared" si="52"/>
        <v>N-CO-KR-000607-E-XX-XX-XX-XX-01</v>
      </c>
      <c r="B471" s="96" t="s">
        <v>2065</v>
      </c>
      <c r="C471" s="103" t="str">
        <f t="shared" si="53"/>
        <v>5.04.21.FESG7.v02</v>
      </c>
      <c r="D471" s="96" t="s">
        <v>2037</v>
      </c>
      <c r="E471" s="96" t="s">
        <v>152</v>
      </c>
      <c r="F471" s="96" t="s">
        <v>1223</v>
      </c>
      <c r="G471" s="103" t="s">
        <v>2066</v>
      </c>
      <c r="H471" s="103" t="s">
        <v>2063</v>
      </c>
      <c r="I471" s="103" t="s">
        <v>2066</v>
      </c>
      <c r="J471" s="97">
        <v>8760</v>
      </c>
      <c r="K471" s="100">
        <v>0.84</v>
      </c>
      <c r="L471" s="297">
        <f t="shared" si="54"/>
        <v>0.1380952380952381</v>
      </c>
      <c r="M471" s="97">
        <v>1205</v>
      </c>
      <c r="N471" s="101">
        <v>0.11600000000000001</v>
      </c>
      <c r="O471" s="101"/>
      <c r="P471" s="97">
        <v>8.5</v>
      </c>
      <c r="Q471" s="442">
        <v>1485</v>
      </c>
      <c r="R471" s="96" t="s">
        <v>1059</v>
      </c>
      <c r="S471" s="96"/>
      <c r="T471" s="96"/>
      <c r="U471" s="96"/>
      <c r="V471" s="96"/>
      <c r="W471" s="104">
        <v>128</v>
      </c>
      <c r="X471" s="103" t="s">
        <v>2042</v>
      </c>
      <c r="Y471" s="105"/>
      <c r="Z471" s="98" t="s">
        <v>223</v>
      </c>
      <c r="AA471" s="96"/>
      <c r="AB471" s="64"/>
      <c r="AC471" s="64">
        <v>42216</v>
      </c>
      <c r="AD471" s="99"/>
      <c r="AE471" s="96"/>
      <c r="AF471" s="96"/>
      <c r="AG471" s="434"/>
      <c r="AH471" s="96"/>
      <c r="AI471" s="96"/>
      <c r="AJ471" s="96"/>
      <c r="AK471" s="96"/>
      <c r="AL471" s="95"/>
      <c r="AM471" s="18"/>
      <c r="AN471" s="18"/>
      <c r="AO471" s="18"/>
      <c r="AP471" s="18"/>
      <c r="AQ471" s="18"/>
      <c r="AR471" s="18"/>
      <c r="AS471" s="18"/>
      <c r="AT471" s="18"/>
      <c r="AU471" s="18"/>
      <c r="AV471" s="18"/>
      <c r="AW471" s="18" t="s">
        <v>61</v>
      </c>
      <c r="AX471" s="18" t="s">
        <v>62</v>
      </c>
      <c r="AY471" s="18" t="s">
        <v>1986</v>
      </c>
      <c r="AZ471" s="343" t="s">
        <v>2067</v>
      </c>
      <c r="BA471" s="18" t="s">
        <v>65</v>
      </c>
      <c r="BB471" s="18" t="s">
        <v>66</v>
      </c>
      <c r="BC471" s="343" t="s">
        <v>382</v>
      </c>
      <c r="BD471" s="18"/>
      <c r="BE471" s="343"/>
      <c r="BF471" s="417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  <c r="CB471" s="18"/>
      <c r="CC471" s="18"/>
      <c r="CD471" s="18"/>
      <c r="CE471" s="18"/>
      <c r="CF471" s="18"/>
      <c r="CG471" s="18"/>
      <c r="CH471" s="18"/>
      <c r="CI471" s="18"/>
      <c r="CJ471" s="18"/>
      <c r="CK471" s="18"/>
      <c r="CL471" s="18"/>
      <c r="CM471" s="18"/>
      <c r="CN471" s="18"/>
      <c r="CO471" s="18"/>
      <c r="CP471" s="18"/>
      <c r="CQ471" s="18"/>
      <c r="CR471" s="18"/>
      <c r="CS471" s="18"/>
      <c r="CT471" s="18"/>
      <c r="CU471" s="18"/>
      <c r="CV471" s="18"/>
      <c r="CW471" s="18"/>
      <c r="CX471" s="18"/>
      <c r="CY471" s="18"/>
      <c r="CZ471" s="18"/>
      <c r="DA471" s="18"/>
      <c r="DB471" s="18"/>
      <c r="DC471" s="18"/>
    </row>
    <row r="472" spans="1:107" x14ac:dyDescent="0.25">
      <c r="A472" s="263" t="str">
        <f t="shared" si="52"/>
        <v>N-CO-KR-000608-E-XX-XX-XX-XX-01</v>
      </c>
      <c r="B472" s="96" t="s">
        <v>2068</v>
      </c>
      <c r="C472" s="103" t="str">
        <f t="shared" si="53"/>
        <v>5.04.22.FESG7.v02</v>
      </c>
      <c r="D472" s="96" t="s">
        <v>2037</v>
      </c>
      <c r="E472" s="96" t="s">
        <v>152</v>
      </c>
      <c r="F472" s="96" t="s">
        <v>1223</v>
      </c>
      <c r="G472" s="103" t="s">
        <v>2069</v>
      </c>
      <c r="H472" s="103" t="s">
        <v>2063</v>
      </c>
      <c r="I472" s="103" t="s">
        <v>2069</v>
      </c>
      <c r="J472" s="97">
        <v>8760</v>
      </c>
      <c r="K472" s="100">
        <v>0.84</v>
      </c>
      <c r="L472" s="297">
        <f t="shared" si="54"/>
        <v>0.22857142857142859</v>
      </c>
      <c r="M472" s="97">
        <v>2002</v>
      </c>
      <c r="N472" s="101">
        <v>0.192</v>
      </c>
      <c r="O472" s="101"/>
      <c r="P472" s="97">
        <v>8.5</v>
      </c>
      <c r="Q472" s="442">
        <v>1812</v>
      </c>
      <c r="R472" s="96" t="s">
        <v>1059</v>
      </c>
      <c r="S472" s="96"/>
      <c r="T472" s="96"/>
      <c r="U472" s="96"/>
      <c r="V472" s="96"/>
      <c r="W472" s="104">
        <v>511</v>
      </c>
      <c r="X472" s="103" t="s">
        <v>2042</v>
      </c>
      <c r="Y472" s="105"/>
      <c r="Z472" s="98" t="s">
        <v>223</v>
      </c>
      <c r="AA472" s="96"/>
      <c r="AB472" s="64"/>
      <c r="AC472" s="64">
        <v>42216</v>
      </c>
      <c r="AD472" s="99"/>
      <c r="AE472" s="96"/>
      <c r="AF472" s="96"/>
      <c r="AG472" s="434"/>
      <c r="AH472" s="96"/>
      <c r="AI472" s="96"/>
      <c r="AJ472" s="96"/>
      <c r="AK472" s="96"/>
      <c r="AL472" s="95"/>
      <c r="AM472" s="18"/>
      <c r="AN472" s="18"/>
      <c r="AO472" s="18"/>
      <c r="AP472" s="18"/>
      <c r="AQ472" s="18"/>
      <c r="AR472" s="18"/>
      <c r="AS472" s="18"/>
      <c r="AT472" s="18"/>
      <c r="AU472" s="18"/>
      <c r="AV472" s="18"/>
      <c r="AW472" s="18" t="s">
        <v>61</v>
      </c>
      <c r="AX472" s="18" t="s">
        <v>62</v>
      </c>
      <c r="AY472" s="18" t="s">
        <v>1986</v>
      </c>
      <c r="AZ472" s="343" t="s">
        <v>2070</v>
      </c>
      <c r="BA472" s="18" t="s">
        <v>65</v>
      </c>
      <c r="BB472" s="18" t="s">
        <v>66</v>
      </c>
      <c r="BC472" s="343" t="s">
        <v>382</v>
      </c>
      <c r="BD472" s="18"/>
      <c r="BE472" s="343"/>
      <c r="BF472" s="417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  <c r="CB472" s="18"/>
      <c r="CC472" s="18"/>
      <c r="CD472" s="18"/>
      <c r="CE472" s="18"/>
      <c r="CF472" s="18"/>
      <c r="CG472" s="18"/>
      <c r="CH472" s="18"/>
      <c r="CI472" s="18"/>
      <c r="CJ472" s="18"/>
      <c r="CK472" s="18"/>
      <c r="CL472" s="18"/>
      <c r="CM472" s="18"/>
      <c r="CN472" s="18"/>
      <c r="CO472" s="18"/>
      <c r="CP472" s="18"/>
      <c r="CQ472" s="18"/>
      <c r="CR472" s="18"/>
      <c r="CS472" s="18"/>
      <c r="CT472" s="18"/>
      <c r="CU472" s="18"/>
      <c r="CV472" s="18"/>
      <c r="CW472" s="18"/>
      <c r="CX472" s="18"/>
      <c r="CY472" s="18"/>
      <c r="CZ472" s="18"/>
      <c r="DA472" s="18"/>
      <c r="DB472" s="18"/>
      <c r="DC472" s="18"/>
    </row>
    <row r="473" spans="1:107" x14ac:dyDescent="0.25">
      <c r="A473" s="396" t="str">
        <f t="shared" si="52"/>
        <v>N-CO-KR-000328-E-XX-XX-XX-XX-02</v>
      </c>
      <c r="B473" s="2" t="s">
        <v>2048</v>
      </c>
      <c r="C473" s="416" t="str">
        <f t="shared" si="53"/>
        <v>5.04.09.FESG6.v03</v>
      </c>
      <c r="D473" s="2" t="s">
        <v>2005</v>
      </c>
      <c r="E473" s="380" t="s">
        <v>49</v>
      </c>
      <c r="F473" s="2" t="s">
        <v>1223</v>
      </c>
      <c r="G473" s="3" t="s">
        <v>2071</v>
      </c>
      <c r="H473" s="3" t="s">
        <v>2007</v>
      </c>
      <c r="I473" s="3" t="s">
        <v>2008</v>
      </c>
      <c r="J473" s="496">
        <v>8760</v>
      </c>
      <c r="K473" s="19">
        <v>1</v>
      </c>
      <c r="L473" s="381">
        <v>0.10299999999999999</v>
      </c>
      <c r="M473" s="382">
        <v>902</v>
      </c>
      <c r="N473" s="381">
        <v>0.10299999999999999</v>
      </c>
      <c r="O473" s="20"/>
      <c r="P473" s="496">
        <v>12</v>
      </c>
      <c r="Q473" s="440">
        <v>250</v>
      </c>
      <c r="R473" s="2" t="s">
        <v>1059</v>
      </c>
      <c r="S473" s="2"/>
      <c r="T473" s="2" t="s">
        <v>2009</v>
      </c>
      <c r="U473" s="2"/>
      <c r="V473" s="2"/>
      <c r="W473" s="21">
        <v>99</v>
      </c>
      <c r="X473" s="3" t="s">
        <v>55</v>
      </c>
      <c r="Y473" s="36" t="s">
        <v>2002</v>
      </c>
      <c r="Z473" s="500" t="s">
        <v>223</v>
      </c>
      <c r="AA473" s="2" t="s">
        <v>2010</v>
      </c>
      <c r="AB473" s="58" t="s">
        <v>2011</v>
      </c>
      <c r="AC473" s="58"/>
      <c r="AD473" s="18"/>
      <c r="AE473" s="2"/>
      <c r="AF473" s="2" t="s">
        <v>2012</v>
      </c>
      <c r="AG473" s="2"/>
      <c r="AH473" s="2"/>
      <c r="AI473" s="2"/>
      <c r="AJ473" s="2"/>
      <c r="AK473" s="2"/>
      <c r="AL473" s="108"/>
      <c r="AM473" s="18"/>
      <c r="AN473" s="18"/>
      <c r="AO473" s="18"/>
      <c r="AP473" s="18"/>
      <c r="AQ473" s="18"/>
      <c r="AR473" s="18"/>
      <c r="AS473" s="18"/>
      <c r="AT473" s="18"/>
      <c r="AU473" s="18"/>
      <c r="AV473" s="18"/>
      <c r="AW473" s="18" t="s">
        <v>61</v>
      </c>
      <c r="AX473" s="18" t="s">
        <v>62</v>
      </c>
      <c r="AY473" s="18" t="s">
        <v>1986</v>
      </c>
      <c r="AZ473" s="343" t="s">
        <v>2072</v>
      </c>
      <c r="BA473" s="18" t="s">
        <v>65</v>
      </c>
      <c r="BB473" s="18" t="s">
        <v>66</v>
      </c>
      <c r="BC473" s="343" t="s">
        <v>67</v>
      </c>
      <c r="BD473" s="18"/>
      <c r="BE473" s="343"/>
      <c r="BF473" s="417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  <c r="CB473" s="18"/>
      <c r="CC473" s="18"/>
      <c r="CD473" s="18"/>
      <c r="CE473" s="18"/>
      <c r="CF473" s="18"/>
      <c r="CG473" s="18"/>
      <c r="CH473" s="18"/>
      <c r="CI473" s="18"/>
      <c r="CJ473" s="18"/>
      <c r="CK473" s="18"/>
      <c r="CL473" s="18"/>
      <c r="CM473" s="18"/>
      <c r="CN473" s="18"/>
      <c r="CO473" s="18"/>
      <c r="CP473" s="18"/>
      <c r="CQ473" s="18"/>
      <c r="CR473" s="18"/>
      <c r="CS473" s="18"/>
      <c r="CT473" s="18"/>
      <c r="CU473" s="18"/>
      <c r="CV473" s="18"/>
      <c r="CW473" s="18"/>
      <c r="CX473" s="18"/>
      <c r="CY473" s="18"/>
      <c r="CZ473" s="18"/>
      <c r="DA473" s="18"/>
      <c r="DB473" s="18"/>
      <c r="DC473" s="18"/>
    </row>
    <row r="474" spans="1:107" x14ac:dyDescent="0.25">
      <c r="A474" s="396" t="str">
        <f t="shared" si="52"/>
        <v>N-CO-KR-000332-E-XX-XX-XX-XX-02</v>
      </c>
      <c r="B474" s="2" t="s">
        <v>2073</v>
      </c>
      <c r="C474" s="416" t="str">
        <f t="shared" si="53"/>
        <v>5.04.10.FESG6.v03</v>
      </c>
      <c r="D474" s="2" t="s">
        <v>2005</v>
      </c>
      <c r="E474" s="380" t="s">
        <v>49</v>
      </c>
      <c r="F474" s="2" t="s">
        <v>1223</v>
      </c>
      <c r="G474" s="3" t="s">
        <v>2074</v>
      </c>
      <c r="H474" s="3" t="s">
        <v>2007</v>
      </c>
      <c r="I474" s="3" t="s">
        <v>2008</v>
      </c>
      <c r="J474" s="496">
        <v>8760</v>
      </c>
      <c r="K474" s="19">
        <v>1</v>
      </c>
      <c r="L474" s="381">
        <v>9.7000000000000003E-2</v>
      </c>
      <c r="M474" s="382">
        <v>850</v>
      </c>
      <c r="N474" s="381">
        <v>9.7000000000000003E-2</v>
      </c>
      <c r="O474" s="20"/>
      <c r="P474" s="496">
        <v>12</v>
      </c>
      <c r="Q474" s="440">
        <v>500</v>
      </c>
      <c r="R474" s="2" t="s">
        <v>1059</v>
      </c>
      <c r="S474" s="2"/>
      <c r="T474" s="2" t="s">
        <v>2009</v>
      </c>
      <c r="U474" s="2"/>
      <c r="V474" s="2"/>
      <c r="W474" s="21">
        <v>99</v>
      </c>
      <c r="X474" s="3" t="s">
        <v>55</v>
      </c>
      <c r="Y474" s="36" t="s">
        <v>2002</v>
      </c>
      <c r="Z474" s="500" t="s">
        <v>223</v>
      </c>
      <c r="AA474" s="2" t="s">
        <v>2010</v>
      </c>
      <c r="AB474" s="58" t="s">
        <v>2011</v>
      </c>
      <c r="AC474" s="58"/>
      <c r="AD474" s="18"/>
      <c r="AE474" s="2"/>
      <c r="AF474" s="2" t="s">
        <v>2012</v>
      </c>
      <c r="AG474" s="59"/>
      <c r="AH474" s="59"/>
      <c r="AI474" s="59"/>
      <c r="AJ474" s="2"/>
      <c r="AK474" s="2"/>
      <c r="AL474" s="108"/>
      <c r="AM474" s="18"/>
      <c r="AN474" s="18"/>
      <c r="AO474" s="18"/>
      <c r="AP474" s="18"/>
      <c r="AQ474" s="18"/>
      <c r="AR474" s="18"/>
      <c r="AS474" s="18"/>
      <c r="AT474" s="18"/>
      <c r="AU474" s="18"/>
      <c r="AV474" s="18"/>
      <c r="AW474" s="18" t="s">
        <v>61</v>
      </c>
      <c r="AX474" s="18" t="s">
        <v>62</v>
      </c>
      <c r="AY474" s="18" t="s">
        <v>1986</v>
      </c>
      <c r="AZ474" s="343" t="s">
        <v>2075</v>
      </c>
      <c r="BA474" s="18" t="s">
        <v>65</v>
      </c>
      <c r="BB474" s="18" t="s">
        <v>66</v>
      </c>
      <c r="BC474" s="343" t="s">
        <v>67</v>
      </c>
      <c r="BD474" s="18"/>
      <c r="BE474" s="343"/>
      <c r="BF474" s="417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E474" s="18"/>
      <c r="CF474" s="18"/>
      <c r="CG474" s="18"/>
      <c r="CH474" s="18"/>
      <c r="CI474" s="18"/>
      <c r="CJ474" s="18"/>
      <c r="CK474" s="18"/>
      <c r="CL474" s="18"/>
      <c r="CM474" s="18"/>
      <c r="CN474" s="18"/>
      <c r="CO474" s="18"/>
      <c r="CP474" s="18"/>
      <c r="CQ474" s="18"/>
      <c r="CR474" s="18"/>
      <c r="CS474" s="18"/>
      <c r="CT474" s="18"/>
      <c r="CU474" s="18"/>
      <c r="CV474" s="18"/>
      <c r="CW474" s="18"/>
      <c r="CX474" s="18"/>
      <c r="CY474" s="18"/>
      <c r="CZ474" s="18"/>
      <c r="DA474" s="18"/>
      <c r="DB474" s="18"/>
      <c r="DC474" s="18"/>
    </row>
    <row r="475" spans="1:107" x14ac:dyDescent="0.25">
      <c r="A475" s="396" t="str">
        <f t="shared" si="52"/>
        <v>N-CO-KR-000333-E-XX-XX-XX-XX-02</v>
      </c>
      <c r="B475" s="2" t="s">
        <v>2076</v>
      </c>
      <c r="C475" s="416" t="str">
        <f t="shared" si="53"/>
        <v>5.04.11.FESG6.v03</v>
      </c>
      <c r="D475" s="2" t="s">
        <v>2005</v>
      </c>
      <c r="E475" s="380" t="s">
        <v>49</v>
      </c>
      <c r="F475" s="2" t="s">
        <v>1223</v>
      </c>
      <c r="G475" s="3" t="s">
        <v>2077</v>
      </c>
      <c r="H475" s="3" t="s">
        <v>2007</v>
      </c>
      <c r="I475" s="3" t="s">
        <v>2008</v>
      </c>
      <c r="J475" s="496">
        <v>8760</v>
      </c>
      <c r="K475" s="19">
        <v>1</v>
      </c>
      <c r="L475" s="381">
        <v>0.113</v>
      </c>
      <c r="M475" s="382">
        <v>993</v>
      </c>
      <c r="N475" s="381">
        <v>0.113</v>
      </c>
      <c r="O475" s="20"/>
      <c r="P475" s="496">
        <v>12</v>
      </c>
      <c r="Q475" s="440">
        <v>750</v>
      </c>
      <c r="R475" s="2" t="s">
        <v>1059</v>
      </c>
      <c r="S475" s="2"/>
      <c r="T475" s="2" t="s">
        <v>2009</v>
      </c>
      <c r="U475" s="2"/>
      <c r="V475" s="2"/>
      <c r="W475" s="21">
        <v>127</v>
      </c>
      <c r="X475" s="3" t="s">
        <v>55</v>
      </c>
      <c r="Y475" s="36" t="s">
        <v>2002</v>
      </c>
      <c r="Z475" s="500" t="s">
        <v>223</v>
      </c>
      <c r="AA475" s="2" t="s">
        <v>2010</v>
      </c>
      <c r="AB475" s="58" t="s">
        <v>2011</v>
      </c>
      <c r="AC475" s="58"/>
      <c r="AD475" s="18"/>
      <c r="AE475" s="2"/>
      <c r="AF475" s="2" t="s">
        <v>2012</v>
      </c>
      <c r="AG475" s="59"/>
      <c r="AH475" s="59"/>
      <c r="AI475" s="59"/>
      <c r="AJ475" s="2"/>
      <c r="AK475" s="2"/>
      <c r="AL475" s="108"/>
      <c r="AM475" s="18"/>
      <c r="AN475" s="18"/>
      <c r="AO475" s="18"/>
      <c r="AP475" s="18"/>
      <c r="AQ475" s="18"/>
      <c r="AR475" s="18"/>
      <c r="AS475" s="18"/>
      <c r="AT475" s="18"/>
      <c r="AU475" s="18"/>
      <c r="AV475" s="18"/>
      <c r="AW475" s="18" t="s">
        <v>61</v>
      </c>
      <c r="AX475" s="18" t="s">
        <v>62</v>
      </c>
      <c r="AY475" s="18" t="s">
        <v>1986</v>
      </c>
      <c r="AZ475" s="343" t="s">
        <v>2078</v>
      </c>
      <c r="BA475" s="18" t="s">
        <v>65</v>
      </c>
      <c r="BB475" s="18" t="s">
        <v>66</v>
      </c>
      <c r="BC475" s="343" t="s">
        <v>67</v>
      </c>
      <c r="BD475" s="18"/>
      <c r="BE475" s="343"/>
      <c r="BF475" s="417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  <c r="CB475" s="18"/>
      <c r="CC475" s="18"/>
      <c r="CD475" s="18"/>
      <c r="CE475" s="18"/>
      <c r="CF475" s="18"/>
      <c r="CG475" s="18"/>
      <c r="CH475" s="18"/>
      <c r="CI475" s="18"/>
      <c r="CJ475" s="18"/>
      <c r="CK475" s="18"/>
      <c r="CL475" s="18"/>
      <c r="CM475" s="18"/>
      <c r="CN475" s="18"/>
      <c r="CO475" s="18"/>
      <c r="CP475" s="18"/>
      <c r="CQ475" s="18"/>
      <c r="CR475" s="18"/>
      <c r="CS475" s="18"/>
      <c r="CT475" s="18"/>
      <c r="CU475" s="18"/>
      <c r="CV475" s="18"/>
      <c r="CW475" s="18"/>
      <c r="CX475" s="18"/>
      <c r="CY475" s="18"/>
      <c r="CZ475" s="18"/>
      <c r="DA475" s="18"/>
      <c r="DB475" s="18"/>
      <c r="DC475" s="18"/>
    </row>
    <row r="476" spans="1:107" x14ac:dyDescent="0.25">
      <c r="A476" s="396" t="str">
        <f t="shared" si="52"/>
        <v>N-CO-KR-000334-E-XX-XX-XX-XX-02</v>
      </c>
      <c r="B476" s="2" t="s">
        <v>2079</v>
      </c>
      <c r="C476" s="416" t="str">
        <f t="shared" si="53"/>
        <v>5.04.12.FESG6.v03</v>
      </c>
      <c r="D476" s="2" t="s">
        <v>2005</v>
      </c>
      <c r="E476" s="380" t="s">
        <v>49</v>
      </c>
      <c r="F476" s="2" t="s">
        <v>1223</v>
      </c>
      <c r="G476" s="3" t="s">
        <v>2080</v>
      </c>
      <c r="H476" s="3" t="s">
        <v>2007</v>
      </c>
      <c r="I476" s="3" t="s">
        <v>2008</v>
      </c>
      <c r="J476" s="496">
        <v>8760</v>
      </c>
      <c r="K476" s="19">
        <v>1</v>
      </c>
      <c r="L476" s="381">
        <v>0.158</v>
      </c>
      <c r="M476" s="382">
        <v>1387</v>
      </c>
      <c r="N476" s="381">
        <v>0.158</v>
      </c>
      <c r="O476" s="20"/>
      <c r="P476" s="496">
        <v>12</v>
      </c>
      <c r="Q476" s="440">
        <v>900</v>
      </c>
      <c r="R476" s="2" t="s">
        <v>1059</v>
      </c>
      <c r="S476" s="2"/>
      <c r="T476" s="2" t="s">
        <v>2009</v>
      </c>
      <c r="U476" s="2"/>
      <c r="V476" s="2"/>
      <c r="W476" s="21">
        <v>127</v>
      </c>
      <c r="X476" s="3" t="s">
        <v>55</v>
      </c>
      <c r="Y476" s="36" t="s">
        <v>2002</v>
      </c>
      <c r="Z476" s="500" t="s">
        <v>223</v>
      </c>
      <c r="AA476" s="2" t="s">
        <v>2010</v>
      </c>
      <c r="AB476" s="58" t="s">
        <v>2011</v>
      </c>
      <c r="AC476" s="58"/>
      <c r="AD476" s="18"/>
      <c r="AE476" s="2"/>
      <c r="AF476" s="2" t="s">
        <v>2012</v>
      </c>
      <c r="AG476" s="59"/>
      <c r="AH476" s="59"/>
      <c r="AI476" s="59"/>
      <c r="AJ476" s="2"/>
      <c r="AK476" s="2"/>
      <c r="AL476" s="108"/>
      <c r="AM476" s="18"/>
      <c r="AN476" s="18"/>
      <c r="AO476" s="18"/>
      <c r="AP476" s="18"/>
      <c r="AQ476" s="18"/>
      <c r="AR476" s="18"/>
      <c r="AS476" s="18"/>
      <c r="AT476" s="18"/>
      <c r="AU476" s="18"/>
      <c r="AV476" s="18"/>
      <c r="AW476" s="18" t="s">
        <v>61</v>
      </c>
      <c r="AX476" s="18" t="s">
        <v>62</v>
      </c>
      <c r="AY476" s="18" t="s">
        <v>1986</v>
      </c>
      <c r="AZ476" s="343" t="s">
        <v>2081</v>
      </c>
      <c r="BA476" s="18" t="s">
        <v>65</v>
      </c>
      <c r="BB476" s="18" t="s">
        <v>66</v>
      </c>
      <c r="BC476" s="343" t="s">
        <v>67</v>
      </c>
      <c r="BD476" s="18"/>
      <c r="BE476" s="343"/>
      <c r="BF476" s="417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  <c r="CB476" s="18"/>
      <c r="CC476" s="18"/>
      <c r="CD476" s="18"/>
      <c r="CE476" s="18"/>
      <c r="CF476" s="18"/>
      <c r="CG476" s="18"/>
      <c r="CH476" s="18"/>
      <c r="CI476" s="18"/>
      <c r="CJ476" s="18"/>
      <c r="CK476" s="18"/>
      <c r="CL476" s="18"/>
      <c r="CM476" s="18"/>
      <c r="CN476" s="18"/>
      <c r="CO476" s="18"/>
      <c r="CP476" s="18"/>
      <c r="CQ476" s="18"/>
      <c r="CR476" s="18"/>
      <c r="CS476" s="18"/>
      <c r="CT476" s="18"/>
      <c r="CU476" s="18"/>
      <c r="CV476" s="18"/>
      <c r="CW476" s="18"/>
      <c r="CX476" s="18"/>
      <c r="CY476" s="18"/>
      <c r="CZ476" s="18"/>
      <c r="DA476" s="18"/>
      <c r="DB476" s="18"/>
      <c r="DC476" s="18"/>
    </row>
    <row r="477" spans="1:107" x14ac:dyDescent="0.25">
      <c r="A477" s="396" t="str">
        <f t="shared" si="52"/>
        <v>N-CO-KR-000335-E-XX-XX-XX-XX-02</v>
      </c>
      <c r="B477" s="2" t="s">
        <v>2082</v>
      </c>
      <c r="C477" s="416" t="str">
        <f t="shared" si="53"/>
        <v>5.04.13.FESG6.v03</v>
      </c>
      <c r="D477" s="2" t="s">
        <v>2005</v>
      </c>
      <c r="E477" s="380" t="s">
        <v>49</v>
      </c>
      <c r="F477" s="2" t="s">
        <v>1223</v>
      </c>
      <c r="G477" s="3" t="s">
        <v>2083</v>
      </c>
      <c r="H477" s="3" t="s">
        <v>2025</v>
      </c>
      <c r="I477" s="3" t="s">
        <v>2026</v>
      </c>
      <c r="J477" s="496">
        <v>8760</v>
      </c>
      <c r="K477" s="19">
        <v>1</v>
      </c>
      <c r="L477" s="381">
        <v>0.20200000000000001</v>
      </c>
      <c r="M477" s="382">
        <v>1766</v>
      </c>
      <c r="N477" s="381">
        <v>0.20200000000000001</v>
      </c>
      <c r="O477" s="20"/>
      <c r="P477" s="496">
        <v>12</v>
      </c>
      <c r="Q477" s="440">
        <v>150</v>
      </c>
      <c r="R477" s="2" t="s">
        <v>1059</v>
      </c>
      <c r="S477" s="2"/>
      <c r="T477" s="2" t="s">
        <v>2009</v>
      </c>
      <c r="U477" s="2"/>
      <c r="V477" s="2"/>
      <c r="W477" s="21">
        <v>128</v>
      </c>
      <c r="X477" s="3" t="s">
        <v>55</v>
      </c>
      <c r="Y477" s="36" t="s">
        <v>2002</v>
      </c>
      <c r="Z477" s="500" t="s">
        <v>223</v>
      </c>
      <c r="AA477" s="2" t="s">
        <v>2010</v>
      </c>
      <c r="AB477" s="58" t="s">
        <v>2011</v>
      </c>
      <c r="AC477" s="58"/>
      <c r="AD477" s="18"/>
      <c r="AE477" s="2"/>
      <c r="AF477" s="2" t="s">
        <v>2012</v>
      </c>
      <c r="AG477" s="59"/>
      <c r="AH477" s="59"/>
      <c r="AI477" s="59"/>
      <c r="AJ477" s="2"/>
      <c r="AK477" s="2"/>
      <c r="AL477" s="108"/>
      <c r="AM477" s="18"/>
      <c r="AN477" s="18"/>
      <c r="AO477" s="18"/>
      <c r="AP477" s="18"/>
      <c r="AQ477" s="18"/>
      <c r="AR477" s="18"/>
      <c r="AS477" s="18"/>
      <c r="AT477" s="18"/>
      <c r="AU477" s="18"/>
      <c r="AV477" s="18"/>
      <c r="AW477" s="18" t="s">
        <v>61</v>
      </c>
      <c r="AX477" s="18" t="s">
        <v>62</v>
      </c>
      <c r="AY477" s="18" t="s">
        <v>1986</v>
      </c>
      <c r="AZ477" s="343" t="s">
        <v>2084</v>
      </c>
      <c r="BA477" s="18" t="s">
        <v>65</v>
      </c>
      <c r="BB477" s="18" t="s">
        <v>66</v>
      </c>
      <c r="BC477" s="343" t="s">
        <v>67</v>
      </c>
      <c r="BD477" s="18"/>
      <c r="BE477" s="343"/>
      <c r="BF477" s="417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  <c r="CC477" s="18"/>
      <c r="CD477" s="18"/>
      <c r="CE477" s="18"/>
      <c r="CF477" s="18"/>
      <c r="CG477" s="18"/>
      <c r="CH477" s="18"/>
      <c r="CI477" s="18"/>
      <c r="CJ477" s="18"/>
      <c r="CK477" s="18"/>
      <c r="CL477" s="18"/>
      <c r="CM477" s="18"/>
      <c r="CN477" s="18"/>
      <c r="CO477" s="18"/>
      <c r="CP477" s="18"/>
      <c r="CQ477" s="18"/>
      <c r="CR477" s="18"/>
      <c r="CS477" s="18"/>
      <c r="CT477" s="18"/>
      <c r="CU477" s="18"/>
      <c r="CV477" s="18"/>
      <c r="CW477" s="18"/>
      <c r="CX477" s="18"/>
      <c r="CY477" s="18"/>
      <c r="CZ477" s="18"/>
      <c r="DA477" s="18"/>
      <c r="DB477" s="18"/>
      <c r="DC477" s="18"/>
    </row>
    <row r="478" spans="1:107" x14ac:dyDescent="0.25">
      <c r="A478" s="396" t="str">
        <f t="shared" si="52"/>
        <v>N-CO-KR-000336-E-XX-XX-XX-XX-02</v>
      </c>
      <c r="B478" s="2" t="s">
        <v>2085</v>
      </c>
      <c r="C478" s="416" t="str">
        <f t="shared" si="53"/>
        <v>5.04.14.FESG6.v03</v>
      </c>
      <c r="D478" s="2" t="s">
        <v>2005</v>
      </c>
      <c r="E478" s="380" t="s">
        <v>49</v>
      </c>
      <c r="F478" s="2" t="s">
        <v>1223</v>
      </c>
      <c r="G478" s="3" t="s">
        <v>2086</v>
      </c>
      <c r="H478" s="3" t="s">
        <v>2025</v>
      </c>
      <c r="I478" s="3" t="s">
        <v>2026</v>
      </c>
      <c r="J478" s="496">
        <v>8760</v>
      </c>
      <c r="K478" s="19">
        <v>1</v>
      </c>
      <c r="L478" s="381">
        <v>0.373</v>
      </c>
      <c r="M478" s="382">
        <v>3267</v>
      </c>
      <c r="N478" s="381">
        <v>0.373</v>
      </c>
      <c r="O478" s="20"/>
      <c r="P478" s="496">
        <v>12</v>
      </c>
      <c r="Q478" s="440">
        <v>400</v>
      </c>
      <c r="R478" s="2" t="s">
        <v>1059</v>
      </c>
      <c r="S478" s="2"/>
      <c r="T478" s="2" t="s">
        <v>2009</v>
      </c>
      <c r="U478" s="2"/>
      <c r="V478" s="2"/>
      <c r="W478" s="21">
        <v>128</v>
      </c>
      <c r="X478" s="3" t="s">
        <v>55</v>
      </c>
      <c r="Y478" s="36" t="s">
        <v>2002</v>
      </c>
      <c r="Z478" s="500" t="s">
        <v>223</v>
      </c>
      <c r="AA478" s="2" t="s">
        <v>2010</v>
      </c>
      <c r="AB478" s="58" t="s">
        <v>2011</v>
      </c>
      <c r="AC478" s="58"/>
      <c r="AD478" s="18"/>
      <c r="AE478" s="2"/>
      <c r="AF478" s="2" t="s">
        <v>2012</v>
      </c>
      <c r="AG478" s="59"/>
      <c r="AH478" s="59"/>
      <c r="AI478" s="59"/>
      <c r="AJ478" s="2"/>
      <c r="AK478" s="2"/>
      <c r="AL478" s="108"/>
      <c r="AM478" s="18"/>
      <c r="AN478" s="18"/>
      <c r="AO478" s="18"/>
      <c r="AP478" s="18"/>
      <c r="AQ478" s="18"/>
      <c r="AR478" s="18"/>
      <c r="AS478" s="18"/>
      <c r="AT478" s="18"/>
      <c r="AU478" s="18"/>
      <c r="AV478" s="18"/>
      <c r="AW478" s="18" t="s">
        <v>61</v>
      </c>
      <c r="AX478" s="18" t="s">
        <v>62</v>
      </c>
      <c r="AY478" s="18" t="s">
        <v>1986</v>
      </c>
      <c r="AZ478" s="343" t="s">
        <v>2087</v>
      </c>
      <c r="BA478" s="18" t="s">
        <v>65</v>
      </c>
      <c r="BB478" s="18" t="s">
        <v>66</v>
      </c>
      <c r="BC478" s="343" t="s">
        <v>67</v>
      </c>
      <c r="BD478" s="18"/>
      <c r="BE478" s="343"/>
      <c r="BF478" s="417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  <c r="CB478" s="18"/>
      <c r="CC478" s="18"/>
      <c r="CD478" s="18"/>
      <c r="CE478" s="18"/>
      <c r="CF478" s="18"/>
      <c r="CG478" s="18"/>
      <c r="CH478" s="18"/>
      <c r="CI478" s="18"/>
      <c r="CJ478" s="18"/>
      <c r="CK478" s="18"/>
      <c r="CL478" s="18"/>
      <c r="CM478" s="18"/>
      <c r="CN478" s="18"/>
      <c r="CO478" s="18"/>
      <c r="CP478" s="18"/>
      <c r="CQ478" s="18"/>
      <c r="CR478" s="18"/>
      <c r="CS478" s="18"/>
      <c r="CT478" s="18"/>
      <c r="CU478" s="18"/>
      <c r="CV478" s="18"/>
      <c r="CW478" s="18"/>
      <c r="CX478" s="18"/>
      <c r="CY478" s="18"/>
      <c r="CZ478" s="18"/>
      <c r="DA478" s="18"/>
      <c r="DB478" s="18"/>
      <c r="DC478" s="18"/>
    </row>
    <row r="479" spans="1:107" x14ac:dyDescent="0.25">
      <c r="A479" s="396" t="str">
        <f t="shared" si="52"/>
        <v>N-CO-KR-000337-E-XX-XX-XX-XX-02</v>
      </c>
      <c r="B479" s="2" t="s">
        <v>2088</v>
      </c>
      <c r="C479" s="416" t="str">
        <f t="shared" si="53"/>
        <v>5.04.15.FESG6.v03</v>
      </c>
      <c r="D479" s="2" t="s">
        <v>2005</v>
      </c>
      <c r="E479" s="380" t="s">
        <v>49</v>
      </c>
      <c r="F479" s="2" t="s">
        <v>1223</v>
      </c>
      <c r="G479" s="3" t="s">
        <v>2089</v>
      </c>
      <c r="H479" s="3" t="s">
        <v>2025</v>
      </c>
      <c r="I479" s="3" t="s">
        <v>2026</v>
      </c>
      <c r="J479" s="496">
        <v>8760</v>
      </c>
      <c r="K479" s="19">
        <v>1</v>
      </c>
      <c r="L479" s="381">
        <v>0.58799999999999997</v>
      </c>
      <c r="M479" s="382">
        <v>5147</v>
      </c>
      <c r="N479" s="381">
        <v>0.58799999999999997</v>
      </c>
      <c r="O479" s="20"/>
      <c r="P479" s="496">
        <v>12</v>
      </c>
      <c r="Q479" s="440">
        <v>550</v>
      </c>
      <c r="R479" s="2" t="s">
        <v>1059</v>
      </c>
      <c r="S479" s="2"/>
      <c r="T479" s="2" t="s">
        <v>2009</v>
      </c>
      <c r="U479" s="2"/>
      <c r="V479" s="2"/>
      <c r="W479" s="21">
        <v>171</v>
      </c>
      <c r="X479" s="3" t="s">
        <v>55</v>
      </c>
      <c r="Y479" s="36" t="s">
        <v>2002</v>
      </c>
      <c r="Z479" s="500" t="s">
        <v>223</v>
      </c>
      <c r="AA479" s="2" t="s">
        <v>2010</v>
      </c>
      <c r="AB479" s="58" t="s">
        <v>2011</v>
      </c>
      <c r="AC479" s="58"/>
      <c r="AD479" s="18"/>
      <c r="AE479" s="2"/>
      <c r="AF479" s="2" t="s">
        <v>2012</v>
      </c>
      <c r="AG479" s="59"/>
      <c r="AH479" s="59"/>
      <c r="AI479" s="59"/>
      <c r="AJ479" s="2"/>
      <c r="AK479" s="2"/>
      <c r="AL479" s="108"/>
      <c r="AM479" s="18"/>
      <c r="AN479" s="18"/>
      <c r="AO479" s="18"/>
      <c r="AP479" s="18"/>
      <c r="AQ479" s="18"/>
      <c r="AR479" s="18"/>
      <c r="AS479" s="18"/>
      <c r="AT479" s="18"/>
      <c r="AU479" s="18"/>
      <c r="AV479" s="18"/>
      <c r="AW479" s="18" t="s">
        <v>61</v>
      </c>
      <c r="AX479" s="18" t="s">
        <v>62</v>
      </c>
      <c r="AY479" s="18" t="s">
        <v>1986</v>
      </c>
      <c r="AZ479" s="343" t="s">
        <v>2090</v>
      </c>
      <c r="BA479" s="18" t="s">
        <v>65</v>
      </c>
      <c r="BB479" s="18" t="s">
        <v>66</v>
      </c>
      <c r="BC479" s="343" t="s">
        <v>67</v>
      </c>
      <c r="BD479" s="18"/>
      <c r="BE479" s="343"/>
      <c r="BF479" s="417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  <c r="CB479" s="18"/>
      <c r="CC479" s="18"/>
      <c r="CD479" s="18"/>
      <c r="CE479" s="18"/>
      <c r="CF479" s="18"/>
      <c r="CG479" s="18"/>
      <c r="CH479" s="18"/>
      <c r="CI479" s="18"/>
      <c r="CJ479" s="18"/>
      <c r="CK479" s="18"/>
      <c r="CL479" s="18"/>
      <c r="CM479" s="18"/>
      <c r="CN479" s="18"/>
      <c r="CO479" s="18"/>
      <c r="CP479" s="18"/>
      <c r="CQ479" s="18"/>
      <c r="CR479" s="18"/>
      <c r="CS479" s="18"/>
      <c r="CT479" s="18"/>
      <c r="CU479" s="18"/>
      <c r="CV479" s="18"/>
      <c r="CW479" s="18"/>
      <c r="CX479" s="18"/>
      <c r="CY479" s="18"/>
      <c r="CZ479" s="18"/>
      <c r="DA479" s="18"/>
      <c r="DB479" s="18"/>
      <c r="DC479" s="18"/>
    </row>
    <row r="480" spans="1:107" x14ac:dyDescent="0.25">
      <c r="A480" s="396" t="str">
        <f t="shared" si="52"/>
        <v>N-CO-KR-000338-E-XX-XX-XX-XX-02</v>
      </c>
      <c r="B480" s="2" t="s">
        <v>2091</v>
      </c>
      <c r="C480" s="416" t="str">
        <f t="shared" si="53"/>
        <v>5.04.16.FESG6.v03</v>
      </c>
      <c r="D480" s="2" t="s">
        <v>2005</v>
      </c>
      <c r="E480" s="380" t="s">
        <v>49</v>
      </c>
      <c r="F480" s="2" t="s">
        <v>1223</v>
      </c>
      <c r="G480" s="3" t="s">
        <v>2092</v>
      </c>
      <c r="H480" s="3" t="s">
        <v>2025</v>
      </c>
      <c r="I480" s="3" t="s">
        <v>2026</v>
      </c>
      <c r="J480" s="496">
        <v>8760</v>
      </c>
      <c r="K480" s="19">
        <v>1</v>
      </c>
      <c r="L480" s="381">
        <v>0.90400000000000003</v>
      </c>
      <c r="M480" s="382">
        <v>7921</v>
      </c>
      <c r="N480" s="381">
        <v>0.90400000000000003</v>
      </c>
      <c r="O480" s="20"/>
      <c r="P480" s="496">
        <v>12</v>
      </c>
      <c r="Q480" s="440">
        <v>700</v>
      </c>
      <c r="R480" s="2" t="s">
        <v>1059</v>
      </c>
      <c r="S480" s="2"/>
      <c r="T480" s="2" t="s">
        <v>2009</v>
      </c>
      <c r="U480" s="2"/>
      <c r="V480" s="2"/>
      <c r="W480" s="21">
        <v>171</v>
      </c>
      <c r="X480" s="3" t="s">
        <v>55</v>
      </c>
      <c r="Y480" s="36" t="s">
        <v>2002</v>
      </c>
      <c r="Z480" s="500" t="s">
        <v>223</v>
      </c>
      <c r="AA480" s="2" t="s">
        <v>2010</v>
      </c>
      <c r="AB480" s="58" t="s">
        <v>2011</v>
      </c>
      <c r="AC480" s="58"/>
      <c r="AD480" s="18"/>
      <c r="AE480" s="2"/>
      <c r="AF480" s="2" t="s">
        <v>2012</v>
      </c>
      <c r="AG480" s="59"/>
      <c r="AH480" s="59"/>
      <c r="AI480" s="59"/>
      <c r="AJ480" s="2"/>
      <c r="AK480" s="2"/>
      <c r="AL480" s="108"/>
      <c r="AM480" s="18"/>
      <c r="AN480" s="18"/>
      <c r="AO480" s="18"/>
      <c r="AP480" s="18"/>
      <c r="AQ480" s="18"/>
      <c r="AR480" s="18"/>
      <c r="AS480" s="18"/>
      <c r="AT480" s="18"/>
      <c r="AU480" s="18"/>
      <c r="AV480" s="18"/>
      <c r="AW480" s="18" t="s">
        <v>61</v>
      </c>
      <c r="AX480" s="18" t="s">
        <v>62</v>
      </c>
      <c r="AY480" s="18" t="s">
        <v>1986</v>
      </c>
      <c r="AZ480" s="343" t="s">
        <v>2093</v>
      </c>
      <c r="BA480" s="18" t="s">
        <v>65</v>
      </c>
      <c r="BB480" s="18" t="s">
        <v>66</v>
      </c>
      <c r="BC480" s="343" t="s">
        <v>67</v>
      </c>
      <c r="BD480" s="18"/>
      <c r="BE480" s="343"/>
      <c r="BF480" s="417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  <c r="CB480" s="18"/>
      <c r="CC480" s="18"/>
      <c r="CD480" s="18"/>
      <c r="CE480" s="18"/>
      <c r="CF480" s="18"/>
      <c r="CG480" s="18"/>
      <c r="CH480" s="18"/>
      <c r="CI480" s="18"/>
      <c r="CJ480" s="18"/>
      <c r="CK480" s="18"/>
      <c r="CL480" s="18"/>
      <c r="CM480" s="18"/>
      <c r="CN480" s="18"/>
      <c r="CO480" s="18"/>
      <c r="CP480" s="18"/>
      <c r="CQ480" s="18"/>
      <c r="CR480" s="18"/>
      <c r="CS480" s="18"/>
      <c r="CT480" s="18"/>
      <c r="CU480" s="18"/>
      <c r="CV480" s="18"/>
      <c r="CW480" s="18"/>
      <c r="CX480" s="18"/>
      <c r="CY480" s="18"/>
      <c r="CZ480" s="18"/>
      <c r="DA480" s="18"/>
      <c r="DB480" s="18"/>
      <c r="DC480" s="18"/>
    </row>
    <row r="481" spans="1:107" x14ac:dyDescent="0.25">
      <c r="A481" s="263" t="str">
        <f t="shared" si="52"/>
        <v>N-CO-HV-000339-E-XX-XX-XX-XX-01</v>
      </c>
      <c r="B481" s="2" t="s">
        <v>2094</v>
      </c>
      <c r="C481" s="3" t="str">
        <f t="shared" si="53"/>
        <v>5.05.01.FESC19.v01</v>
      </c>
      <c r="D481" s="2" t="s">
        <v>2095</v>
      </c>
      <c r="E481" s="2" t="s">
        <v>142</v>
      </c>
      <c r="F481" s="2" t="s">
        <v>1223</v>
      </c>
      <c r="G481" s="3" t="s">
        <v>2096</v>
      </c>
      <c r="H481" s="3" t="s">
        <v>2097</v>
      </c>
      <c r="I481" s="3" t="s">
        <v>2098</v>
      </c>
      <c r="J481" s="496">
        <v>8760</v>
      </c>
      <c r="K481" s="19">
        <v>1</v>
      </c>
      <c r="L481" s="20">
        <v>8.7999999999999995E-2</v>
      </c>
      <c r="M481" s="6">
        <v>1114</v>
      </c>
      <c r="N481" s="20">
        <v>8.7999999999999995E-2</v>
      </c>
      <c r="O481" s="20"/>
      <c r="P481" s="496">
        <v>8</v>
      </c>
      <c r="Q481" s="440">
        <v>250</v>
      </c>
      <c r="R481" s="2" t="s">
        <v>1059</v>
      </c>
      <c r="S481" s="2"/>
      <c r="T481" s="2">
        <v>1</v>
      </c>
      <c r="U481" s="2" t="s">
        <v>2099</v>
      </c>
      <c r="V481" s="2" t="s">
        <v>2100</v>
      </c>
      <c r="W481" s="21">
        <v>75</v>
      </c>
      <c r="X481" s="3" t="s">
        <v>1016</v>
      </c>
      <c r="Y481" s="36" t="s">
        <v>162</v>
      </c>
      <c r="Z481" s="500" t="s">
        <v>223</v>
      </c>
      <c r="AA481" s="2"/>
      <c r="AB481" s="58" t="s">
        <v>1407</v>
      </c>
      <c r="AC481" s="58"/>
      <c r="AD481" s="18"/>
      <c r="AE481" s="2"/>
      <c r="AF481" s="2" t="s">
        <v>2101</v>
      </c>
      <c r="AG481" s="47"/>
      <c r="AH481" s="47"/>
      <c r="AI481" s="47"/>
      <c r="AJ481" s="2"/>
      <c r="AK481" s="2"/>
      <c r="AL481" s="108"/>
      <c r="AM481" s="18"/>
      <c r="AN481" s="18"/>
      <c r="AO481" s="18"/>
      <c r="AP481" s="18"/>
      <c r="AQ481" s="18"/>
      <c r="AR481" s="18"/>
      <c r="AS481" s="18"/>
      <c r="AT481" s="18"/>
      <c r="AU481" s="18"/>
      <c r="AV481" s="18"/>
      <c r="AW481" s="18" t="s">
        <v>61</v>
      </c>
      <c r="AX481" s="18" t="s">
        <v>62</v>
      </c>
      <c r="AY481" s="18" t="s">
        <v>1168</v>
      </c>
      <c r="AZ481" s="343" t="s">
        <v>2102</v>
      </c>
      <c r="BA481" s="18" t="s">
        <v>65</v>
      </c>
      <c r="BB481" s="18" t="s">
        <v>66</v>
      </c>
      <c r="BC481" s="343" t="s">
        <v>382</v>
      </c>
      <c r="BD481" s="18"/>
      <c r="BE481" s="343"/>
      <c r="BF481" s="417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  <c r="CB481" s="18"/>
      <c r="CC481" s="18"/>
      <c r="CD481" s="18"/>
      <c r="CE481" s="18"/>
      <c r="CF481" s="18"/>
      <c r="CG481" s="18"/>
      <c r="CH481" s="18"/>
      <c r="CI481" s="18"/>
      <c r="CJ481" s="18"/>
      <c r="CK481" s="18"/>
      <c r="CL481" s="18"/>
      <c r="CM481" s="18"/>
      <c r="CN481" s="18"/>
      <c r="CO481" s="18"/>
      <c r="CP481" s="18"/>
      <c r="CQ481" s="18"/>
      <c r="CR481" s="18"/>
      <c r="CS481" s="18"/>
      <c r="CT481" s="18"/>
      <c r="CU481" s="18"/>
      <c r="CV481" s="18"/>
      <c r="CW481" s="18"/>
      <c r="CX481" s="18"/>
      <c r="CY481" s="18"/>
      <c r="CZ481" s="18"/>
      <c r="DA481" s="18"/>
      <c r="DB481" s="18"/>
      <c r="DC481" s="18"/>
    </row>
    <row r="482" spans="1:107" x14ac:dyDescent="0.25">
      <c r="A482" s="263" t="str">
        <f t="shared" si="52"/>
        <v>N-CO-HV-000340-C-XX-XX-XX-XX-01</v>
      </c>
      <c r="B482" s="2" t="s">
        <v>2103</v>
      </c>
      <c r="C482" s="3" t="str">
        <f t="shared" si="53"/>
        <v>5.05.02.FESC19.v01</v>
      </c>
      <c r="D482" s="2" t="s">
        <v>2095</v>
      </c>
      <c r="E482" s="2" t="s">
        <v>142</v>
      </c>
      <c r="F482" s="2" t="s">
        <v>1223</v>
      </c>
      <c r="G482" s="3" t="s">
        <v>2104</v>
      </c>
      <c r="H482" s="3" t="s">
        <v>2097</v>
      </c>
      <c r="I482" s="3" t="s">
        <v>2098</v>
      </c>
      <c r="J482" s="496">
        <v>8760</v>
      </c>
      <c r="K482" s="19">
        <v>1</v>
      </c>
      <c r="L482" s="20">
        <v>9.2999999999999999E-2</v>
      </c>
      <c r="M482" s="6">
        <v>237</v>
      </c>
      <c r="N482" s="20">
        <v>9.2999999999999999E-2</v>
      </c>
      <c r="O482" s="20">
        <v>61</v>
      </c>
      <c r="P482" s="496">
        <v>8</v>
      </c>
      <c r="Q482" s="440">
        <v>250</v>
      </c>
      <c r="R482" s="2" t="s">
        <v>1059</v>
      </c>
      <c r="S482" s="2"/>
      <c r="T482" s="2">
        <v>1</v>
      </c>
      <c r="U482" s="2" t="s">
        <v>2099</v>
      </c>
      <c r="V482" s="2" t="s">
        <v>2100</v>
      </c>
      <c r="W482" s="21">
        <v>75</v>
      </c>
      <c r="X482" s="3" t="s">
        <v>1016</v>
      </c>
      <c r="Y482" s="36" t="s">
        <v>162</v>
      </c>
      <c r="Z482" s="500" t="s">
        <v>223</v>
      </c>
      <c r="AA482" s="2"/>
      <c r="AB482" s="58" t="s">
        <v>1407</v>
      </c>
      <c r="AC482" s="58"/>
      <c r="AD482" s="18"/>
      <c r="AE482" s="2"/>
      <c r="AF482" s="2" t="s">
        <v>2101</v>
      </c>
      <c r="AG482" s="47"/>
      <c r="AH482" s="47"/>
      <c r="AI482" s="47"/>
      <c r="AJ482" s="2"/>
      <c r="AK482" s="2"/>
      <c r="AL482" s="108"/>
      <c r="AW482" s="198" t="s">
        <v>61</v>
      </c>
      <c r="AX482" s="198" t="s">
        <v>62</v>
      </c>
      <c r="AY482" s="198" t="s">
        <v>1168</v>
      </c>
      <c r="AZ482" s="344" t="s">
        <v>2105</v>
      </c>
      <c r="BA482" s="198" t="s">
        <v>1225</v>
      </c>
      <c r="BB482" s="198" t="s">
        <v>66</v>
      </c>
      <c r="BC482" s="344" t="s">
        <v>382</v>
      </c>
      <c r="BE482" s="343"/>
      <c r="BF482" s="418"/>
    </row>
    <row r="483" spans="1:107" x14ac:dyDescent="0.25">
      <c r="A483" s="263" t="str">
        <f t="shared" ref="A483:A508" si="55">CONCATENATE(AW483,"-",AX483,"-",AY483,AZ483,BA483,BB483,BC483)</f>
        <v>N-CO-KR-000341-E-XX-XX-XX-XX-01</v>
      </c>
      <c r="B483" s="2" t="s">
        <v>2106</v>
      </c>
      <c r="C483" s="3" t="str">
        <f t="shared" si="53"/>
        <v>6.01.01.FESF1.v01</v>
      </c>
      <c r="D483" s="2" t="s">
        <v>2107</v>
      </c>
      <c r="E483" s="2" t="s">
        <v>142</v>
      </c>
      <c r="F483" s="2" t="s">
        <v>1223</v>
      </c>
      <c r="G483" s="2" t="s">
        <v>2108</v>
      </c>
      <c r="H483" s="2" t="s">
        <v>2109</v>
      </c>
      <c r="I483" s="2" t="s">
        <v>2110</v>
      </c>
      <c r="J483" s="496">
        <v>4380</v>
      </c>
      <c r="K483" s="19">
        <v>1</v>
      </c>
      <c r="L483" s="20">
        <v>2.5499999999999998</v>
      </c>
      <c r="M483" s="6">
        <v>11188</v>
      </c>
      <c r="N483" s="20">
        <v>2.5499999999999998</v>
      </c>
      <c r="O483" s="20"/>
      <c r="P483" s="496">
        <v>12</v>
      </c>
      <c r="Q483" s="440">
        <v>4150</v>
      </c>
      <c r="R483" s="2" t="s">
        <v>2111</v>
      </c>
      <c r="S483" s="2"/>
      <c r="T483" s="2"/>
      <c r="U483" s="2"/>
      <c r="V483" s="2"/>
      <c r="W483" s="21">
        <v>148</v>
      </c>
      <c r="X483" s="3" t="s">
        <v>2112</v>
      </c>
      <c r="Y483" s="36" t="s">
        <v>2002</v>
      </c>
      <c r="Z483" s="500" t="s">
        <v>223</v>
      </c>
      <c r="AA483" s="2"/>
      <c r="AB483" s="2"/>
      <c r="AC483" s="2"/>
      <c r="AD483" s="18"/>
      <c r="AE483" s="2"/>
      <c r="AF483" s="2" t="s">
        <v>2012</v>
      </c>
      <c r="AG483" s="59"/>
      <c r="AH483" s="59"/>
      <c r="AI483" s="59"/>
      <c r="AJ483" s="2"/>
      <c r="AK483" s="2"/>
      <c r="AL483" s="108"/>
      <c r="AW483" s="198" t="s">
        <v>61</v>
      </c>
      <c r="AX483" s="198" t="s">
        <v>62</v>
      </c>
      <c r="AY483" s="198" t="s">
        <v>1986</v>
      </c>
      <c r="AZ483" s="344" t="s">
        <v>2113</v>
      </c>
      <c r="BA483" s="198" t="s">
        <v>65</v>
      </c>
      <c r="BB483" s="198" t="s">
        <v>66</v>
      </c>
      <c r="BC483" s="344" t="s">
        <v>382</v>
      </c>
      <c r="BE483" s="343"/>
      <c r="BF483" s="418"/>
    </row>
    <row r="484" spans="1:107" x14ac:dyDescent="0.25">
      <c r="A484" s="263" t="str">
        <f t="shared" si="55"/>
        <v>N-CO-KR-000342-E-XX-XX-XX-XX-01</v>
      </c>
      <c r="B484" s="2" t="s">
        <v>2114</v>
      </c>
      <c r="C484" s="3" t="str">
        <f t="shared" si="53"/>
        <v>6.01.02.FESF1.v01</v>
      </c>
      <c r="D484" s="2" t="s">
        <v>2107</v>
      </c>
      <c r="E484" s="2" t="s">
        <v>142</v>
      </c>
      <c r="F484" s="2" t="s">
        <v>1223</v>
      </c>
      <c r="G484" s="2" t="s">
        <v>2115</v>
      </c>
      <c r="H484" s="2" t="s">
        <v>2109</v>
      </c>
      <c r="I484" s="2" t="s">
        <v>2110</v>
      </c>
      <c r="J484" s="496">
        <v>4380</v>
      </c>
      <c r="K484" s="19">
        <v>1</v>
      </c>
      <c r="L484" s="20">
        <v>2.85</v>
      </c>
      <c r="M484" s="6">
        <v>12159</v>
      </c>
      <c r="N484" s="20">
        <v>2.85</v>
      </c>
      <c r="O484" s="20"/>
      <c r="P484" s="496">
        <v>12</v>
      </c>
      <c r="Q484" s="440">
        <v>4150</v>
      </c>
      <c r="R484" s="2" t="s">
        <v>2111</v>
      </c>
      <c r="S484" s="2"/>
      <c r="T484" s="2"/>
      <c r="U484" s="2"/>
      <c r="V484" s="2"/>
      <c r="W484" s="21">
        <v>148</v>
      </c>
      <c r="X484" s="3" t="s">
        <v>2112</v>
      </c>
      <c r="Y484" s="36" t="s">
        <v>2002</v>
      </c>
      <c r="Z484" s="500" t="s">
        <v>223</v>
      </c>
      <c r="AA484" s="2"/>
      <c r="AB484" s="2"/>
      <c r="AC484" s="2"/>
      <c r="AD484" s="18"/>
      <c r="AE484" s="2"/>
      <c r="AF484" s="2" t="s">
        <v>2012</v>
      </c>
      <c r="AG484" s="59"/>
      <c r="AH484" s="59"/>
      <c r="AI484" s="59"/>
      <c r="AJ484" s="2"/>
      <c r="AK484" s="2"/>
      <c r="AL484" s="108"/>
      <c r="AW484" s="198" t="s">
        <v>61</v>
      </c>
      <c r="AX484" s="198" t="s">
        <v>62</v>
      </c>
      <c r="AY484" s="198" t="s">
        <v>1986</v>
      </c>
      <c r="AZ484" s="344" t="s">
        <v>2116</v>
      </c>
      <c r="BA484" s="198" t="s">
        <v>65</v>
      </c>
      <c r="BB484" s="198" t="s">
        <v>66</v>
      </c>
      <c r="BC484" s="344" t="s">
        <v>382</v>
      </c>
      <c r="BE484" s="343"/>
      <c r="BF484" s="418"/>
    </row>
    <row r="485" spans="1:107" x14ac:dyDescent="0.25">
      <c r="A485" s="263" t="str">
        <f t="shared" si="55"/>
        <v>N-CO-KR-000343-E-XX-XX-XX-XX-01</v>
      </c>
      <c r="B485" s="2" t="s">
        <v>2117</v>
      </c>
      <c r="C485" s="3" t="str">
        <f t="shared" ref="C485:C509" si="56">CONCATENATE(B485,D485,E485)</f>
        <v>6.01.03.FESF1.v01</v>
      </c>
      <c r="D485" s="2" t="s">
        <v>2107</v>
      </c>
      <c r="E485" s="2" t="s">
        <v>142</v>
      </c>
      <c r="F485" s="2" t="s">
        <v>1223</v>
      </c>
      <c r="G485" s="2" t="s">
        <v>2118</v>
      </c>
      <c r="H485" s="2" t="s">
        <v>2109</v>
      </c>
      <c r="I485" s="2" t="s">
        <v>2110</v>
      </c>
      <c r="J485" s="496">
        <v>4380</v>
      </c>
      <c r="K485" s="19">
        <v>1</v>
      </c>
      <c r="L485" s="20">
        <v>3.16</v>
      </c>
      <c r="M485" s="6">
        <v>13139</v>
      </c>
      <c r="N485" s="20">
        <v>3.16</v>
      </c>
      <c r="O485" s="20"/>
      <c r="P485" s="496">
        <v>12</v>
      </c>
      <c r="Q485" s="440">
        <v>4150</v>
      </c>
      <c r="R485" s="2" t="s">
        <v>2111</v>
      </c>
      <c r="S485" s="2"/>
      <c r="T485" s="2"/>
      <c r="U485" s="2"/>
      <c r="V485" s="2"/>
      <c r="W485" s="21">
        <v>148</v>
      </c>
      <c r="X485" s="3" t="s">
        <v>2112</v>
      </c>
      <c r="Y485" s="36" t="s">
        <v>2002</v>
      </c>
      <c r="Z485" s="500" t="s">
        <v>223</v>
      </c>
      <c r="AA485" s="2"/>
      <c r="AB485" s="2"/>
      <c r="AC485" s="2"/>
      <c r="AD485" s="18"/>
      <c r="AE485" s="2"/>
      <c r="AF485" s="2" t="s">
        <v>2012</v>
      </c>
      <c r="AG485" s="59"/>
      <c r="AH485" s="59"/>
      <c r="AI485" s="59"/>
      <c r="AJ485" s="2"/>
      <c r="AK485" s="2"/>
      <c r="AL485" s="108"/>
      <c r="AW485" s="198" t="s">
        <v>61</v>
      </c>
      <c r="AX485" s="198" t="s">
        <v>62</v>
      </c>
      <c r="AY485" s="198" t="s">
        <v>1986</v>
      </c>
      <c r="AZ485" s="344" t="s">
        <v>2119</v>
      </c>
      <c r="BA485" s="198" t="s">
        <v>65</v>
      </c>
      <c r="BB485" s="198" t="s">
        <v>66</v>
      </c>
      <c r="BC485" s="344" t="s">
        <v>382</v>
      </c>
      <c r="BE485" s="343"/>
      <c r="BF485" s="418"/>
    </row>
    <row r="486" spans="1:107" x14ac:dyDescent="0.25">
      <c r="A486" s="263" t="str">
        <f t="shared" si="55"/>
        <v>N-CO-KR-000344-G-XX-XX-XX-XX-01</v>
      </c>
      <c r="B486" s="2" t="s">
        <v>2117</v>
      </c>
      <c r="C486" s="3" t="str">
        <f t="shared" si="56"/>
        <v>6.01.03.FESF1.v01</v>
      </c>
      <c r="D486" s="2" t="s">
        <v>2107</v>
      </c>
      <c r="E486" s="2" t="s">
        <v>142</v>
      </c>
      <c r="F486" s="2" t="s">
        <v>1223</v>
      </c>
      <c r="G486" s="2" t="s">
        <v>2118</v>
      </c>
      <c r="H486" s="2" t="s">
        <v>2120</v>
      </c>
      <c r="I486" s="2" t="s">
        <v>2121</v>
      </c>
      <c r="J486" s="496">
        <v>4380</v>
      </c>
      <c r="K486" s="27"/>
      <c r="L486" s="27"/>
      <c r="M486" s="27"/>
      <c r="N486" s="27"/>
      <c r="O486" s="6">
        <v>2034</v>
      </c>
      <c r="P486" s="496">
        <v>12</v>
      </c>
      <c r="Q486" s="440">
        <v>6221</v>
      </c>
      <c r="R486" s="2" t="s">
        <v>2111</v>
      </c>
      <c r="S486" s="2"/>
      <c r="T486" s="2"/>
      <c r="U486" s="2"/>
      <c r="V486" s="2"/>
      <c r="W486" s="21">
        <v>148</v>
      </c>
      <c r="X486" s="3" t="s">
        <v>2112</v>
      </c>
      <c r="Y486" s="36" t="s">
        <v>2002</v>
      </c>
      <c r="Z486" s="500" t="s">
        <v>223</v>
      </c>
      <c r="AA486" s="2"/>
      <c r="AB486" s="2"/>
      <c r="AC486" s="2"/>
      <c r="AD486" s="18"/>
      <c r="AE486" s="2"/>
      <c r="AF486" s="2" t="s">
        <v>2012</v>
      </c>
      <c r="AG486" s="59"/>
      <c r="AH486" s="59"/>
      <c r="AI486" s="59"/>
      <c r="AJ486" s="2"/>
      <c r="AK486" s="2"/>
      <c r="AL486" s="108"/>
      <c r="AW486" s="198" t="s">
        <v>61</v>
      </c>
      <c r="AX486" s="198" t="s">
        <v>62</v>
      </c>
      <c r="AY486" s="198" t="s">
        <v>1986</v>
      </c>
      <c r="AZ486" s="344" t="s">
        <v>2122</v>
      </c>
      <c r="BA486" s="198" t="s">
        <v>978</v>
      </c>
      <c r="BB486" s="198" t="s">
        <v>66</v>
      </c>
      <c r="BC486" s="344" t="s">
        <v>382</v>
      </c>
      <c r="BE486" s="343"/>
      <c r="BF486" s="418"/>
    </row>
    <row r="487" spans="1:107" x14ac:dyDescent="0.25">
      <c r="A487" s="263" t="str">
        <f t="shared" si="55"/>
        <v>N-CO-KR-000345-E-XX-XX-XX-XX-01</v>
      </c>
      <c r="B487" s="2" t="s">
        <v>2123</v>
      </c>
      <c r="C487" s="3" t="str">
        <f t="shared" si="56"/>
        <v>6.01.04.FESF1.v01</v>
      </c>
      <c r="D487" s="2" t="s">
        <v>2107</v>
      </c>
      <c r="E487" s="2" t="s">
        <v>142</v>
      </c>
      <c r="F487" s="2" t="s">
        <v>1223</v>
      </c>
      <c r="G487" s="2" t="s">
        <v>2124</v>
      </c>
      <c r="H487" s="2" t="s">
        <v>2109</v>
      </c>
      <c r="I487" s="2" t="s">
        <v>2110</v>
      </c>
      <c r="J487" s="496">
        <v>4380</v>
      </c>
      <c r="K487" s="19">
        <v>1</v>
      </c>
      <c r="L487" s="20">
        <v>3.46</v>
      </c>
      <c r="M487" s="6">
        <v>15170</v>
      </c>
      <c r="N487" s="20">
        <v>3.46</v>
      </c>
      <c r="O487" s="20"/>
      <c r="P487" s="496">
        <v>12</v>
      </c>
      <c r="Q487" s="440">
        <v>4150</v>
      </c>
      <c r="R487" s="2" t="s">
        <v>2111</v>
      </c>
      <c r="S487" s="2"/>
      <c r="T487" s="2"/>
      <c r="U487" s="2"/>
      <c r="V487" s="2"/>
      <c r="W487" s="21">
        <v>148</v>
      </c>
      <c r="X487" s="3" t="s">
        <v>2112</v>
      </c>
      <c r="Y487" s="36" t="s">
        <v>2002</v>
      </c>
      <c r="Z487" s="500" t="s">
        <v>223</v>
      </c>
      <c r="AA487" s="2"/>
      <c r="AB487" s="2"/>
      <c r="AC487" s="2"/>
      <c r="AD487" s="18"/>
      <c r="AE487" s="2"/>
      <c r="AF487" s="2" t="s">
        <v>2012</v>
      </c>
      <c r="AG487" s="59"/>
      <c r="AH487" s="59"/>
      <c r="AI487" s="59"/>
      <c r="AJ487" s="2"/>
      <c r="AK487" s="2"/>
      <c r="AL487" s="108"/>
      <c r="AW487" s="198" t="s">
        <v>61</v>
      </c>
      <c r="AX487" s="198" t="s">
        <v>62</v>
      </c>
      <c r="AY487" s="198" t="s">
        <v>1986</v>
      </c>
      <c r="AZ487" s="344" t="s">
        <v>2125</v>
      </c>
      <c r="BA487" s="198" t="s">
        <v>65</v>
      </c>
      <c r="BB487" s="198" t="s">
        <v>66</v>
      </c>
      <c r="BC487" s="344" t="s">
        <v>382</v>
      </c>
      <c r="BE487" s="343"/>
      <c r="BF487" s="418"/>
    </row>
    <row r="488" spans="1:107" x14ac:dyDescent="0.25">
      <c r="A488" s="263" t="str">
        <f t="shared" si="55"/>
        <v>N-CO-KR-000346-G-XX-XX-XX-XX-01</v>
      </c>
      <c r="B488" s="2" t="s">
        <v>2123</v>
      </c>
      <c r="C488" s="3" t="str">
        <f t="shared" si="56"/>
        <v>6.01.04.FESF1.v01</v>
      </c>
      <c r="D488" s="2" t="s">
        <v>2107</v>
      </c>
      <c r="E488" s="2" t="s">
        <v>142</v>
      </c>
      <c r="F488" s="2" t="s">
        <v>1223</v>
      </c>
      <c r="G488" s="2" t="s">
        <v>2124</v>
      </c>
      <c r="H488" s="2" t="s">
        <v>2120</v>
      </c>
      <c r="I488" s="2" t="s">
        <v>2121</v>
      </c>
      <c r="J488" s="496">
        <v>4380</v>
      </c>
      <c r="K488" s="27"/>
      <c r="L488" s="27"/>
      <c r="M488" s="27"/>
      <c r="N488" s="27"/>
      <c r="O488" s="6">
        <v>2084</v>
      </c>
      <c r="P488" s="496">
        <v>12</v>
      </c>
      <c r="Q488" s="440">
        <v>6221</v>
      </c>
      <c r="R488" s="2" t="s">
        <v>2111</v>
      </c>
      <c r="S488" s="2"/>
      <c r="T488" s="2"/>
      <c r="U488" s="2"/>
      <c r="V488" s="2"/>
      <c r="W488" s="21">
        <v>148</v>
      </c>
      <c r="X488" s="3" t="s">
        <v>2112</v>
      </c>
      <c r="Y488" s="36" t="s">
        <v>2002</v>
      </c>
      <c r="Z488" s="500" t="s">
        <v>223</v>
      </c>
      <c r="AA488" s="2"/>
      <c r="AB488" s="2"/>
      <c r="AC488" s="2"/>
      <c r="AD488" s="47"/>
      <c r="AE488" s="2"/>
      <c r="AF488" s="2" t="s">
        <v>2012</v>
      </c>
      <c r="AG488" s="59"/>
      <c r="AH488" s="59"/>
      <c r="AI488" s="59"/>
      <c r="AJ488" s="2"/>
      <c r="AK488" s="2"/>
      <c r="AL488" s="108"/>
      <c r="AW488" s="198" t="s">
        <v>61</v>
      </c>
      <c r="AX488" s="198" t="s">
        <v>62</v>
      </c>
      <c r="AY488" s="198" t="s">
        <v>1986</v>
      </c>
      <c r="AZ488" s="344" t="s">
        <v>2126</v>
      </c>
      <c r="BA488" s="198" t="s">
        <v>978</v>
      </c>
      <c r="BB488" s="198" t="s">
        <v>66</v>
      </c>
      <c r="BC488" s="344" t="s">
        <v>382</v>
      </c>
      <c r="BE488" s="343"/>
      <c r="BF488" s="418"/>
    </row>
    <row r="489" spans="1:107" x14ac:dyDescent="0.25">
      <c r="A489" s="263" t="str">
        <f t="shared" si="55"/>
        <v>N-CO-KR-000347-E-XX-XX-XX-XX-01</v>
      </c>
      <c r="B489" s="2" t="s">
        <v>2127</v>
      </c>
      <c r="C489" s="3" t="str">
        <f t="shared" si="56"/>
        <v>6.02.01.FESF2.v01</v>
      </c>
      <c r="D489" s="2" t="s">
        <v>2128</v>
      </c>
      <c r="E489" s="2" t="s">
        <v>142</v>
      </c>
      <c r="F489" s="2" t="s">
        <v>1223</v>
      </c>
      <c r="G489" s="2" t="s">
        <v>2129</v>
      </c>
      <c r="H489" s="2" t="s">
        <v>2130</v>
      </c>
      <c r="I489" s="2" t="s">
        <v>2131</v>
      </c>
      <c r="J489" s="496">
        <v>5475</v>
      </c>
      <c r="K489" s="19">
        <v>1</v>
      </c>
      <c r="L489" s="20">
        <v>0.33</v>
      </c>
      <c r="M489" s="6">
        <v>1788</v>
      </c>
      <c r="N489" s="20">
        <v>0.33</v>
      </c>
      <c r="O489" s="20"/>
      <c r="P489" s="496">
        <v>12</v>
      </c>
      <c r="Q489" s="440">
        <v>1783</v>
      </c>
      <c r="R489" s="2" t="s">
        <v>2111</v>
      </c>
      <c r="S489" s="2"/>
      <c r="T489" s="2"/>
      <c r="U489" s="2"/>
      <c r="V489" s="2"/>
      <c r="W489" s="21">
        <v>112</v>
      </c>
      <c r="X489" s="3" t="s">
        <v>2112</v>
      </c>
      <c r="Y489" s="36" t="s">
        <v>2002</v>
      </c>
      <c r="Z489" s="500" t="s">
        <v>223</v>
      </c>
      <c r="AA489" s="2"/>
      <c r="AB489" s="2"/>
      <c r="AC489" s="2"/>
      <c r="AD489" s="47"/>
      <c r="AE489" s="2"/>
      <c r="AF489" s="2" t="s">
        <v>2012</v>
      </c>
      <c r="AG489" s="59"/>
      <c r="AH489" s="59"/>
      <c r="AI489" s="59"/>
      <c r="AJ489" s="2"/>
      <c r="AK489" s="2"/>
      <c r="AL489" s="108"/>
      <c r="AW489" s="198" t="s">
        <v>61</v>
      </c>
      <c r="AX489" s="198" t="s">
        <v>62</v>
      </c>
      <c r="AY489" s="198" t="s">
        <v>1986</v>
      </c>
      <c r="AZ489" s="344" t="s">
        <v>2132</v>
      </c>
      <c r="BA489" s="198" t="s">
        <v>65</v>
      </c>
      <c r="BB489" s="198" t="s">
        <v>66</v>
      </c>
      <c r="BC489" s="344" t="s">
        <v>382</v>
      </c>
      <c r="BE489" s="343"/>
      <c r="BF489" s="418"/>
    </row>
    <row r="490" spans="1:107" x14ac:dyDescent="0.25">
      <c r="A490" s="263" t="str">
        <f t="shared" si="55"/>
        <v>N-CO-KR-000348-E-XX-XX-XX-XX-01</v>
      </c>
      <c r="B490" s="2" t="s">
        <v>2133</v>
      </c>
      <c r="C490" s="3" t="str">
        <f t="shared" si="56"/>
        <v>6.02.02.FESF2.v01</v>
      </c>
      <c r="D490" s="2" t="s">
        <v>2128</v>
      </c>
      <c r="E490" s="2" t="s">
        <v>142</v>
      </c>
      <c r="F490" s="2" t="s">
        <v>1223</v>
      </c>
      <c r="G490" s="2" t="s">
        <v>2134</v>
      </c>
      <c r="H490" s="2" t="s">
        <v>2130</v>
      </c>
      <c r="I490" s="2" t="s">
        <v>2131</v>
      </c>
      <c r="J490" s="496">
        <v>5475</v>
      </c>
      <c r="K490" s="19">
        <v>1</v>
      </c>
      <c r="L490" s="20">
        <v>0.52</v>
      </c>
      <c r="M490" s="6">
        <v>2832</v>
      </c>
      <c r="N490" s="20">
        <v>0.52</v>
      </c>
      <c r="O490" s="20"/>
      <c r="P490" s="496">
        <v>12</v>
      </c>
      <c r="Q490" s="440">
        <v>1783</v>
      </c>
      <c r="R490" s="2" t="s">
        <v>2111</v>
      </c>
      <c r="S490" s="2"/>
      <c r="T490" s="2"/>
      <c r="U490" s="2"/>
      <c r="V490" s="2"/>
      <c r="W490" s="21">
        <v>112</v>
      </c>
      <c r="X490" s="3" t="s">
        <v>2112</v>
      </c>
      <c r="Y490" s="36" t="s">
        <v>2002</v>
      </c>
      <c r="Z490" s="500" t="s">
        <v>223</v>
      </c>
      <c r="AA490" s="2"/>
      <c r="AB490" s="2"/>
      <c r="AC490" s="2"/>
      <c r="AD490" s="18"/>
      <c r="AE490" s="2"/>
      <c r="AF490" s="2" t="s">
        <v>2012</v>
      </c>
      <c r="AG490" s="59"/>
      <c r="AH490" s="59"/>
      <c r="AI490" s="59"/>
      <c r="AJ490" s="2"/>
      <c r="AK490" s="2"/>
      <c r="AL490" s="108"/>
      <c r="AW490" s="198" t="s">
        <v>61</v>
      </c>
      <c r="AX490" s="198" t="s">
        <v>62</v>
      </c>
      <c r="AY490" s="198" t="s">
        <v>1986</v>
      </c>
      <c r="AZ490" s="344" t="s">
        <v>2135</v>
      </c>
      <c r="BA490" s="198" t="s">
        <v>65</v>
      </c>
      <c r="BB490" s="198" t="s">
        <v>66</v>
      </c>
      <c r="BC490" s="344" t="s">
        <v>382</v>
      </c>
      <c r="BE490" s="343"/>
      <c r="BF490" s="418"/>
    </row>
    <row r="491" spans="1:107" x14ac:dyDescent="0.25">
      <c r="A491" s="263" t="str">
        <f t="shared" si="55"/>
        <v>N-CO-KR-000349-E-XX-XX-XX-XX-01</v>
      </c>
      <c r="B491" s="2" t="s">
        <v>2136</v>
      </c>
      <c r="C491" s="3" t="str">
        <f t="shared" si="56"/>
        <v>6.02.03.FESF2.v01</v>
      </c>
      <c r="D491" s="2" t="s">
        <v>2128</v>
      </c>
      <c r="E491" s="2" t="s">
        <v>142</v>
      </c>
      <c r="F491" s="2" t="s">
        <v>1223</v>
      </c>
      <c r="G491" s="2" t="s">
        <v>2137</v>
      </c>
      <c r="H491" s="2" t="s">
        <v>2130</v>
      </c>
      <c r="I491" s="2" t="s">
        <v>2131</v>
      </c>
      <c r="J491" s="496">
        <v>5475</v>
      </c>
      <c r="K491" s="19">
        <v>1</v>
      </c>
      <c r="L491" s="20">
        <v>0.96</v>
      </c>
      <c r="M491" s="6">
        <v>5278</v>
      </c>
      <c r="N491" s="20">
        <v>0.96</v>
      </c>
      <c r="O491" s="20"/>
      <c r="P491" s="496">
        <v>12</v>
      </c>
      <c r="Q491" s="440">
        <v>1783</v>
      </c>
      <c r="R491" s="2" t="s">
        <v>2111</v>
      </c>
      <c r="S491" s="2"/>
      <c r="T491" s="2"/>
      <c r="U491" s="2"/>
      <c r="V491" s="2"/>
      <c r="W491" s="21">
        <v>112</v>
      </c>
      <c r="X491" s="3" t="s">
        <v>2112</v>
      </c>
      <c r="Y491" s="36" t="s">
        <v>2002</v>
      </c>
      <c r="Z491" s="500" t="s">
        <v>223</v>
      </c>
      <c r="AA491" s="2"/>
      <c r="AB491" s="2"/>
      <c r="AC491" s="2"/>
      <c r="AD491" s="18"/>
      <c r="AE491" s="2"/>
      <c r="AF491" s="2" t="s">
        <v>2012</v>
      </c>
      <c r="AG491" s="59"/>
      <c r="AH491" s="59"/>
      <c r="AI491" s="59"/>
      <c r="AJ491" s="2"/>
      <c r="AK491" s="2"/>
      <c r="AL491" s="108"/>
      <c r="AW491" s="198" t="s">
        <v>61</v>
      </c>
      <c r="AX491" s="198" t="s">
        <v>62</v>
      </c>
      <c r="AY491" s="198" t="s">
        <v>1986</v>
      </c>
      <c r="AZ491" s="344" t="s">
        <v>2138</v>
      </c>
      <c r="BA491" s="198" t="s">
        <v>65</v>
      </c>
      <c r="BB491" s="198" t="s">
        <v>66</v>
      </c>
      <c r="BC491" s="344" t="s">
        <v>382</v>
      </c>
      <c r="BE491" s="343"/>
      <c r="BF491" s="418"/>
    </row>
    <row r="492" spans="1:107" x14ac:dyDescent="0.25">
      <c r="A492" s="263" t="str">
        <f t="shared" si="55"/>
        <v>N-CO-KR-000350-E-XX-XX-XX-XX-02</v>
      </c>
      <c r="B492" s="2" t="s">
        <v>2139</v>
      </c>
      <c r="C492" s="3" t="str">
        <f t="shared" si="56"/>
        <v>6.03.01.FESF3.v02</v>
      </c>
      <c r="D492" s="2" t="s">
        <v>2140</v>
      </c>
      <c r="E492" s="2" t="s">
        <v>152</v>
      </c>
      <c r="F492" s="2" t="s">
        <v>1223</v>
      </c>
      <c r="G492" s="2" t="s">
        <v>2141</v>
      </c>
      <c r="H492" s="2" t="s">
        <v>2142</v>
      </c>
      <c r="I492" s="2" t="s">
        <v>2143</v>
      </c>
      <c r="J492" s="496">
        <v>5840</v>
      </c>
      <c r="K492" s="19">
        <v>1</v>
      </c>
      <c r="L492" s="20">
        <v>0.2</v>
      </c>
      <c r="M492" s="6">
        <v>1166</v>
      </c>
      <c r="N492" s="20">
        <v>0.2</v>
      </c>
      <c r="O492" s="20"/>
      <c r="P492" s="496">
        <v>12</v>
      </c>
      <c r="Q492" s="440">
        <v>1706</v>
      </c>
      <c r="R492" s="2" t="s">
        <v>2111</v>
      </c>
      <c r="S492" s="2"/>
      <c r="T492" s="2"/>
      <c r="U492" s="2"/>
      <c r="V492" s="2"/>
      <c r="W492" s="21">
        <v>132</v>
      </c>
      <c r="X492" s="3" t="s">
        <v>2144</v>
      </c>
      <c r="Y492" s="36" t="s">
        <v>2002</v>
      </c>
      <c r="Z492" s="500" t="s">
        <v>223</v>
      </c>
      <c r="AA492" s="2" t="s">
        <v>2145</v>
      </c>
      <c r="AB492" s="271" t="s">
        <v>921</v>
      </c>
      <c r="AC492" s="58"/>
      <c r="AD492" s="18"/>
      <c r="AE492" s="2"/>
      <c r="AF492" s="2" t="s">
        <v>2012</v>
      </c>
      <c r="AG492" s="59"/>
      <c r="AH492" s="59"/>
      <c r="AI492" s="59"/>
      <c r="AJ492" s="2"/>
      <c r="AK492" s="2"/>
      <c r="AL492" s="108"/>
      <c r="AW492" s="198" t="s">
        <v>61</v>
      </c>
      <c r="AX492" s="198" t="s">
        <v>62</v>
      </c>
      <c r="AY492" s="198" t="s">
        <v>1986</v>
      </c>
      <c r="AZ492" s="344" t="s">
        <v>2146</v>
      </c>
      <c r="BA492" s="198" t="s">
        <v>65</v>
      </c>
      <c r="BB492" s="198" t="s">
        <v>66</v>
      </c>
      <c r="BC492" s="344" t="s">
        <v>67</v>
      </c>
      <c r="BE492" s="343"/>
      <c r="BF492" s="418"/>
    </row>
    <row r="493" spans="1:107" x14ac:dyDescent="0.25">
      <c r="A493" s="263" t="str">
        <f t="shared" si="55"/>
        <v>N-CO-KR-000351-G-XX-XX-XX-XX-02</v>
      </c>
      <c r="B493" s="2" t="s">
        <v>2139</v>
      </c>
      <c r="C493" s="3" t="str">
        <f t="shared" si="56"/>
        <v>6.03.01.FESF3.v02</v>
      </c>
      <c r="D493" s="2" t="s">
        <v>2140</v>
      </c>
      <c r="E493" s="2" t="s">
        <v>152</v>
      </c>
      <c r="F493" s="2" t="s">
        <v>1223</v>
      </c>
      <c r="G493" s="2" t="s">
        <v>2141</v>
      </c>
      <c r="H493" s="2" t="s">
        <v>2147</v>
      </c>
      <c r="I493" s="2" t="s">
        <v>2110</v>
      </c>
      <c r="J493" s="496">
        <v>5840</v>
      </c>
      <c r="K493" s="27"/>
      <c r="L493" s="27"/>
      <c r="M493" s="27"/>
      <c r="N493" s="27"/>
      <c r="O493" s="6">
        <v>505</v>
      </c>
      <c r="P493" s="496">
        <v>12</v>
      </c>
      <c r="Q493" s="440">
        <v>1477</v>
      </c>
      <c r="R493" s="2" t="s">
        <v>2111</v>
      </c>
      <c r="S493" s="2"/>
      <c r="T493" s="2"/>
      <c r="U493" s="2"/>
      <c r="V493" s="2"/>
      <c r="W493" s="21">
        <v>132</v>
      </c>
      <c r="X493" s="3" t="s">
        <v>2144</v>
      </c>
      <c r="Y493" s="36" t="s">
        <v>2002</v>
      </c>
      <c r="Z493" s="500" t="s">
        <v>223</v>
      </c>
      <c r="AA493" s="2" t="s">
        <v>2145</v>
      </c>
      <c r="AB493" s="271" t="s">
        <v>921</v>
      </c>
      <c r="AC493" s="58"/>
      <c r="AD493" s="18"/>
      <c r="AE493" s="2"/>
      <c r="AF493" s="2" t="s">
        <v>2012</v>
      </c>
      <c r="AG493" s="59"/>
      <c r="AH493" s="59"/>
      <c r="AI493" s="59"/>
      <c r="AJ493" s="2"/>
      <c r="AK493" s="2"/>
      <c r="AL493" s="108"/>
      <c r="AW493" s="198" t="s">
        <v>61</v>
      </c>
      <c r="AX493" s="198" t="s">
        <v>62</v>
      </c>
      <c r="AY493" s="198" t="s">
        <v>1986</v>
      </c>
      <c r="AZ493" s="344" t="s">
        <v>2148</v>
      </c>
      <c r="BA493" s="198" t="s">
        <v>978</v>
      </c>
      <c r="BB493" s="198" t="s">
        <v>66</v>
      </c>
      <c r="BC493" s="344" t="s">
        <v>67</v>
      </c>
      <c r="BE493" s="343"/>
      <c r="BF493" s="418"/>
    </row>
    <row r="494" spans="1:107" x14ac:dyDescent="0.25">
      <c r="A494" s="263" t="str">
        <f t="shared" si="55"/>
        <v>N-CO-KR-000352-E-XX-XX-XX-XX-01</v>
      </c>
      <c r="B494" s="2" t="s">
        <v>2149</v>
      </c>
      <c r="C494" s="3" t="str">
        <f t="shared" si="56"/>
        <v>6.04.01.FESF4.v02</v>
      </c>
      <c r="D494" s="2" t="s">
        <v>2150</v>
      </c>
      <c r="E494" s="2" t="s">
        <v>152</v>
      </c>
      <c r="F494" s="2" t="s">
        <v>1223</v>
      </c>
      <c r="G494" s="2" t="s">
        <v>2151</v>
      </c>
      <c r="H494" s="2" t="s">
        <v>2152</v>
      </c>
      <c r="I494" s="2" t="s">
        <v>2153</v>
      </c>
      <c r="J494" s="496">
        <v>4380</v>
      </c>
      <c r="K494" s="19">
        <v>1</v>
      </c>
      <c r="L494" s="20">
        <v>0.59299999999999997</v>
      </c>
      <c r="M494" s="6">
        <v>2594</v>
      </c>
      <c r="N494" s="20">
        <v>0.59299999999999997</v>
      </c>
      <c r="O494" s="20"/>
      <c r="P494" s="496">
        <v>12</v>
      </c>
      <c r="Q494" s="440">
        <v>3604</v>
      </c>
      <c r="R494" s="2" t="s">
        <v>2111</v>
      </c>
      <c r="S494" s="2"/>
      <c r="T494" s="2"/>
      <c r="U494" s="2"/>
      <c r="V494" s="2"/>
      <c r="W494" s="21">
        <v>112</v>
      </c>
      <c r="X494" s="3" t="s">
        <v>2112</v>
      </c>
      <c r="Y494" s="36" t="s">
        <v>2002</v>
      </c>
      <c r="Z494" s="500" t="s">
        <v>223</v>
      </c>
      <c r="AA494" s="2" t="s">
        <v>2010</v>
      </c>
      <c r="AB494" s="58">
        <v>40494</v>
      </c>
      <c r="AC494" s="58"/>
      <c r="AD494" s="18"/>
      <c r="AE494" s="2"/>
      <c r="AF494" s="2" t="s">
        <v>2012</v>
      </c>
      <c r="AG494" s="59"/>
      <c r="AH494" s="59"/>
      <c r="AI494" s="59"/>
      <c r="AJ494" s="2"/>
      <c r="AK494" s="2"/>
      <c r="AL494" s="108"/>
      <c r="AW494" s="198" t="s">
        <v>61</v>
      </c>
      <c r="AX494" s="198" t="s">
        <v>62</v>
      </c>
      <c r="AY494" s="198" t="s">
        <v>1986</v>
      </c>
      <c r="AZ494" s="344" t="s">
        <v>2154</v>
      </c>
      <c r="BA494" s="198" t="s">
        <v>65</v>
      </c>
      <c r="BB494" s="198" t="s">
        <v>66</v>
      </c>
      <c r="BC494" s="344" t="s">
        <v>382</v>
      </c>
      <c r="BE494" s="343"/>
      <c r="BF494" s="418"/>
    </row>
    <row r="495" spans="1:107" x14ac:dyDescent="0.25">
      <c r="A495" s="263" t="str">
        <f t="shared" si="55"/>
        <v>N-CO-KR-000353-G-XX-XX-XX-XX-01</v>
      </c>
      <c r="B495" s="2" t="s">
        <v>2149</v>
      </c>
      <c r="C495" s="3" t="str">
        <f t="shared" si="56"/>
        <v>6.04.01.FESF4.v02</v>
      </c>
      <c r="D495" s="2" t="s">
        <v>2150</v>
      </c>
      <c r="E495" s="2" t="s">
        <v>152</v>
      </c>
      <c r="F495" s="2" t="s">
        <v>1223</v>
      </c>
      <c r="G495" s="2" t="s">
        <v>2151</v>
      </c>
      <c r="H495" s="2" t="s">
        <v>2155</v>
      </c>
      <c r="I495" s="2" t="s">
        <v>2156</v>
      </c>
      <c r="J495" s="496">
        <v>4380</v>
      </c>
      <c r="K495" s="27"/>
      <c r="L495" s="27"/>
      <c r="M495" s="27"/>
      <c r="N495" s="27"/>
      <c r="O495" s="6">
        <v>149</v>
      </c>
      <c r="P495" s="496">
        <v>12</v>
      </c>
      <c r="Q495" s="440">
        <v>4575</v>
      </c>
      <c r="R495" s="2" t="s">
        <v>2111</v>
      </c>
      <c r="S495" s="2"/>
      <c r="T495" s="2"/>
      <c r="U495" s="2"/>
      <c r="V495" s="2"/>
      <c r="W495" s="21">
        <v>112</v>
      </c>
      <c r="X495" s="3" t="s">
        <v>2112</v>
      </c>
      <c r="Y495" s="36" t="s">
        <v>2002</v>
      </c>
      <c r="Z495" s="500" t="s">
        <v>223</v>
      </c>
      <c r="AA495" s="2" t="s">
        <v>2010</v>
      </c>
      <c r="AB495" s="58">
        <v>40494</v>
      </c>
      <c r="AC495" s="58"/>
      <c r="AD495" s="18"/>
      <c r="AE495" s="2"/>
      <c r="AF495" s="2" t="s">
        <v>2012</v>
      </c>
      <c r="AG495" s="59"/>
      <c r="AH495" s="59"/>
      <c r="AI495" s="59"/>
      <c r="AJ495" s="2"/>
      <c r="AK495" s="2"/>
      <c r="AL495" s="108"/>
      <c r="AW495" s="198" t="s">
        <v>61</v>
      </c>
      <c r="AX495" s="198" t="s">
        <v>62</v>
      </c>
      <c r="AY495" s="198" t="s">
        <v>1986</v>
      </c>
      <c r="AZ495" s="344" t="s">
        <v>2157</v>
      </c>
      <c r="BA495" s="198" t="s">
        <v>978</v>
      </c>
      <c r="BB495" s="198" t="s">
        <v>66</v>
      </c>
      <c r="BC495" s="344" t="s">
        <v>382</v>
      </c>
      <c r="BE495" s="343"/>
      <c r="BF495" s="418"/>
    </row>
    <row r="496" spans="1:107" x14ac:dyDescent="0.25">
      <c r="A496" s="263" t="str">
        <f t="shared" si="55"/>
        <v>N-CO-KR-000354-E-XX-XX-XX-XX-02</v>
      </c>
      <c r="B496" s="2" t="s">
        <v>2158</v>
      </c>
      <c r="C496" s="3" t="str">
        <f t="shared" si="56"/>
        <v>6.05.01.FESF5.v02</v>
      </c>
      <c r="D496" s="2" t="s">
        <v>2159</v>
      </c>
      <c r="E496" s="2" t="s">
        <v>152</v>
      </c>
      <c r="F496" s="2" t="s">
        <v>1223</v>
      </c>
      <c r="G496" s="2" t="s">
        <v>2160</v>
      </c>
      <c r="H496" s="2" t="s">
        <v>2152</v>
      </c>
      <c r="I496" s="2" t="s">
        <v>2153</v>
      </c>
      <c r="J496" s="496">
        <v>4380</v>
      </c>
      <c r="K496" s="19">
        <v>1</v>
      </c>
      <c r="L496" s="20">
        <v>0.42899999999999999</v>
      </c>
      <c r="M496" s="6">
        <v>1879</v>
      </c>
      <c r="N496" s="20">
        <v>0.42899999999999999</v>
      </c>
      <c r="O496" s="20"/>
      <c r="P496" s="496">
        <v>12</v>
      </c>
      <c r="Q496" s="440">
        <v>471</v>
      </c>
      <c r="R496" s="2" t="s">
        <v>2111</v>
      </c>
      <c r="S496" s="2"/>
      <c r="T496" s="2"/>
      <c r="U496" s="2"/>
      <c r="V496" s="2"/>
      <c r="W496" s="21">
        <v>112</v>
      </c>
      <c r="X496" s="3" t="s">
        <v>2161</v>
      </c>
      <c r="Y496" s="36" t="s">
        <v>2002</v>
      </c>
      <c r="Z496" s="500" t="s">
        <v>223</v>
      </c>
      <c r="AA496" s="2" t="s">
        <v>2145</v>
      </c>
      <c r="AB496" s="271" t="s">
        <v>921</v>
      </c>
      <c r="AC496" s="58"/>
      <c r="AD496" s="18"/>
      <c r="AE496" s="2"/>
      <c r="AF496" s="2" t="s">
        <v>2012</v>
      </c>
      <c r="AG496" s="59"/>
      <c r="AH496" s="59"/>
      <c r="AI496" s="59"/>
      <c r="AJ496" s="2"/>
      <c r="AK496" s="2"/>
      <c r="AL496" s="108"/>
      <c r="AW496" s="198" t="s">
        <v>61</v>
      </c>
      <c r="AX496" s="198" t="s">
        <v>62</v>
      </c>
      <c r="AY496" s="198" t="s">
        <v>1986</v>
      </c>
      <c r="AZ496" s="344" t="s">
        <v>2162</v>
      </c>
      <c r="BA496" s="198" t="s">
        <v>65</v>
      </c>
      <c r="BB496" s="198" t="s">
        <v>66</v>
      </c>
      <c r="BC496" s="344" t="s">
        <v>67</v>
      </c>
      <c r="BE496" s="343"/>
      <c r="BF496" s="418"/>
    </row>
    <row r="497" spans="1:58" x14ac:dyDescent="0.25">
      <c r="A497" s="263" t="str">
        <f t="shared" si="55"/>
        <v>N-CO-KR-000355-G-XX-XX-XX-XX-02</v>
      </c>
      <c r="B497" s="2" t="s">
        <v>2158</v>
      </c>
      <c r="C497" s="3" t="str">
        <f t="shared" si="56"/>
        <v>6.05.01.FESF5.v02</v>
      </c>
      <c r="D497" s="2" t="s">
        <v>2159</v>
      </c>
      <c r="E497" s="2" t="s">
        <v>152</v>
      </c>
      <c r="F497" s="2" t="s">
        <v>1223</v>
      </c>
      <c r="G497" s="2" t="s">
        <v>2160</v>
      </c>
      <c r="H497" s="2" t="s">
        <v>2163</v>
      </c>
      <c r="I497" s="2" t="s">
        <v>2164</v>
      </c>
      <c r="J497" s="496">
        <v>4380</v>
      </c>
      <c r="K497" s="27"/>
      <c r="L497" s="27"/>
      <c r="M497" s="27"/>
      <c r="N497" s="27"/>
      <c r="O497" s="6">
        <v>306</v>
      </c>
      <c r="P497" s="496">
        <v>12</v>
      </c>
      <c r="Q497" s="440">
        <v>326</v>
      </c>
      <c r="R497" s="2" t="s">
        <v>2111</v>
      </c>
      <c r="S497" s="2"/>
      <c r="T497" s="2"/>
      <c r="U497" s="2"/>
      <c r="V497" s="2"/>
      <c r="W497" s="21">
        <v>112</v>
      </c>
      <c r="X497" s="3" t="s">
        <v>2161</v>
      </c>
      <c r="Y497" s="36" t="s">
        <v>2002</v>
      </c>
      <c r="Z497" s="500" t="s">
        <v>223</v>
      </c>
      <c r="AA497" s="2" t="s">
        <v>2145</v>
      </c>
      <c r="AB497" s="271" t="s">
        <v>921</v>
      </c>
      <c r="AC497" s="58"/>
      <c r="AD497" s="18"/>
      <c r="AE497" s="2"/>
      <c r="AF497" s="2" t="s">
        <v>2012</v>
      </c>
      <c r="AG497" s="59"/>
      <c r="AH497" s="59"/>
      <c r="AI497" s="59"/>
      <c r="AJ497" s="2"/>
      <c r="AK497" s="2"/>
      <c r="AL497" s="108"/>
      <c r="AW497" s="198" t="s">
        <v>61</v>
      </c>
      <c r="AX497" s="198" t="s">
        <v>62</v>
      </c>
      <c r="AY497" s="198" t="s">
        <v>1986</v>
      </c>
      <c r="AZ497" s="344" t="s">
        <v>2165</v>
      </c>
      <c r="BA497" s="198" t="s">
        <v>978</v>
      </c>
      <c r="BB497" s="198" t="s">
        <v>66</v>
      </c>
      <c r="BC497" s="344" t="s">
        <v>67</v>
      </c>
      <c r="BE497" s="343"/>
      <c r="BF497" s="418"/>
    </row>
    <row r="498" spans="1:58" x14ac:dyDescent="0.25">
      <c r="A498" s="263" t="str">
        <f t="shared" si="55"/>
        <v>N-CO-KR-000356-E-XX-XX-XX-XX-01</v>
      </c>
      <c r="B498" s="2" t="s">
        <v>2166</v>
      </c>
      <c r="C498" s="3" t="str">
        <f t="shared" si="56"/>
        <v>6.06.01.FESF6.v01</v>
      </c>
      <c r="D498" s="2" t="s">
        <v>2167</v>
      </c>
      <c r="E498" s="2" t="s">
        <v>142</v>
      </c>
      <c r="F498" s="2" t="s">
        <v>1223</v>
      </c>
      <c r="G498" s="2" t="s">
        <v>2168</v>
      </c>
      <c r="H498" s="2" t="s">
        <v>2169</v>
      </c>
      <c r="I498" s="2" t="s">
        <v>2170</v>
      </c>
      <c r="J498" s="496">
        <v>4380</v>
      </c>
      <c r="K498" s="19">
        <v>1</v>
      </c>
      <c r="L498" s="20">
        <v>4.2</v>
      </c>
      <c r="M498" s="24">
        <v>18432</v>
      </c>
      <c r="N498" s="20">
        <v>4.2</v>
      </c>
      <c r="O498" s="20"/>
      <c r="P498" s="496">
        <v>12</v>
      </c>
      <c r="Q498" s="440">
        <v>16884</v>
      </c>
      <c r="R498" s="2" t="s">
        <v>2111</v>
      </c>
      <c r="S498" s="2"/>
      <c r="T498" s="2"/>
      <c r="U498" s="2"/>
      <c r="V498" s="2"/>
      <c r="W498" s="21">
        <v>258</v>
      </c>
      <c r="X498" s="3" t="s">
        <v>2112</v>
      </c>
      <c r="Y498" s="2" t="s">
        <v>2002</v>
      </c>
      <c r="Z498" s="496" t="s">
        <v>223</v>
      </c>
      <c r="AA498" s="2"/>
      <c r="AB498" s="2"/>
      <c r="AC498" s="2"/>
      <c r="AD498" s="18"/>
      <c r="AE498" s="2"/>
      <c r="AF498" s="2" t="s">
        <v>2012</v>
      </c>
      <c r="AG498" s="59"/>
      <c r="AH498" s="59"/>
      <c r="AI498" s="59"/>
      <c r="AJ498" s="2"/>
      <c r="AK498" s="2"/>
      <c r="AL498" s="108"/>
      <c r="AW498" s="198" t="s">
        <v>61</v>
      </c>
      <c r="AX498" s="198" t="s">
        <v>62</v>
      </c>
      <c r="AY498" s="198" t="s">
        <v>1986</v>
      </c>
      <c r="AZ498" s="344" t="s">
        <v>2171</v>
      </c>
      <c r="BA498" s="198" t="s">
        <v>65</v>
      </c>
      <c r="BB498" s="198" t="s">
        <v>66</v>
      </c>
      <c r="BC498" s="344" t="s">
        <v>382</v>
      </c>
      <c r="BE498" s="343"/>
      <c r="BF498" s="418"/>
    </row>
    <row r="499" spans="1:58" x14ac:dyDescent="0.25">
      <c r="A499" s="263" t="str">
        <f t="shared" si="55"/>
        <v>N-CO-KR-000357-G-XX-XX-XX-XX-01</v>
      </c>
      <c r="B499" s="2" t="s">
        <v>2166</v>
      </c>
      <c r="C499" s="3" t="str">
        <f t="shared" si="56"/>
        <v>6.06.01.FESF6.v01</v>
      </c>
      <c r="D499" s="2" t="s">
        <v>2167</v>
      </c>
      <c r="E499" s="2" t="s">
        <v>142</v>
      </c>
      <c r="F499" s="2" t="s">
        <v>1223</v>
      </c>
      <c r="G499" s="2" t="s">
        <v>2168</v>
      </c>
      <c r="H499" s="2" t="s">
        <v>2147</v>
      </c>
      <c r="I499" s="2" t="s">
        <v>2164</v>
      </c>
      <c r="J499" s="496">
        <v>4380</v>
      </c>
      <c r="K499" s="27"/>
      <c r="L499" s="27"/>
      <c r="M499" s="27"/>
      <c r="N499" s="27"/>
      <c r="O499" s="6">
        <v>403</v>
      </c>
      <c r="P499" s="496">
        <v>12</v>
      </c>
      <c r="Q499" s="440">
        <v>21797</v>
      </c>
      <c r="R499" s="2" t="s">
        <v>2111</v>
      </c>
      <c r="S499" s="2"/>
      <c r="T499" s="2"/>
      <c r="U499" s="2"/>
      <c r="V499" s="2"/>
      <c r="W499" s="21">
        <v>258</v>
      </c>
      <c r="X499" s="3" t="s">
        <v>2112</v>
      </c>
      <c r="Y499" s="2" t="s">
        <v>2002</v>
      </c>
      <c r="Z499" s="496" t="s">
        <v>223</v>
      </c>
      <c r="AA499" s="2"/>
      <c r="AB499" s="2"/>
      <c r="AC499" s="2"/>
      <c r="AD499" s="18"/>
      <c r="AE499" s="2"/>
      <c r="AF499" s="2" t="s">
        <v>2012</v>
      </c>
      <c r="AG499" s="59"/>
      <c r="AH499" s="59"/>
      <c r="AI499" s="59"/>
      <c r="AJ499" s="2"/>
      <c r="AK499" s="2"/>
      <c r="AL499" s="108"/>
      <c r="AW499" s="198" t="s">
        <v>61</v>
      </c>
      <c r="AX499" s="198" t="s">
        <v>62</v>
      </c>
      <c r="AY499" s="198" t="s">
        <v>1986</v>
      </c>
      <c r="AZ499" s="344" t="s">
        <v>2172</v>
      </c>
      <c r="BA499" s="198" t="s">
        <v>978</v>
      </c>
      <c r="BB499" s="198" t="s">
        <v>66</v>
      </c>
      <c r="BC499" s="344" t="s">
        <v>382</v>
      </c>
      <c r="BE499" s="343"/>
      <c r="BF499" s="418"/>
    </row>
    <row r="500" spans="1:58" x14ac:dyDescent="0.25">
      <c r="A500" s="263" t="str">
        <f t="shared" si="55"/>
        <v>N-CO-KR-000358-G-XX-XX-XX-XX-01</v>
      </c>
      <c r="B500" s="2" t="s">
        <v>2173</v>
      </c>
      <c r="C500" s="3" t="str">
        <f t="shared" si="56"/>
        <v>6.07.01.FESF7.v01</v>
      </c>
      <c r="D500" s="2" t="s">
        <v>2174</v>
      </c>
      <c r="E500" s="2" t="s">
        <v>142</v>
      </c>
      <c r="F500" s="2" t="s">
        <v>1223</v>
      </c>
      <c r="G500" s="2" t="s">
        <v>2175</v>
      </c>
      <c r="H500" s="2" t="s">
        <v>2147</v>
      </c>
      <c r="I500" s="2" t="s">
        <v>2176</v>
      </c>
      <c r="J500" s="496">
        <v>4380</v>
      </c>
      <c r="K500" s="27"/>
      <c r="L500" s="27"/>
      <c r="M500" s="27"/>
      <c r="N500" s="27"/>
      <c r="O500" s="6">
        <v>577</v>
      </c>
      <c r="P500" s="496">
        <v>12</v>
      </c>
      <c r="Q500" s="440">
        <v>3122</v>
      </c>
      <c r="R500" s="2" t="s">
        <v>2111</v>
      </c>
      <c r="S500" s="2"/>
      <c r="T500" s="2"/>
      <c r="U500" s="2"/>
      <c r="V500" s="2"/>
      <c r="W500" s="21">
        <v>135</v>
      </c>
      <c r="X500" s="3" t="s">
        <v>2112</v>
      </c>
      <c r="Y500" s="2" t="s">
        <v>2002</v>
      </c>
      <c r="Z500" s="496" t="s">
        <v>223</v>
      </c>
      <c r="AA500" s="2"/>
      <c r="AB500" s="2"/>
      <c r="AC500" s="2"/>
      <c r="AD500" s="18"/>
      <c r="AE500" s="2"/>
      <c r="AF500" s="2" t="s">
        <v>2012</v>
      </c>
      <c r="AG500" s="59"/>
      <c r="AH500" s="59"/>
      <c r="AI500" s="59"/>
      <c r="AJ500" s="2"/>
      <c r="AK500" s="2"/>
      <c r="AL500" s="108"/>
      <c r="AW500" s="198" t="s">
        <v>61</v>
      </c>
      <c r="AX500" s="198" t="s">
        <v>62</v>
      </c>
      <c r="AY500" s="198" t="s">
        <v>1986</v>
      </c>
      <c r="AZ500" s="344" t="s">
        <v>2177</v>
      </c>
      <c r="BA500" s="198" t="s">
        <v>978</v>
      </c>
      <c r="BB500" s="198" t="s">
        <v>66</v>
      </c>
      <c r="BC500" s="344" t="s">
        <v>382</v>
      </c>
      <c r="BE500" s="343"/>
      <c r="BF500" s="418"/>
    </row>
    <row r="501" spans="1:58" x14ac:dyDescent="0.25">
      <c r="A501" s="263" t="str">
        <f t="shared" si="55"/>
        <v>N-CO-KR-000359-G-XX-XX-XX-XX-01</v>
      </c>
      <c r="B501" s="2" t="s">
        <v>2178</v>
      </c>
      <c r="C501" s="3" t="str">
        <f t="shared" si="56"/>
        <v>6.08.01.FESF8.v01</v>
      </c>
      <c r="D501" s="2" t="s">
        <v>2179</v>
      </c>
      <c r="E501" s="2" t="s">
        <v>142</v>
      </c>
      <c r="F501" s="2" t="s">
        <v>1223</v>
      </c>
      <c r="G501" s="2" t="s">
        <v>2180</v>
      </c>
      <c r="H501" s="2" t="s">
        <v>2163</v>
      </c>
      <c r="I501" s="2" t="s">
        <v>2176</v>
      </c>
      <c r="J501" s="496">
        <v>4380</v>
      </c>
      <c r="K501" s="27"/>
      <c r="L501" s="27"/>
      <c r="M501" s="27"/>
      <c r="N501" s="27"/>
      <c r="O501" s="6">
        <v>1034</v>
      </c>
      <c r="P501" s="496">
        <v>12</v>
      </c>
      <c r="Q501" s="440">
        <v>8221</v>
      </c>
      <c r="R501" s="2" t="s">
        <v>2111</v>
      </c>
      <c r="S501" s="2"/>
      <c r="T501" s="2"/>
      <c r="U501" s="2"/>
      <c r="V501" s="2"/>
      <c r="W501" s="21">
        <v>258</v>
      </c>
      <c r="X501" s="3" t="s">
        <v>2112</v>
      </c>
      <c r="Y501" s="2" t="s">
        <v>2002</v>
      </c>
      <c r="Z501" s="496" t="s">
        <v>223</v>
      </c>
      <c r="AA501" s="2"/>
      <c r="AB501" s="2"/>
      <c r="AC501" s="2"/>
      <c r="AD501" s="18"/>
      <c r="AE501" s="2"/>
      <c r="AF501" s="2" t="s">
        <v>2181</v>
      </c>
      <c r="AG501" s="59"/>
      <c r="AH501" s="59"/>
      <c r="AI501" s="59"/>
      <c r="AJ501" s="2"/>
      <c r="AK501" s="2"/>
      <c r="AL501" s="108"/>
      <c r="AW501" s="198" t="s">
        <v>61</v>
      </c>
      <c r="AX501" s="198" t="s">
        <v>62</v>
      </c>
      <c r="AY501" s="198" t="s">
        <v>1986</v>
      </c>
      <c r="AZ501" s="344" t="s">
        <v>2182</v>
      </c>
      <c r="BA501" s="198" t="s">
        <v>978</v>
      </c>
      <c r="BB501" s="198" t="s">
        <v>66</v>
      </c>
      <c r="BC501" s="344" t="s">
        <v>382</v>
      </c>
      <c r="BE501" s="343"/>
      <c r="BF501" s="418"/>
    </row>
    <row r="502" spans="1:58" x14ac:dyDescent="0.25">
      <c r="A502" s="263" t="str">
        <f t="shared" si="55"/>
        <v>N-CO-KR-000360-G-XX-XX-XX-XX-01</v>
      </c>
      <c r="B502" s="2" t="s">
        <v>2183</v>
      </c>
      <c r="C502" s="3" t="str">
        <f t="shared" si="56"/>
        <v>6.08.02.FESF8.v01</v>
      </c>
      <c r="D502" s="2" t="s">
        <v>2179</v>
      </c>
      <c r="E502" s="2" t="s">
        <v>142</v>
      </c>
      <c r="F502" s="2" t="s">
        <v>1223</v>
      </c>
      <c r="G502" s="2" t="s">
        <v>2184</v>
      </c>
      <c r="H502" s="2" t="s">
        <v>2163</v>
      </c>
      <c r="I502" s="2" t="s">
        <v>2176</v>
      </c>
      <c r="J502" s="496">
        <v>4380</v>
      </c>
      <c r="K502" s="27"/>
      <c r="L502" s="27"/>
      <c r="M502" s="27"/>
      <c r="N502" s="27"/>
      <c r="O502" s="6">
        <v>2113</v>
      </c>
      <c r="P502" s="496">
        <v>12</v>
      </c>
      <c r="Q502" s="440">
        <v>8646</v>
      </c>
      <c r="R502" s="2" t="s">
        <v>2111</v>
      </c>
      <c r="S502" s="2"/>
      <c r="T502" s="2"/>
      <c r="U502" s="2"/>
      <c r="V502" s="2"/>
      <c r="W502" s="21">
        <v>258</v>
      </c>
      <c r="X502" s="3" t="s">
        <v>2112</v>
      </c>
      <c r="Y502" s="2" t="s">
        <v>2002</v>
      </c>
      <c r="Z502" s="496" t="s">
        <v>223</v>
      </c>
      <c r="AA502" s="2"/>
      <c r="AB502" s="2"/>
      <c r="AC502" s="2"/>
      <c r="AD502" s="18"/>
      <c r="AE502" s="2"/>
      <c r="AF502" s="2" t="s">
        <v>2181</v>
      </c>
      <c r="AG502" s="59"/>
      <c r="AH502" s="59"/>
      <c r="AI502" s="59"/>
      <c r="AJ502" s="2"/>
      <c r="AK502" s="2"/>
      <c r="AL502" s="108"/>
      <c r="AW502" s="198" t="s">
        <v>61</v>
      </c>
      <c r="AX502" s="198" t="s">
        <v>62</v>
      </c>
      <c r="AY502" s="198" t="s">
        <v>1986</v>
      </c>
      <c r="AZ502" s="344" t="s">
        <v>2185</v>
      </c>
      <c r="BA502" s="198" t="s">
        <v>978</v>
      </c>
      <c r="BB502" s="198" t="s">
        <v>66</v>
      </c>
      <c r="BC502" s="344" t="s">
        <v>382</v>
      </c>
      <c r="BE502" s="343"/>
      <c r="BF502" s="418"/>
    </row>
    <row r="503" spans="1:58" x14ac:dyDescent="0.25">
      <c r="A503" s="263" t="str">
        <f t="shared" si="55"/>
        <v>N-CO-KR-000361-G-XX-XX-XX-XX-01</v>
      </c>
      <c r="B503" s="2" t="s">
        <v>2186</v>
      </c>
      <c r="C503" s="3" t="str">
        <f t="shared" si="56"/>
        <v>6.11.01.FESF11.v01</v>
      </c>
      <c r="D503" s="2" t="s">
        <v>2187</v>
      </c>
      <c r="E503" s="2" t="s">
        <v>142</v>
      </c>
      <c r="F503" s="2" t="s">
        <v>1223</v>
      </c>
      <c r="G503" s="3" t="s">
        <v>2188</v>
      </c>
      <c r="H503" s="3" t="s">
        <v>2189</v>
      </c>
      <c r="I503" s="3" t="s">
        <v>2190</v>
      </c>
      <c r="J503" s="496">
        <v>265</v>
      </c>
      <c r="K503" s="27"/>
      <c r="L503" s="27"/>
      <c r="M503" s="27"/>
      <c r="N503" s="27"/>
      <c r="O503" s="6">
        <v>60</v>
      </c>
      <c r="P503" s="496">
        <v>5</v>
      </c>
      <c r="Q503" s="440">
        <v>35</v>
      </c>
      <c r="R503" s="2" t="s">
        <v>2111</v>
      </c>
      <c r="S503" s="2"/>
      <c r="T503" s="2"/>
      <c r="U503" s="2"/>
      <c r="V503" s="2"/>
      <c r="W503" s="28">
        <v>16.7</v>
      </c>
      <c r="X503" s="3" t="s">
        <v>2191</v>
      </c>
      <c r="Y503" s="2" t="s">
        <v>2002</v>
      </c>
      <c r="Z503" s="496" t="s">
        <v>223</v>
      </c>
      <c r="AA503" s="2"/>
      <c r="AB503" s="2"/>
      <c r="AC503" s="2"/>
      <c r="AD503" s="18"/>
      <c r="AE503" s="2"/>
      <c r="AF503" s="2" t="s">
        <v>2012</v>
      </c>
      <c r="AG503" s="59"/>
      <c r="AH503" s="59"/>
      <c r="AI503" s="59"/>
      <c r="AJ503" s="2"/>
      <c r="AK503" s="2"/>
      <c r="AL503" s="108"/>
      <c r="AW503" s="198" t="s">
        <v>61</v>
      </c>
      <c r="AX503" s="198" t="s">
        <v>62</v>
      </c>
      <c r="AY503" s="198" t="s">
        <v>1986</v>
      </c>
      <c r="AZ503" s="344" t="s">
        <v>2192</v>
      </c>
      <c r="BA503" s="198" t="s">
        <v>978</v>
      </c>
      <c r="BB503" s="198" t="s">
        <v>66</v>
      </c>
      <c r="BC503" s="344" t="s">
        <v>382</v>
      </c>
      <c r="BE503" s="343"/>
      <c r="BF503" s="418"/>
    </row>
    <row r="504" spans="1:58" x14ac:dyDescent="0.25">
      <c r="A504" s="263" t="str">
        <f t="shared" si="55"/>
        <v>N-CO-KR-000362-E-XX-XX-XX-XX-01</v>
      </c>
      <c r="B504" s="2" t="s">
        <v>2186</v>
      </c>
      <c r="C504" s="3" t="str">
        <f t="shared" si="56"/>
        <v>6.11.01.FESF11.v01</v>
      </c>
      <c r="D504" s="2" t="s">
        <v>2187</v>
      </c>
      <c r="E504" s="2" t="s">
        <v>142</v>
      </c>
      <c r="F504" s="2" t="s">
        <v>1223</v>
      </c>
      <c r="G504" s="3" t="s">
        <v>2188</v>
      </c>
      <c r="H504" s="3" t="s">
        <v>2189</v>
      </c>
      <c r="I504" s="3" t="s">
        <v>2190</v>
      </c>
      <c r="J504" s="496">
        <v>265</v>
      </c>
      <c r="K504" s="4">
        <v>0.5</v>
      </c>
      <c r="L504" s="496">
        <v>0.23300000000000001</v>
      </c>
      <c r="M504" s="496">
        <v>1396</v>
      </c>
      <c r="N504" s="496">
        <v>0.11600000000000001</v>
      </c>
      <c r="O504" s="6"/>
      <c r="P504" s="496">
        <v>5</v>
      </c>
      <c r="Q504" s="440">
        <v>35</v>
      </c>
      <c r="R504" s="2" t="s">
        <v>2111</v>
      </c>
      <c r="S504" s="2"/>
      <c r="T504" s="2"/>
      <c r="U504" s="2"/>
      <c r="V504" s="2"/>
      <c r="W504" s="28">
        <v>16.7</v>
      </c>
      <c r="X504" s="3" t="s">
        <v>2191</v>
      </c>
      <c r="Y504" s="2" t="s">
        <v>2002</v>
      </c>
      <c r="Z504" s="496" t="s">
        <v>223</v>
      </c>
      <c r="AA504" s="2"/>
      <c r="AB504" s="2"/>
      <c r="AC504" s="2"/>
      <c r="AD504" s="18"/>
      <c r="AE504" s="2"/>
      <c r="AF504" s="2" t="s">
        <v>2012</v>
      </c>
      <c r="AG504" s="59"/>
      <c r="AH504" s="59"/>
      <c r="AI504" s="59"/>
      <c r="AJ504" s="2"/>
      <c r="AK504" s="2"/>
      <c r="AL504" s="108"/>
      <c r="AW504" s="198" t="s">
        <v>61</v>
      </c>
      <c r="AX504" s="198" t="s">
        <v>62</v>
      </c>
      <c r="AY504" s="198" t="s">
        <v>1986</v>
      </c>
      <c r="AZ504" s="344" t="s">
        <v>2193</v>
      </c>
      <c r="BA504" s="198" t="s">
        <v>65</v>
      </c>
      <c r="BB504" s="198" t="s">
        <v>66</v>
      </c>
      <c r="BC504" s="344" t="s">
        <v>382</v>
      </c>
      <c r="BE504" s="343"/>
      <c r="BF504" s="418"/>
    </row>
    <row r="505" spans="1:58" x14ac:dyDescent="0.25">
      <c r="A505" s="263" t="str">
        <f t="shared" si="55"/>
        <v>N-CO-KR-000363-G-XX-XX-XX-XX-01</v>
      </c>
      <c r="B505" s="2" t="s">
        <v>2194</v>
      </c>
      <c r="C505" s="3" t="str">
        <f t="shared" si="56"/>
        <v>6.14.01.FESF14.v01</v>
      </c>
      <c r="D505" s="2" t="s">
        <v>2195</v>
      </c>
      <c r="E505" s="2" t="s">
        <v>142</v>
      </c>
      <c r="F505" s="2" t="s">
        <v>1223</v>
      </c>
      <c r="G505" s="2" t="s">
        <v>2196</v>
      </c>
      <c r="H505" s="2" t="s">
        <v>2197</v>
      </c>
      <c r="I505" s="2" t="s">
        <v>2196</v>
      </c>
      <c r="J505" s="496">
        <v>5445</v>
      </c>
      <c r="K505" s="19"/>
      <c r="L505" s="20"/>
      <c r="M505" s="496"/>
      <c r="N505" s="20"/>
      <c r="O505" s="7">
        <v>1161</v>
      </c>
      <c r="P505" s="496">
        <v>12</v>
      </c>
      <c r="Q505" s="440">
        <v>7805</v>
      </c>
      <c r="R505" s="2" t="s">
        <v>1059</v>
      </c>
      <c r="S505" s="2"/>
      <c r="T505" s="2"/>
      <c r="U505" s="2"/>
      <c r="V505" s="2"/>
      <c r="W505" s="9">
        <v>258</v>
      </c>
      <c r="X505" s="3" t="s">
        <v>2112</v>
      </c>
      <c r="Y505" s="2" t="s">
        <v>2002</v>
      </c>
      <c r="Z505" s="496" t="s">
        <v>223</v>
      </c>
      <c r="AA505" s="2"/>
      <c r="AB505" s="58">
        <v>40494</v>
      </c>
      <c r="AC505" s="58"/>
      <c r="AD505" s="18"/>
      <c r="AE505" s="2"/>
      <c r="AF505" s="2" t="s">
        <v>2181</v>
      </c>
      <c r="AG505" s="59"/>
      <c r="AH505" s="59"/>
      <c r="AI505" s="59"/>
      <c r="AJ505" s="2"/>
      <c r="AK505" s="2"/>
      <c r="AL505" s="108"/>
      <c r="AW505" s="198" t="s">
        <v>61</v>
      </c>
      <c r="AX505" s="198" t="s">
        <v>62</v>
      </c>
      <c r="AY505" s="198" t="s">
        <v>1986</v>
      </c>
      <c r="AZ505" s="344" t="s">
        <v>2198</v>
      </c>
      <c r="BA505" s="198" t="s">
        <v>978</v>
      </c>
      <c r="BB505" s="198" t="s">
        <v>66</v>
      </c>
      <c r="BC505" s="344" t="s">
        <v>382</v>
      </c>
      <c r="BE505" s="343"/>
      <c r="BF505" s="418"/>
    </row>
    <row r="506" spans="1:58" x14ac:dyDescent="0.25">
      <c r="A506" s="263" t="str">
        <f t="shared" si="55"/>
        <v>N-CO-KR-000364-G-XX-XX-XX-XX-01</v>
      </c>
      <c r="B506" s="2" t="s">
        <v>2199</v>
      </c>
      <c r="C506" s="3" t="str">
        <f t="shared" si="56"/>
        <v>6.14.02.FESF14.v01</v>
      </c>
      <c r="D506" s="2" t="s">
        <v>2195</v>
      </c>
      <c r="E506" s="2" t="s">
        <v>142</v>
      </c>
      <c r="F506" s="2" t="s">
        <v>1223</v>
      </c>
      <c r="G506" s="2" t="s">
        <v>2200</v>
      </c>
      <c r="H506" s="2" t="s">
        <v>2197</v>
      </c>
      <c r="I506" s="2" t="s">
        <v>2200</v>
      </c>
      <c r="J506" s="496">
        <v>5445</v>
      </c>
      <c r="K506" s="19"/>
      <c r="L506" s="20"/>
      <c r="M506" s="496"/>
      <c r="N506" s="20"/>
      <c r="O506" s="7">
        <v>1438</v>
      </c>
      <c r="P506" s="496">
        <v>12</v>
      </c>
      <c r="Q506" s="440">
        <v>9230</v>
      </c>
      <c r="R506" s="2" t="s">
        <v>1059</v>
      </c>
      <c r="S506" s="2"/>
      <c r="T506" s="2"/>
      <c r="U506" s="2"/>
      <c r="V506" s="2"/>
      <c r="W506" s="9">
        <v>258</v>
      </c>
      <c r="X506" s="3" t="s">
        <v>2112</v>
      </c>
      <c r="Y506" s="2" t="s">
        <v>2002</v>
      </c>
      <c r="Z506" s="496" t="s">
        <v>223</v>
      </c>
      <c r="AA506" s="2"/>
      <c r="AB506" s="58">
        <v>40494</v>
      </c>
      <c r="AC506" s="58"/>
      <c r="AD506" s="18"/>
      <c r="AE506" s="2"/>
      <c r="AF506" s="2" t="s">
        <v>2181</v>
      </c>
      <c r="AG506" s="59"/>
      <c r="AH506" s="59"/>
      <c r="AI506" s="59"/>
      <c r="AJ506" s="2"/>
      <c r="AK506" s="2"/>
      <c r="AL506" s="108"/>
      <c r="AW506" s="198" t="s">
        <v>61</v>
      </c>
      <c r="AX506" s="198" t="s">
        <v>62</v>
      </c>
      <c r="AY506" s="198" t="s">
        <v>1986</v>
      </c>
      <c r="AZ506" s="344" t="s">
        <v>2201</v>
      </c>
      <c r="BA506" s="198" t="s">
        <v>978</v>
      </c>
      <c r="BB506" s="198" t="s">
        <v>66</v>
      </c>
      <c r="BC506" s="344" t="s">
        <v>382</v>
      </c>
      <c r="BE506" s="343"/>
      <c r="BF506" s="418"/>
    </row>
    <row r="507" spans="1:58" x14ac:dyDescent="0.25">
      <c r="A507" s="263" t="str">
        <f t="shared" si="55"/>
        <v>N-CO-KR-000365-G-XX-XX-XX-XX-01</v>
      </c>
      <c r="B507" s="2" t="s">
        <v>2202</v>
      </c>
      <c r="C507" s="3" t="str">
        <f t="shared" si="56"/>
        <v>6.15.01.FESF15.v01</v>
      </c>
      <c r="D507" s="2" t="s">
        <v>2203</v>
      </c>
      <c r="E507" s="2" t="s">
        <v>142</v>
      </c>
      <c r="F507" s="2" t="s">
        <v>1223</v>
      </c>
      <c r="G507" s="2" t="s">
        <v>2204</v>
      </c>
      <c r="H507" s="2" t="s">
        <v>2205</v>
      </c>
      <c r="I507" s="2" t="s">
        <v>2206</v>
      </c>
      <c r="J507" s="496">
        <v>4380</v>
      </c>
      <c r="K507" s="19"/>
      <c r="L507" s="20"/>
      <c r="M507" s="496"/>
      <c r="N507" s="20"/>
      <c r="O507" s="7">
        <v>733</v>
      </c>
      <c r="P507" s="496">
        <v>12</v>
      </c>
      <c r="Q507" s="440">
        <v>1751</v>
      </c>
      <c r="R507" s="2" t="s">
        <v>1059</v>
      </c>
      <c r="S507" s="2"/>
      <c r="T507" s="2"/>
      <c r="U507" s="2"/>
      <c r="V507" s="2"/>
      <c r="W507" s="9">
        <v>258</v>
      </c>
      <c r="X507" s="3" t="s">
        <v>2112</v>
      </c>
      <c r="Y507" s="2" t="s">
        <v>2002</v>
      </c>
      <c r="Z507" s="496" t="s">
        <v>223</v>
      </c>
      <c r="AA507" s="2"/>
      <c r="AB507" s="58">
        <v>40494</v>
      </c>
      <c r="AC507" s="58"/>
      <c r="AD507" s="18"/>
      <c r="AE507" s="2"/>
      <c r="AF507" s="2" t="s">
        <v>2181</v>
      </c>
      <c r="AG507" s="59"/>
      <c r="AH507" s="59"/>
      <c r="AI507" s="59"/>
      <c r="AJ507" s="2"/>
      <c r="AK507" s="2"/>
      <c r="AL507" s="108"/>
      <c r="AW507" s="198" t="s">
        <v>61</v>
      </c>
      <c r="AX507" s="198" t="s">
        <v>62</v>
      </c>
      <c r="AY507" s="198" t="s">
        <v>1986</v>
      </c>
      <c r="AZ507" s="344" t="s">
        <v>2207</v>
      </c>
      <c r="BA507" s="198" t="s">
        <v>978</v>
      </c>
      <c r="BB507" s="198" t="s">
        <v>66</v>
      </c>
      <c r="BC507" s="344" t="s">
        <v>382</v>
      </c>
      <c r="BE507" s="343"/>
      <c r="BF507" s="418"/>
    </row>
    <row r="508" spans="1:58" x14ac:dyDescent="0.25">
      <c r="A508" s="263" t="str">
        <f t="shared" si="55"/>
        <v>N-CO-KR-000366-G-XX-XX-XX-XX-01</v>
      </c>
      <c r="B508" s="2" t="s">
        <v>2208</v>
      </c>
      <c r="C508" s="3" t="str">
        <f t="shared" si="56"/>
        <v>6.15.02.FESF15.v01</v>
      </c>
      <c r="D508" s="2" t="s">
        <v>2203</v>
      </c>
      <c r="E508" s="2" t="s">
        <v>142</v>
      </c>
      <c r="F508" s="2" t="s">
        <v>1223</v>
      </c>
      <c r="G508" s="2" t="s">
        <v>2209</v>
      </c>
      <c r="H508" s="2" t="s">
        <v>2205</v>
      </c>
      <c r="I508" s="2" t="s">
        <v>2210</v>
      </c>
      <c r="J508" s="496">
        <v>4380</v>
      </c>
      <c r="K508" s="19"/>
      <c r="L508" s="20"/>
      <c r="M508" s="496"/>
      <c r="N508" s="20"/>
      <c r="O508" s="7">
        <v>884</v>
      </c>
      <c r="P508" s="496">
        <v>12</v>
      </c>
      <c r="Q508" s="440">
        <v>4731</v>
      </c>
      <c r="R508" s="2" t="s">
        <v>1059</v>
      </c>
      <c r="S508" s="2"/>
      <c r="T508" s="2"/>
      <c r="U508" s="2"/>
      <c r="V508" s="2"/>
      <c r="W508" s="9">
        <v>258</v>
      </c>
      <c r="X508" s="3" t="s">
        <v>2112</v>
      </c>
      <c r="Y508" s="2" t="s">
        <v>2002</v>
      </c>
      <c r="Z508" s="496" t="s">
        <v>223</v>
      </c>
      <c r="AA508" s="2"/>
      <c r="AB508" s="58">
        <v>40494</v>
      </c>
      <c r="AC508" s="58"/>
      <c r="AD508" s="18"/>
      <c r="AE508" s="2"/>
      <c r="AF508" s="2" t="s">
        <v>2181</v>
      </c>
      <c r="AG508" s="60"/>
      <c r="AH508" s="60"/>
      <c r="AI508" s="60"/>
      <c r="AJ508" s="39"/>
      <c r="AK508" s="39"/>
      <c r="AL508" s="39"/>
      <c r="AW508" s="198" t="s">
        <v>61</v>
      </c>
      <c r="AX508" s="198" t="s">
        <v>62</v>
      </c>
      <c r="AY508" s="198" t="s">
        <v>1986</v>
      </c>
      <c r="AZ508" s="344" t="s">
        <v>2211</v>
      </c>
      <c r="BA508" s="198" t="s">
        <v>978</v>
      </c>
      <c r="BB508" s="198" t="s">
        <v>66</v>
      </c>
      <c r="BC508" s="344" t="s">
        <v>382</v>
      </c>
      <c r="BE508" s="343"/>
      <c r="BF508" s="418"/>
    </row>
    <row r="509" spans="1:58" x14ac:dyDescent="0.25">
      <c r="A509" s="263" t="str">
        <f t="shared" ref="A509:A513" si="57">CONCATENATE(AW509,"-",AX509,"-",AY509,"-",BE509,"-",BA509,BB509,BC509)</f>
        <v>N-CO-KR-000695-G-XX-XX-XX-XX-01</v>
      </c>
      <c r="B509" s="147" t="s">
        <v>2212</v>
      </c>
      <c r="C509" s="140" t="str">
        <f t="shared" si="56"/>
        <v>6.15.03.FESF16.v01</v>
      </c>
      <c r="D509" s="147" t="s">
        <v>2213</v>
      </c>
      <c r="E509" s="147" t="s">
        <v>142</v>
      </c>
      <c r="F509" s="147" t="s">
        <v>50</v>
      </c>
      <c r="G509" s="147" t="s">
        <v>2214</v>
      </c>
      <c r="H509" s="147" t="s">
        <v>2215</v>
      </c>
      <c r="I509" s="147" t="s">
        <v>2214</v>
      </c>
      <c r="J509" s="376">
        <f>7.5*365</f>
        <v>2737.5</v>
      </c>
      <c r="K509" s="365"/>
      <c r="L509" s="365"/>
      <c r="M509" s="354"/>
      <c r="N509" s="365"/>
      <c r="O509" s="359">
        <f>0.01078*1000</f>
        <v>10.78</v>
      </c>
      <c r="P509" s="354">
        <v>12</v>
      </c>
      <c r="Q509" s="443">
        <v>114</v>
      </c>
      <c r="R509" s="147" t="s">
        <v>2216</v>
      </c>
      <c r="S509" s="147"/>
      <c r="T509" s="147"/>
      <c r="U509" s="147"/>
      <c r="V509" s="147"/>
      <c r="W509" s="362">
        <v>112</v>
      </c>
      <c r="X509" s="140" t="s">
        <v>2112</v>
      </c>
      <c r="Y509" s="147"/>
      <c r="Z509" s="367" t="s">
        <v>223</v>
      </c>
      <c r="AA509" s="147"/>
      <c r="AB509" s="356"/>
      <c r="AC509" s="356">
        <v>42579</v>
      </c>
      <c r="AD509" s="122"/>
      <c r="AE509" s="147"/>
      <c r="AF509" s="147"/>
      <c r="AG509" s="63"/>
      <c r="AH509" s="63"/>
      <c r="AI509" s="63"/>
      <c r="AJ509" s="63"/>
      <c r="AK509" s="63"/>
      <c r="AL509" s="63"/>
      <c r="AW509" s="198" t="s">
        <v>61</v>
      </c>
      <c r="AX509" s="198" t="s">
        <v>62</v>
      </c>
      <c r="AY509" s="198" t="s">
        <v>1986</v>
      </c>
      <c r="AZ509" s="392"/>
      <c r="BA509" s="198" t="s">
        <v>978</v>
      </c>
      <c r="BB509" s="198" t="s">
        <v>66</v>
      </c>
      <c r="BC509" s="344" t="s">
        <v>382</v>
      </c>
      <c r="BD509" s="124"/>
      <c r="BE509" s="343" t="s">
        <v>2217</v>
      </c>
      <c r="BF509" s="418"/>
    </row>
    <row r="510" spans="1:58" x14ac:dyDescent="0.25">
      <c r="A510" s="263" t="str">
        <f t="shared" si="57"/>
        <v>N-CO-KR-000696-G-XX-XX-XX-XX-01</v>
      </c>
      <c r="B510" s="147" t="s">
        <v>2218</v>
      </c>
      <c r="C510" s="140" t="str">
        <f t="shared" ref="C510:C513" si="58">CONCATENATE(B510,D510,E510)</f>
        <v>6.15.04.FESF17.v01</v>
      </c>
      <c r="D510" s="147" t="s">
        <v>2219</v>
      </c>
      <c r="E510" s="147" t="s">
        <v>142</v>
      </c>
      <c r="F510" s="147" t="s">
        <v>50</v>
      </c>
      <c r="G510" s="147" t="s">
        <v>2220</v>
      </c>
      <c r="H510" s="147" t="s">
        <v>2221</v>
      </c>
      <c r="I510" s="147" t="s">
        <v>2220</v>
      </c>
      <c r="J510" s="376">
        <f>6.25*365</f>
        <v>2281.25</v>
      </c>
      <c r="K510" s="365"/>
      <c r="L510" s="365"/>
      <c r="M510" s="354"/>
      <c r="N510" s="365"/>
      <c r="O510" s="359">
        <v>5.54</v>
      </c>
      <c r="P510" s="354">
        <v>12</v>
      </c>
      <c r="Q510" s="443">
        <v>27</v>
      </c>
      <c r="R510" s="147" t="s">
        <v>2216</v>
      </c>
      <c r="S510" s="147"/>
      <c r="T510" s="147"/>
      <c r="U510" s="147"/>
      <c r="V510" s="147"/>
      <c r="W510" s="362">
        <v>112</v>
      </c>
      <c r="X510" s="140" t="s">
        <v>2112</v>
      </c>
      <c r="Y510" s="147"/>
      <c r="Z510" s="367" t="s">
        <v>223</v>
      </c>
      <c r="AA510" s="147"/>
      <c r="AB510" s="356"/>
      <c r="AC510" s="356">
        <v>42579</v>
      </c>
      <c r="AD510" s="122"/>
      <c r="AE510" s="147"/>
      <c r="AF510" s="147"/>
      <c r="AG510" s="63"/>
      <c r="AH510" s="63"/>
      <c r="AI510" s="63"/>
      <c r="AJ510" s="63"/>
      <c r="AK510" s="63"/>
      <c r="AL510" s="63"/>
      <c r="AW510" s="198" t="s">
        <v>61</v>
      </c>
      <c r="AX510" s="198" t="s">
        <v>62</v>
      </c>
      <c r="AY510" s="198" t="s">
        <v>1986</v>
      </c>
      <c r="AZ510" s="392"/>
      <c r="BA510" s="198" t="s">
        <v>978</v>
      </c>
      <c r="BB510" s="198" t="s">
        <v>66</v>
      </c>
      <c r="BC510" s="344" t="s">
        <v>382</v>
      </c>
      <c r="BD510" s="124"/>
      <c r="BE510" s="343" t="s">
        <v>2222</v>
      </c>
      <c r="BF510" s="418"/>
    </row>
    <row r="511" spans="1:58" x14ac:dyDescent="0.25">
      <c r="A511" s="263" t="str">
        <f t="shared" si="57"/>
        <v>N-CO-KR-000697-G-XX-XX-XX-XX-01</v>
      </c>
      <c r="B511" s="147" t="s">
        <v>2223</v>
      </c>
      <c r="C511" s="140" t="str">
        <f t="shared" si="58"/>
        <v>6.15.05.FESF18.v01</v>
      </c>
      <c r="D511" s="147" t="s">
        <v>2224</v>
      </c>
      <c r="E511" s="147" t="s">
        <v>142</v>
      </c>
      <c r="F511" s="147" t="s">
        <v>50</v>
      </c>
      <c r="G511" s="147" t="s">
        <v>2225</v>
      </c>
      <c r="H511" s="147" t="s">
        <v>2226</v>
      </c>
      <c r="I511" s="147" t="s">
        <v>2225</v>
      </c>
      <c r="J511" s="376">
        <f>5*365</f>
        <v>1825</v>
      </c>
      <c r="K511" s="365"/>
      <c r="L511" s="365"/>
      <c r="M511" s="354"/>
      <c r="N511" s="365"/>
      <c r="O511" s="359">
        <v>8.85</v>
      </c>
      <c r="P511" s="354">
        <v>12</v>
      </c>
      <c r="Q511" s="443">
        <v>30</v>
      </c>
      <c r="R511" s="147" t="s">
        <v>2216</v>
      </c>
      <c r="S511" s="147"/>
      <c r="T511" s="147"/>
      <c r="U511" s="147"/>
      <c r="V511" s="147"/>
      <c r="W511" s="362">
        <v>112</v>
      </c>
      <c r="X511" s="140" t="s">
        <v>2112</v>
      </c>
      <c r="Y511" s="147"/>
      <c r="Z511" s="367" t="s">
        <v>223</v>
      </c>
      <c r="AA511" s="147"/>
      <c r="AB511" s="356"/>
      <c r="AC511" s="356">
        <v>42579</v>
      </c>
      <c r="AD511" s="122"/>
      <c r="AE511" s="147"/>
      <c r="AF511" s="147"/>
      <c r="AG511" s="63"/>
      <c r="AH511" s="63"/>
      <c r="AI511" s="63"/>
      <c r="AJ511" s="63"/>
      <c r="AK511" s="63"/>
      <c r="AL511" s="63"/>
      <c r="AW511" s="198" t="s">
        <v>61</v>
      </c>
      <c r="AX511" s="198" t="s">
        <v>62</v>
      </c>
      <c r="AY511" s="198" t="s">
        <v>1986</v>
      </c>
      <c r="AZ511" s="392"/>
      <c r="BA511" s="198" t="s">
        <v>978</v>
      </c>
      <c r="BB511" s="198" t="s">
        <v>66</v>
      </c>
      <c r="BC511" s="344" t="s">
        <v>382</v>
      </c>
      <c r="BD511" s="124"/>
      <c r="BE511" s="343" t="s">
        <v>2227</v>
      </c>
      <c r="BF511" s="418"/>
    </row>
    <row r="512" spans="1:58" x14ac:dyDescent="0.25">
      <c r="A512" s="263" t="str">
        <f t="shared" si="57"/>
        <v>N-CO-KR-000698-G-XX-XX-XX-XX-01</v>
      </c>
      <c r="B512" s="147" t="s">
        <v>2228</v>
      </c>
      <c r="C512" s="140" t="str">
        <f t="shared" si="58"/>
        <v>6.15.06.FESF19.v01</v>
      </c>
      <c r="D512" s="147" t="s">
        <v>2229</v>
      </c>
      <c r="E512" s="147" t="s">
        <v>142</v>
      </c>
      <c r="F512" s="147" t="s">
        <v>50</v>
      </c>
      <c r="G512" s="147" t="s">
        <v>2230</v>
      </c>
      <c r="H512" s="147" t="s">
        <v>2231</v>
      </c>
      <c r="I512" s="147" t="s">
        <v>2230</v>
      </c>
      <c r="J512" s="376">
        <f>7.5*365</f>
        <v>2737.5</v>
      </c>
      <c r="K512" s="365"/>
      <c r="L512" s="365"/>
      <c r="M512" s="354"/>
      <c r="N512" s="365"/>
      <c r="O512" s="359">
        <v>10.41</v>
      </c>
      <c r="P512" s="354">
        <v>12</v>
      </c>
      <c r="Q512" s="443">
        <v>56</v>
      </c>
      <c r="R512" s="147" t="s">
        <v>2216</v>
      </c>
      <c r="S512" s="147"/>
      <c r="T512" s="147"/>
      <c r="U512" s="147"/>
      <c r="V512" s="147"/>
      <c r="W512" s="362">
        <v>112</v>
      </c>
      <c r="X512" s="140" t="s">
        <v>2112</v>
      </c>
      <c r="Y512" s="147"/>
      <c r="Z512" s="367" t="s">
        <v>223</v>
      </c>
      <c r="AA512" s="147"/>
      <c r="AB512" s="356"/>
      <c r="AC512" s="356">
        <v>42579</v>
      </c>
      <c r="AD512" s="122"/>
      <c r="AE512" s="147"/>
      <c r="AF512" s="147"/>
      <c r="AG512" s="63"/>
      <c r="AH512" s="63"/>
      <c r="AI512" s="63"/>
      <c r="AJ512" s="63"/>
      <c r="AK512" s="63"/>
      <c r="AL512" s="63"/>
      <c r="AW512" s="198" t="s">
        <v>61</v>
      </c>
      <c r="AX512" s="198" t="s">
        <v>62</v>
      </c>
      <c r="AY512" s="198" t="s">
        <v>1986</v>
      </c>
      <c r="AZ512" s="392"/>
      <c r="BA512" s="198" t="s">
        <v>978</v>
      </c>
      <c r="BB512" s="198" t="s">
        <v>66</v>
      </c>
      <c r="BC512" s="344" t="s">
        <v>382</v>
      </c>
      <c r="BD512" s="124"/>
      <c r="BE512" s="343" t="s">
        <v>2232</v>
      </c>
      <c r="BF512" s="418"/>
    </row>
    <row r="513" spans="1:58" x14ac:dyDescent="0.25">
      <c r="A513" s="263" t="str">
        <f t="shared" si="57"/>
        <v>N-CO-KR-000699-G-XX-XX-XX-XX-01</v>
      </c>
      <c r="B513" s="147" t="s">
        <v>2233</v>
      </c>
      <c r="C513" s="140" t="str">
        <f t="shared" si="58"/>
        <v>6.15.07.FESF20.v01</v>
      </c>
      <c r="D513" s="147" t="s">
        <v>2234</v>
      </c>
      <c r="E513" s="147" t="s">
        <v>142</v>
      </c>
      <c r="F513" s="147" t="s">
        <v>50</v>
      </c>
      <c r="G513" s="147" t="s">
        <v>2235</v>
      </c>
      <c r="H513" s="147" t="s">
        <v>2236</v>
      </c>
      <c r="I513" s="147" t="s">
        <v>2235</v>
      </c>
      <c r="J513" s="376">
        <f>6*365</f>
        <v>2190</v>
      </c>
      <c r="K513" s="365"/>
      <c r="L513" s="365"/>
      <c r="M513" s="354"/>
      <c r="N513" s="365"/>
      <c r="O513" s="359">
        <v>16.89</v>
      </c>
      <c r="P513" s="354">
        <v>12</v>
      </c>
      <c r="Q513" s="443">
        <v>115</v>
      </c>
      <c r="R513" s="147" t="s">
        <v>2216</v>
      </c>
      <c r="S513" s="147"/>
      <c r="T513" s="147"/>
      <c r="U513" s="147"/>
      <c r="V513" s="147"/>
      <c r="W513" s="362">
        <v>112</v>
      </c>
      <c r="X513" s="140" t="s">
        <v>2112</v>
      </c>
      <c r="Y513" s="147"/>
      <c r="Z513" s="367" t="s">
        <v>223</v>
      </c>
      <c r="AA513" s="147"/>
      <c r="AB513" s="356"/>
      <c r="AC513" s="356">
        <v>42579</v>
      </c>
      <c r="AD513" s="122"/>
      <c r="AE513" s="147"/>
      <c r="AF513" s="147"/>
      <c r="AG513" s="63"/>
      <c r="AH513" s="63"/>
      <c r="AI513" s="63"/>
      <c r="AJ513" s="63"/>
      <c r="AK513" s="63"/>
      <c r="AL513" s="63"/>
      <c r="AW513" s="198" t="s">
        <v>61</v>
      </c>
      <c r="AX513" s="198" t="s">
        <v>62</v>
      </c>
      <c r="AY513" s="198" t="s">
        <v>1986</v>
      </c>
      <c r="AZ513" s="392"/>
      <c r="BA513" s="198" t="s">
        <v>978</v>
      </c>
      <c r="BB513" s="198" t="s">
        <v>66</v>
      </c>
      <c r="BC513" s="344" t="s">
        <v>382</v>
      </c>
      <c r="BD513" s="124"/>
      <c r="BE513" s="343" t="s">
        <v>2237</v>
      </c>
      <c r="BF513" s="418"/>
    </row>
    <row r="514" spans="1:58" x14ac:dyDescent="0.25">
      <c r="A514" s="263" t="str">
        <f>CONCATENATE(AW514,"-",AX514,"-",AY514,AZ514,BA514,BB514,BC514)</f>
        <v>N-CO-KR-000367-E-XX-XX-XX-XX-01</v>
      </c>
      <c r="B514" s="2" t="s">
        <v>2238</v>
      </c>
      <c r="C514" s="3" t="str">
        <f>CONCATENATE(B514,D514,E514)</f>
        <v>7.01.01.FESG2.v01</v>
      </c>
      <c r="D514" s="2" t="s">
        <v>2239</v>
      </c>
      <c r="E514" s="2" t="s">
        <v>142</v>
      </c>
      <c r="F514" s="2" t="s">
        <v>1223</v>
      </c>
      <c r="G514" s="3" t="s">
        <v>2240</v>
      </c>
      <c r="H514" s="3" t="s">
        <v>2241</v>
      </c>
      <c r="I514" s="3" t="s">
        <v>2242</v>
      </c>
      <c r="J514" s="496">
        <v>4380</v>
      </c>
      <c r="K514" s="19"/>
      <c r="L514" s="20">
        <f>M514/8760</f>
        <v>0.16997716894977169</v>
      </c>
      <c r="M514" s="6">
        <v>1489</v>
      </c>
      <c r="N514" s="20">
        <v>0</v>
      </c>
      <c r="O514" s="20"/>
      <c r="P514" s="496">
        <v>15</v>
      </c>
      <c r="Q514" s="440">
        <v>250</v>
      </c>
      <c r="R514" s="2" t="s">
        <v>918</v>
      </c>
      <c r="S514" s="2"/>
      <c r="T514" s="2"/>
      <c r="U514" s="2"/>
      <c r="V514" s="2"/>
      <c r="W514" s="21">
        <v>90</v>
      </c>
      <c r="X514" s="3" t="s">
        <v>2243</v>
      </c>
      <c r="Y514" s="3" t="s">
        <v>2244</v>
      </c>
      <c r="Z514" s="496" t="s">
        <v>223</v>
      </c>
      <c r="AA514" s="2"/>
      <c r="AB514" s="2"/>
      <c r="AC514" s="2"/>
      <c r="AD514" s="18"/>
      <c r="AE514" s="2"/>
      <c r="AF514" s="2" t="s">
        <v>2012</v>
      </c>
      <c r="AG514" s="59"/>
      <c r="AH514" s="59"/>
      <c r="AI514" s="59"/>
      <c r="AJ514" s="2"/>
      <c r="AK514" s="2"/>
      <c r="AL514" s="108"/>
      <c r="AW514" s="198" t="s">
        <v>61</v>
      </c>
      <c r="AX514" s="198" t="s">
        <v>62</v>
      </c>
      <c r="AY514" s="198" t="s">
        <v>1986</v>
      </c>
      <c r="AZ514" s="344" t="s">
        <v>2245</v>
      </c>
      <c r="BA514" s="198" t="s">
        <v>65</v>
      </c>
      <c r="BB514" s="198" t="s">
        <v>66</v>
      </c>
      <c r="BC514" s="344" t="s">
        <v>382</v>
      </c>
      <c r="BE514" s="343"/>
      <c r="BF514" s="418"/>
    </row>
    <row r="515" spans="1:58" x14ac:dyDescent="0.25">
      <c r="A515" s="263" t="str">
        <f t="shared" ref="A515:A577" si="59">CONCATENATE(AW515,"-",AX515,"-",AY515,AZ515,BA515,BB515,BC515)</f>
        <v>N-CO-KR-000368-E-XX-XX-XX-XX-02</v>
      </c>
      <c r="B515" s="2" t="s">
        <v>2246</v>
      </c>
      <c r="C515" s="3" t="str">
        <f>CONCATENATE(B515,D515,E515)</f>
        <v>7.02.02.FESG9.v01</v>
      </c>
      <c r="D515" s="2" t="s">
        <v>2247</v>
      </c>
      <c r="E515" s="2" t="s">
        <v>142</v>
      </c>
      <c r="F515" s="2" t="s">
        <v>1223</v>
      </c>
      <c r="G515" s="3" t="s">
        <v>2248</v>
      </c>
      <c r="H515" s="3" t="s">
        <v>2249</v>
      </c>
      <c r="I515" s="3" t="s">
        <v>2250</v>
      </c>
      <c r="J515" s="496">
        <v>8760</v>
      </c>
      <c r="K515" s="19">
        <v>0.9</v>
      </c>
      <c r="L515" s="29">
        <v>9.7000000000000003E-3</v>
      </c>
      <c r="M515" s="6">
        <v>85</v>
      </c>
      <c r="N515" s="29">
        <v>8.7299999999999999E-3</v>
      </c>
      <c r="O515" s="20"/>
      <c r="P515" s="496">
        <v>4</v>
      </c>
      <c r="Q515" s="440">
        <v>8.9700000000000006</v>
      </c>
      <c r="R515" s="2" t="s">
        <v>2251</v>
      </c>
      <c r="S515" s="2"/>
      <c r="T515" s="2" t="s">
        <v>2252</v>
      </c>
      <c r="U515" s="2"/>
      <c r="V515" s="2"/>
      <c r="W515" s="32">
        <v>3.45</v>
      </c>
      <c r="X515" s="3" t="s">
        <v>919</v>
      </c>
      <c r="Y515" s="3" t="s">
        <v>2253</v>
      </c>
      <c r="Z515" s="496" t="s">
        <v>223</v>
      </c>
      <c r="AA515" s="2" t="s">
        <v>920</v>
      </c>
      <c r="AB515" s="271" t="s">
        <v>2254</v>
      </c>
      <c r="AC515" s="58"/>
      <c r="AD515" s="18"/>
      <c r="AE515" s="2"/>
      <c r="AF515" s="2" t="s">
        <v>2012</v>
      </c>
      <c r="AG515" s="59"/>
      <c r="AH515" s="59"/>
      <c r="AI515" s="59"/>
      <c r="AJ515" s="2"/>
      <c r="AK515" s="2"/>
      <c r="AL515" s="108"/>
      <c r="AW515" s="198" t="s">
        <v>61</v>
      </c>
      <c r="AX515" s="198" t="s">
        <v>62</v>
      </c>
      <c r="AY515" s="198" t="s">
        <v>1986</v>
      </c>
      <c r="AZ515" s="344" t="s">
        <v>2255</v>
      </c>
      <c r="BA515" s="198" t="s">
        <v>65</v>
      </c>
      <c r="BB515" s="198" t="s">
        <v>66</v>
      </c>
      <c r="BC515" s="344" t="s">
        <v>67</v>
      </c>
      <c r="BE515" s="343"/>
      <c r="BF515" s="418"/>
    </row>
    <row r="516" spans="1:58" x14ac:dyDescent="0.25">
      <c r="A516" s="263" t="str">
        <f t="shared" si="59"/>
        <v>N-CO-KR-000369-E-XX-XX-XX-XX-02</v>
      </c>
      <c r="B516" s="2" t="s">
        <v>2256</v>
      </c>
      <c r="C516" s="3" t="str">
        <f>CONCATENATE(B516,D516,E516)</f>
        <v>7.02.03.FESG9.v01</v>
      </c>
      <c r="D516" s="2" t="s">
        <v>2247</v>
      </c>
      <c r="E516" s="2" t="s">
        <v>142</v>
      </c>
      <c r="F516" s="2" t="s">
        <v>1223</v>
      </c>
      <c r="G516" s="3" t="s">
        <v>2257</v>
      </c>
      <c r="H516" s="3" t="s">
        <v>2258</v>
      </c>
      <c r="I516" s="3" t="s">
        <v>2259</v>
      </c>
      <c r="J516" s="496">
        <v>8760</v>
      </c>
      <c r="K516" s="19">
        <v>0.9</v>
      </c>
      <c r="L516" s="29">
        <v>5.1799999999999999E-2</v>
      </c>
      <c r="M516" s="6">
        <v>454</v>
      </c>
      <c r="N516" s="29">
        <v>4.6620000000000002E-2</v>
      </c>
      <c r="O516" s="20"/>
      <c r="P516" s="496">
        <v>4</v>
      </c>
      <c r="Q516" s="440">
        <v>8.9700000000000006</v>
      </c>
      <c r="R516" s="2" t="s">
        <v>2251</v>
      </c>
      <c r="S516" s="2"/>
      <c r="T516" s="2" t="s">
        <v>2252</v>
      </c>
      <c r="U516" s="2"/>
      <c r="V516" s="2"/>
      <c r="W516" s="32">
        <v>3.45</v>
      </c>
      <c r="X516" s="3" t="s">
        <v>919</v>
      </c>
      <c r="Y516" s="3" t="s">
        <v>2253</v>
      </c>
      <c r="Z516" s="496" t="s">
        <v>223</v>
      </c>
      <c r="AA516" s="2" t="s">
        <v>920</v>
      </c>
      <c r="AB516" s="271" t="s">
        <v>2254</v>
      </c>
      <c r="AC516" s="58"/>
      <c r="AD516" s="18"/>
      <c r="AE516" s="2"/>
      <c r="AF516" s="2" t="s">
        <v>2012</v>
      </c>
      <c r="AG516" s="59"/>
      <c r="AH516" s="59"/>
      <c r="AI516" s="59"/>
      <c r="AJ516" s="2"/>
      <c r="AK516" s="2"/>
      <c r="AL516" s="108"/>
      <c r="AW516" s="198" t="s">
        <v>61</v>
      </c>
      <c r="AX516" s="198" t="s">
        <v>62</v>
      </c>
      <c r="AY516" s="198" t="s">
        <v>1986</v>
      </c>
      <c r="AZ516" s="344" t="s">
        <v>2260</v>
      </c>
      <c r="BA516" s="198" t="s">
        <v>65</v>
      </c>
      <c r="BB516" s="198" t="s">
        <v>66</v>
      </c>
      <c r="BC516" s="344" t="s">
        <v>67</v>
      </c>
      <c r="BE516" s="343"/>
      <c r="BF516" s="418"/>
    </row>
    <row r="517" spans="1:58" s="231" customFormat="1" x14ac:dyDescent="0.25">
      <c r="A517" s="263" t="str">
        <f t="shared" si="59"/>
        <v>N-CO-KR-000525-E-XX-XX-XX-XX-01</v>
      </c>
      <c r="B517" s="211" t="s">
        <v>2261</v>
      </c>
      <c r="C517" s="216" t="str">
        <f t="shared" ref="C517:C579" si="60">CONCATENATE(B517,D517,E517)</f>
        <v>7.02.04.FESG9.v01</v>
      </c>
      <c r="D517" s="211" t="s">
        <v>2247</v>
      </c>
      <c r="E517" s="211" t="s">
        <v>142</v>
      </c>
      <c r="F517" s="211" t="s">
        <v>1223</v>
      </c>
      <c r="G517" s="216" t="s">
        <v>2262</v>
      </c>
      <c r="H517" s="216" t="s">
        <v>2263</v>
      </c>
      <c r="I517" s="216" t="s">
        <v>2264</v>
      </c>
      <c r="J517" s="212">
        <v>260</v>
      </c>
      <c r="K517" s="213"/>
      <c r="L517" s="230"/>
      <c r="M517" s="222"/>
      <c r="N517" s="230"/>
      <c r="O517" s="214">
        <v>11.203388360985979</v>
      </c>
      <c r="P517" s="212">
        <v>4</v>
      </c>
      <c r="Q517" s="441">
        <v>188</v>
      </c>
      <c r="R517" s="211" t="s">
        <v>2265</v>
      </c>
      <c r="S517" s="211"/>
      <c r="T517" s="211"/>
      <c r="U517" s="211"/>
      <c r="V517" s="211"/>
      <c r="W517" s="270">
        <v>72.5</v>
      </c>
      <c r="X517" s="216" t="s">
        <v>919</v>
      </c>
      <c r="Y517" s="216"/>
      <c r="Z517" s="212" t="s">
        <v>223</v>
      </c>
      <c r="AA517" s="211"/>
      <c r="AB517" s="217"/>
      <c r="AC517" s="217">
        <v>41851</v>
      </c>
      <c r="AD517" s="218"/>
      <c r="AE517" s="211"/>
      <c r="AF517" s="211"/>
      <c r="AG517" s="211"/>
      <c r="AH517" s="211"/>
      <c r="AI517" s="211"/>
      <c r="AJ517" s="211"/>
      <c r="AK517" s="211"/>
      <c r="AL517" s="210"/>
      <c r="AM517" s="198"/>
      <c r="AN517" s="198"/>
      <c r="AO517" s="198"/>
      <c r="AP517" s="198"/>
      <c r="AW517" s="231" t="s">
        <v>61</v>
      </c>
      <c r="AX517" s="231" t="s">
        <v>62</v>
      </c>
      <c r="AY517" s="231" t="s">
        <v>1986</v>
      </c>
      <c r="AZ517" s="348" t="s">
        <v>2266</v>
      </c>
      <c r="BA517" s="231" t="s">
        <v>65</v>
      </c>
      <c r="BB517" s="231" t="s">
        <v>66</v>
      </c>
      <c r="BC517" s="348" t="s">
        <v>382</v>
      </c>
      <c r="BE517" s="343"/>
      <c r="BF517" s="422"/>
    </row>
    <row r="518" spans="1:58" x14ac:dyDescent="0.25">
      <c r="A518" s="263" t="str">
        <f t="shared" si="59"/>
        <v>N-CO-KR-000370-E-XX-XX-XX-XX-01</v>
      </c>
      <c r="B518" s="2" t="s">
        <v>2267</v>
      </c>
      <c r="C518" s="3" t="str">
        <f t="shared" si="60"/>
        <v>7.03.01.FESG3.v01</v>
      </c>
      <c r="D518" s="2" t="s">
        <v>2268</v>
      </c>
      <c r="E518" s="2" t="s">
        <v>142</v>
      </c>
      <c r="F518" s="2" t="s">
        <v>1223</v>
      </c>
      <c r="G518" s="3" t="s">
        <v>2269</v>
      </c>
      <c r="H518" s="3" t="s">
        <v>2270</v>
      </c>
      <c r="I518" s="3" t="s">
        <v>2271</v>
      </c>
      <c r="J518" s="496">
        <v>4380</v>
      </c>
      <c r="K518" s="19">
        <v>1</v>
      </c>
      <c r="L518" s="20">
        <v>0.11799999999999999</v>
      </c>
      <c r="M518" s="6">
        <v>120</v>
      </c>
      <c r="N518" s="20">
        <v>0.11799999999999999</v>
      </c>
      <c r="O518" s="20"/>
      <c r="P518" s="496">
        <v>15</v>
      </c>
      <c r="Q518" s="440">
        <v>35</v>
      </c>
      <c r="R518" s="2" t="s">
        <v>2272</v>
      </c>
      <c r="S518" s="2"/>
      <c r="T518" s="2"/>
      <c r="U518" s="2"/>
      <c r="V518" s="2"/>
      <c r="W518" s="21">
        <v>24</v>
      </c>
      <c r="X518" s="3" t="s">
        <v>55</v>
      </c>
      <c r="Y518" s="3" t="s">
        <v>2273</v>
      </c>
      <c r="Z518" s="496" t="s">
        <v>223</v>
      </c>
      <c r="AA518" s="2"/>
      <c r="AB518" s="2"/>
      <c r="AC518" s="2"/>
      <c r="AD518" s="18"/>
      <c r="AE518" s="2"/>
      <c r="AF518" s="2" t="s">
        <v>2012</v>
      </c>
      <c r="AG518" s="59"/>
      <c r="AH518" s="59"/>
      <c r="AI518" s="59"/>
      <c r="AJ518" s="2"/>
      <c r="AK518" s="2"/>
      <c r="AL518" s="108"/>
      <c r="AW518" s="198" t="s">
        <v>61</v>
      </c>
      <c r="AX518" s="198" t="s">
        <v>62</v>
      </c>
      <c r="AY518" s="198" t="s">
        <v>1986</v>
      </c>
      <c r="AZ518" s="344" t="s">
        <v>2274</v>
      </c>
      <c r="BA518" s="198" t="s">
        <v>65</v>
      </c>
      <c r="BB518" s="198" t="s">
        <v>66</v>
      </c>
      <c r="BC518" s="344" t="s">
        <v>382</v>
      </c>
      <c r="BE518" s="343"/>
      <c r="BF518" s="418"/>
    </row>
    <row r="519" spans="1:58" x14ac:dyDescent="0.25">
      <c r="A519" s="263" t="str">
        <f t="shared" si="59"/>
        <v>N-CO-KR-000371-E-XX-XX-XX-XX-01</v>
      </c>
      <c r="B519" s="2" t="s">
        <v>2275</v>
      </c>
      <c r="C519" s="3" t="str">
        <f t="shared" si="60"/>
        <v>7.04.01.FESG5.v01</v>
      </c>
      <c r="D519" s="2" t="s">
        <v>2276</v>
      </c>
      <c r="E519" s="2" t="s">
        <v>142</v>
      </c>
      <c r="F519" s="2" t="s">
        <v>1223</v>
      </c>
      <c r="G519" s="3" t="s">
        <v>2277</v>
      </c>
      <c r="H519" s="3" t="s">
        <v>2278</v>
      </c>
      <c r="I519" s="3" t="s">
        <v>2279</v>
      </c>
      <c r="J519" s="496">
        <v>8760</v>
      </c>
      <c r="K519" s="19"/>
      <c r="L519" s="20">
        <v>0.14399999999999999</v>
      </c>
      <c r="M519" s="6">
        <v>1264</v>
      </c>
      <c r="N519" s="20">
        <v>0</v>
      </c>
      <c r="O519" s="20"/>
      <c r="P519" s="496">
        <v>15</v>
      </c>
      <c r="Q519" s="440">
        <v>80</v>
      </c>
      <c r="R519" s="2" t="s">
        <v>2272</v>
      </c>
      <c r="S519" s="2"/>
      <c r="T519" s="2"/>
      <c r="U519" s="2"/>
      <c r="V519" s="2"/>
      <c r="W519" s="21">
        <v>40</v>
      </c>
      <c r="X519" s="3" t="s">
        <v>2280</v>
      </c>
      <c r="Y519" s="3" t="s">
        <v>2253</v>
      </c>
      <c r="Z519" s="496" t="s">
        <v>2281</v>
      </c>
      <c r="AA519" s="2"/>
      <c r="AB519" s="2"/>
      <c r="AC519" s="2"/>
      <c r="AD519" s="18"/>
      <c r="AE519" s="2"/>
      <c r="AF519" s="2" t="s">
        <v>2012</v>
      </c>
      <c r="AG519" s="59"/>
      <c r="AH519" s="59"/>
      <c r="AI519" s="59"/>
      <c r="AJ519" s="2"/>
      <c r="AK519" s="2"/>
      <c r="AL519" s="108"/>
      <c r="AW519" s="198" t="s">
        <v>61</v>
      </c>
      <c r="AX519" s="198" t="s">
        <v>62</v>
      </c>
      <c r="AY519" s="198" t="s">
        <v>1986</v>
      </c>
      <c r="AZ519" s="344" t="s">
        <v>2282</v>
      </c>
      <c r="BA519" s="198" t="s">
        <v>65</v>
      </c>
      <c r="BB519" s="198" t="s">
        <v>66</v>
      </c>
      <c r="BC519" s="344" t="s">
        <v>382</v>
      </c>
      <c r="BE519" s="343"/>
      <c r="BF519" s="418"/>
    </row>
    <row r="520" spans="1:58" x14ac:dyDescent="0.25">
      <c r="A520" s="263" t="str">
        <f t="shared" si="59"/>
        <v>N-CO-KR-000372-E-XX-XX-XX-XX-02</v>
      </c>
      <c r="B520" s="2" t="s">
        <v>2283</v>
      </c>
      <c r="C520" s="3" t="str">
        <f t="shared" si="60"/>
        <v>7.08.01.FESG8.v01</v>
      </c>
      <c r="D520" s="2" t="s">
        <v>2284</v>
      </c>
      <c r="E520" s="2" t="s">
        <v>142</v>
      </c>
      <c r="F520" s="2" t="s">
        <v>1223</v>
      </c>
      <c r="G520" s="2" t="s">
        <v>2285</v>
      </c>
      <c r="H520" s="2" t="s">
        <v>2286</v>
      </c>
      <c r="I520" s="2" t="s">
        <v>2287</v>
      </c>
      <c r="J520" s="496">
        <v>8760</v>
      </c>
      <c r="K520" s="19">
        <v>0.9</v>
      </c>
      <c r="L520" s="20">
        <v>9.4E-2</v>
      </c>
      <c r="M520" s="6">
        <v>824</v>
      </c>
      <c r="N520" s="20">
        <f>L520*K520</f>
        <v>8.4600000000000009E-2</v>
      </c>
      <c r="O520" s="20"/>
      <c r="P520" s="496">
        <v>15</v>
      </c>
      <c r="Q520" s="440">
        <v>122</v>
      </c>
      <c r="R520" s="2" t="s">
        <v>2288</v>
      </c>
      <c r="S520" s="2"/>
      <c r="T520" s="2"/>
      <c r="U520" s="2"/>
      <c r="V520" s="2"/>
      <c r="W520" s="21">
        <v>18</v>
      </c>
      <c r="X520" s="3" t="s">
        <v>919</v>
      </c>
      <c r="Y520" s="2" t="s">
        <v>2002</v>
      </c>
      <c r="Z520" s="496" t="s">
        <v>2289</v>
      </c>
      <c r="AA520" s="2" t="s">
        <v>920</v>
      </c>
      <c r="AB520" s="271" t="s">
        <v>2254</v>
      </c>
      <c r="AC520" s="58"/>
      <c r="AD520" s="18"/>
      <c r="AE520" s="2"/>
      <c r="AF520" s="2" t="s">
        <v>90</v>
      </c>
      <c r="AG520" s="59"/>
      <c r="AH520" s="59"/>
      <c r="AI520" s="59"/>
      <c r="AJ520" s="2"/>
      <c r="AK520" s="2"/>
      <c r="AL520" s="108"/>
      <c r="AW520" s="198" t="s">
        <v>61</v>
      </c>
      <c r="AX520" s="198" t="s">
        <v>62</v>
      </c>
      <c r="AY520" s="198" t="s">
        <v>1986</v>
      </c>
      <c r="AZ520" s="344" t="s">
        <v>2290</v>
      </c>
      <c r="BA520" s="198" t="s">
        <v>65</v>
      </c>
      <c r="BB520" s="198" t="s">
        <v>66</v>
      </c>
      <c r="BC520" s="344" t="s">
        <v>67</v>
      </c>
      <c r="BE520" s="343"/>
      <c r="BF520" s="418"/>
    </row>
    <row r="521" spans="1:58" x14ac:dyDescent="0.25">
      <c r="A521" s="263" t="str">
        <f t="shared" si="59"/>
        <v>N-CO-KR-000373-E-XX-XX-XX-XX-02</v>
      </c>
      <c r="B521" s="2" t="s">
        <v>2291</v>
      </c>
      <c r="C521" s="3" t="str">
        <f t="shared" si="60"/>
        <v>7.08.02.FESG8.v01</v>
      </c>
      <c r="D521" s="2" t="s">
        <v>2284</v>
      </c>
      <c r="E521" s="2" t="s">
        <v>142</v>
      </c>
      <c r="F521" s="2" t="s">
        <v>1223</v>
      </c>
      <c r="G521" s="2" t="s">
        <v>2292</v>
      </c>
      <c r="H521" s="2" t="s">
        <v>2293</v>
      </c>
      <c r="I521" s="2" t="s">
        <v>2294</v>
      </c>
      <c r="J521" s="496">
        <v>8760</v>
      </c>
      <c r="K521" s="19">
        <v>0.9</v>
      </c>
      <c r="L521" s="20">
        <v>6.6000000000000003E-2</v>
      </c>
      <c r="M521" s="6">
        <v>581</v>
      </c>
      <c r="N521" s="20">
        <v>5.9400000000000001E-2</v>
      </c>
      <c r="O521" s="20"/>
      <c r="P521" s="496">
        <v>15</v>
      </c>
      <c r="Q521" s="440">
        <v>226</v>
      </c>
      <c r="R521" s="2" t="s">
        <v>2288</v>
      </c>
      <c r="S521" s="2"/>
      <c r="T521" s="2"/>
      <c r="U521" s="2"/>
      <c r="V521" s="2"/>
      <c r="W521" s="21">
        <v>43</v>
      </c>
      <c r="X521" s="3" t="s">
        <v>919</v>
      </c>
      <c r="Y521" s="2" t="s">
        <v>2002</v>
      </c>
      <c r="Z521" s="496" t="s">
        <v>223</v>
      </c>
      <c r="AA521" s="2" t="s">
        <v>2295</v>
      </c>
      <c r="AB521" s="271" t="s">
        <v>2296</v>
      </c>
      <c r="AC521" s="58"/>
      <c r="AD521" s="18"/>
      <c r="AE521" s="2"/>
      <c r="AF521" s="2" t="s">
        <v>90</v>
      </c>
      <c r="AG521" s="59"/>
      <c r="AH521" s="59"/>
      <c r="AI521" s="59"/>
      <c r="AJ521" s="2"/>
      <c r="AK521" s="2"/>
      <c r="AL521" s="108"/>
      <c r="AW521" s="198" t="s">
        <v>61</v>
      </c>
      <c r="AX521" s="198" t="s">
        <v>62</v>
      </c>
      <c r="AY521" s="198" t="s">
        <v>1986</v>
      </c>
      <c r="AZ521" s="344" t="s">
        <v>2297</v>
      </c>
      <c r="BA521" s="198" t="s">
        <v>65</v>
      </c>
      <c r="BB521" s="198" t="s">
        <v>66</v>
      </c>
      <c r="BC521" s="344" t="s">
        <v>67</v>
      </c>
      <c r="BE521" s="343"/>
      <c r="BF521" s="418"/>
    </row>
    <row r="522" spans="1:58" x14ac:dyDescent="0.25">
      <c r="A522" s="263" t="str">
        <f t="shared" si="59"/>
        <v>N-CO-KR-000374-E-XX-XX-XX-XX-02</v>
      </c>
      <c r="B522" s="2" t="s">
        <v>2298</v>
      </c>
      <c r="C522" s="3" t="str">
        <f t="shared" si="60"/>
        <v>7.08.03.FESG8.v01</v>
      </c>
      <c r="D522" s="2" t="s">
        <v>2284</v>
      </c>
      <c r="E522" s="2" t="s">
        <v>142</v>
      </c>
      <c r="F522" s="2" t="s">
        <v>1223</v>
      </c>
      <c r="G522" s="2" t="s">
        <v>2299</v>
      </c>
      <c r="H522" s="2" t="s">
        <v>2300</v>
      </c>
      <c r="I522" s="2" t="s">
        <v>2294</v>
      </c>
      <c r="J522" s="496">
        <v>8760</v>
      </c>
      <c r="K522" s="19">
        <v>0.9</v>
      </c>
      <c r="L522" s="20">
        <v>0.20100000000000001</v>
      </c>
      <c r="M522" s="6">
        <v>1757</v>
      </c>
      <c r="N522" s="20">
        <v>0.18090000000000001</v>
      </c>
      <c r="O522" s="20"/>
      <c r="P522" s="496">
        <v>15</v>
      </c>
      <c r="Q522" s="440">
        <v>226</v>
      </c>
      <c r="R522" s="2" t="s">
        <v>2288</v>
      </c>
      <c r="S522" s="2"/>
      <c r="T522" s="2"/>
      <c r="U522" s="2"/>
      <c r="V522" s="2"/>
      <c r="W522" s="21">
        <v>43</v>
      </c>
      <c r="X522" s="3" t="s">
        <v>919</v>
      </c>
      <c r="Y522" s="2" t="s">
        <v>2002</v>
      </c>
      <c r="Z522" s="496" t="s">
        <v>57</v>
      </c>
      <c r="AA522" s="2" t="s">
        <v>2295</v>
      </c>
      <c r="AB522" s="271" t="s">
        <v>2296</v>
      </c>
      <c r="AC522" s="58"/>
      <c r="AD522" s="18"/>
      <c r="AE522" s="2"/>
      <c r="AF522" s="2" t="s">
        <v>90</v>
      </c>
      <c r="AG522" s="59"/>
      <c r="AH522" s="59"/>
      <c r="AI522" s="59"/>
      <c r="AJ522" s="2"/>
      <c r="AK522" s="2"/>
      <c r="AL522" s="108"/>
      <c r="AW522" s="198" t="s">
        <v>61</v>
      </c>
      <c r="AX522" s="198" t="s">
        <v>62</v>
      </c>
      <c r="AY522" s="198" t="s">
        <v>1986</v>
      </c>
      <c r="AZ522" s="344" t="s">
        <v>2301</v>
      </c>
      <c r="BA522" s="198" t="s">
        <v>65</v>
      </c>
      <c r="BB522" s="198" t="s">
        <v>66</v>
      </c>
      <c r="BC522" s="344" t="s">
        <v>67</v>
      </c>
      <c r="BE522" s="343"/>
      <c r="BF522" s="418"/>
    </row>
    <row r="523" spans="1:58" x14ac:dyDescent="0.25">
      <c r="A523" s="263" t="str">
        <f t="shared" si="59"/>
        <v>N-CO-KR-000375-E-XX-XX-XX-XX-02</v>
      </c>
      <c r="B523" s="3">
        <v>7.0804</v>
      </c>
      <c r="C523" s="3" t="str">
        <f t="shared" si="60"/>
        <v>7.0804.FESG8.v01</v>
      </c>
      <c r="D523" s="2" t="s">
        <v>2284</v>
      </c>
      <c r="E523" s="2" t="s">
        <v>142</v>
      </c>
      <c r="F523" s="2" t="s">
        <v>1223</v>
      </c>
      <c r="G523" s="2" t="s">
        <v>2302</v>
      </c>
      <c r="H523" s="2" t="s">
        <v>2303</v>
      </c>
      <c r="I523" s="2" t="s">
        <v>2294</v>
      </c>
      <c r="J523" s="496">
        <v>8760</v>
      </c>
      <c r="K523" s="19">
        <v>0.9</v>
      </c>
      <c r="L523" s="20">
        <v>0.156</v>
      </c>
      <c r="M523" s="31">
        <v>1365</v>
      </c>
      <c r="N523" s="20">
        <v>0.1404</v>
      </c>
      <c r="O523" s="20"/>
      <c r="P523" s="496">
        <v>15</v>
      </c>
      <c r="Q523" s="440">
        <v>226</v>
      </c>
      <c r="R523" s="2" t="s">
        <v>2288</v>
      </c>
      <c r="S523" s="2"/>
      <c r="T523" s="2"/>
      <c r="U523" s="2"/>
      <c r="V523" s="2"/>
      <c r="W523" s="21">
        <v>43</v>
      </c>
      <c r="X523" s="3" t="s">
        <v>919</v>
      </c>
      <c r="Y523" s="2" t="s">
        <v>2002</v>
      </c>
      <c r="Z523" s="496" t="s">
        <v>57</v>
      </c>
      <c r="AA523" s="2" t="s">
        <v>920</v>
      </c>
      <c r="AB523" s="58">
        <v>41851</v>
      </c>
      <c r="AC523" s="58">
        <v>40809</v>
      </c>
      <c r="AD523" s="18"/>
      <c r="AE523" s="2"/>
      <c r="AF523" s="2"/>
      <c r="AG523" s="2"/>
      <c r="AH523" s="2"/>
      <c r="AI523" s="2"/>
      <c r="AJ523" s="2"/>
      <c r="AK523" s="2"/>
      <c r="AL523" s="108"/>
      <c r="AW523" s="198" t="s">
        <v>61</v>
      </c>
      <c r="AX523" s="198" t="s">
        <v>62</v>
      </c>
      <c r="AY523" s="198" t="s">
        <v>1986</v>
      </c>
      <c r="AZ523" s="344" t="s">
        <v>2304</v>
      </c>
      <c r="BA523" s="198" t="s">
        <v>65</v>
      </c>
      <c r="BB523" s="198" t="s">
        <v>66</v>
      </c>
      <c r="BC523" s="344" t="s">
        <v>67</v>
      </c>
      <c r="BE523" s="343"/>
      <c r="BF523" s="418"/>
    </row>
    <row r="524" spans="1:58" x14ac:dyDescent="0.25">
      <c r="A524" s="263" t="str">
        <f t="shared" si="59"/>
        <v>N-CO-KR-000376-E-XX-XX-XX-XX-02</v>
      </c>
      <c r="B524" s="2" t="s">
        <v>2305</v>
      </c>
      <c r="C524" s="3" t="str">
        <f t="shared" si="60"/>
        <v>7.08.05.FESG12.v01</v>
      </c>
      <c r="D524" s="2" t="s">
        <v>2306</v>
      </c>
      <c r="E524" s="2" t="s">
        <v>142</v>
      </c>
      <c r="F524" s="2" t="s">
        <v>1223</v>
      </c>
      <c r="G524" s="2" t="s">
        <v>2307</v>
      </c>
      <c r="H524" s="2" t="s">
        <v>2308</v>
      </c>
      <c r="I524" s="2" t="s">
        <v>2309</v>
      </c>
      <c r="J524" s="496">
        <v>8760</v>
      </c>
      <c r="K524" s="19">
        <v>0.9</v>
      </c>
      <c r="L524" s="20">
        <v>0.13200000000000001</v>
      </c>
      <c r="M524" s="496">
        <v>1155</v>
      </c>
      <c r="N524" s="20">
        <v>0.1188</v>
      </c>
      <c r="O524" s="6"/>
      <c r="P524" s="496">
        <v>5</v>
      </c>
      <c r="Q524" s="440">
        <v>421</v>
      </c>
      <c r="R524" s="2" t="s">
        <v>2310</v>
      </c>
      <c r="S524" s="2"/>
      <c r="T524" s="2"/>
      <c r="U524" s="2"/>
      <c r="V524" s="2"/>
      <c r="W524" s="9">
        <v>200</v>
      </c>
      <c r="X524" s="2" t="s">
        <v>919</v>
      </c>
      <c r="Y524" s="2" t="s">
        <v>2311</v>
      </c>
      <c r="Z524" s="496" t="s">
        <v>57</v>
      </c>
      <c r="AA524" s="2" t="s">
        <v>920</v>
      </c>
      <c r="AB524" s="58">
        <v>41851</v>
      </c>
      <c r="AC524" s="58"/>
      <c r="AD524" s="18"/>
      <c r="AE524" s="2"/>
      <c r="AF524" s="2" t="s">
        <v>90</v>
      </c>
      <c r="AG524" s="59" t="s">
        <v>90</v>
      </c>
      <c r="AH524" s="59"/>
      <c r="AI524" s="59"/>
      <c r="AJ524" s="2"/>
      <c r="AK524" s="2"/>
      <c r="AL524" s="108"/>
      <c r="AW524" s="198" t="s">
        <v>61</v>
      </c>
      <c r="AX524" s="198" t="s">
        <v>62</v>
      </c>
      <c r="AY524" s="198" t="s">
        <v>1986</v>
      </c>
      <c r="AZ524" s="344" t="s">
        <v>2312</v>
      </c>
      <c r="BA524" s="198" t="s">
        <v>65</v>
      </c>
      <c r="BB524" s="198" t="s">
        <v>66</v>
      </c>
      <c r="BC524" s="344" t="s">
        <v>67</v>
      </c>
      <c r="BE524" s="343"/>
      <c r="BF524" s="418"/>
    </row>
    <row r="525" spans="1:58" x14ac:dyDescent="0.25">
      <c r="A525" s="263" t="str">
        <f t="shared" si="59"/>
        <v>N-CO-KR-000377-E-XX-XX-XX-XX-02</v>
      </c>
      <c r="B525" s="2" t="s">
        <v>2313</v>
      </c>
      <c r="C525" s="3" t="str">
        <f t="shared" si="60"/>
        <v>7.08.06.FESG12.v01</v>
      </c>
      <c r="D525" s="2" t="s">
        <v>2306</v>
      </c>
      <c r="E525" s="2" t="s">
        <v>142</v>
      </c>
      <c r="F525" s="2" t="s">
        <v>1223</v>
      </c>
      <c r="G525" s="2" t="s">
        <v>2314</v>
      </c>
      <c r="H525" s="2" t="s">
        <v>2315</v>
      </c>
      <c r="I525" s="2" t="s">
        <v>2309</v>
      </c>
      <c r="J525" s="496">
        <v>8760</v>
      </c>
      <c r="K525" s="19">
        <v>0.9</v>
      </c>
      <c r="L525" s="20">
        <v>9.0999999999999998E-2</v>
      </c>
      <c r="M525" s="496">
        <v>796</v>
      </c>
      <c r="N525" s="20">
        <v>8.1900000000000001E-2</v>
      </c>
      <c r="O525" s="6"/>
      <c r="P525" s="496">
        <v>5</v>
      </c>
      <c r="Q525" s="440">
        <v>421</v>
      </c>
      <c r="R525" s="2" t="s">
        <v>2310</v>
      </c>
      <c r="S525" s="2"/>
      <c r="T525" s="2"/>
      <c r="U525" s="2"/>
      <c r="V525" s="2"/>
      <c r="W525" s="9">
        <v>200</v>
      </c>
      <c r="X525" s="2" t="s">
        <v>919</v>
      </c>
      <c r="Y525" s="2" t="s">
        <v>2311</v>
      </c>
      <c r="Z525" s="496" t="s">
        <v>57</v>
      </c>
      <c r="AA525" s="2" t="s">
        <v>920</v>
      </c>
      <c r="AB525" s="58">
        <v>41851</v>
      </c>
      <c r="AC525" s="58"/>
      <c r="AD525" s="18"/>
      <c r="AE525" s="2"/>
      <c r="AF525" s="2" t="s">
        <v>90</v>
      </c>
      <c r="AG525" s="59" t="s">
        <v>90</v>
      </c>
      <c r="AH525" s="59"/>
      <c r="AI525" s="59"/>
      <c r="AJ525" s="2"/>
      <c r="AK525" s="2"/>
      <c r="AL525" s="108"/>
      <c r="AW525" s="198" t="s">
        <v>61</v>
      </c>
      <c r="AX525" s="198" t="s">
        <v>62</v>
      </c>
      <c r="AY525" s="198" t="s">
        <v>1986</v>
      </c>
      <c r="AZ525" s="344" t="s">
        <v>2316</v>
      </c>
      <c r="BA525" s="198" t="s">
        <v>65</v>
      </c>
      <c r="BB525" s="198" t="s">
        <v>66</v>
      </c>
      <c r="BC525" s="344" t="s">
        <v>67</v>
      </c>
      <c r="BE525" s="343"/>
      <c r="BF525" s="418"/>
    </row>
    <row r="526" spans="1:58" x14ac:dyDescent="0.25">
      <c r="A526" s="263" t="str">
        <f t="shared" si="59"/>
        <v>N-CO-KR-000378-E-XX-XX-XX-XX-02</v>
      </c>
      <c r="B526" s="2" t="s">
        <v>2317</v>
      </c>
      <c r="C526" s="3" t="str">
        <f t="shared" si="60"/>
        <v>7.08.07.FESG12.v01</v>
      </c>
      <c r="D526" s="2" t="s">
        <v>2306</v>
      </c>
      <c r="E526" s="2" t="s">
        <v>142</v>
      </c>
      <c r="F526" s="2" t="s">
        <v>1223</v>
      </c>
      <c r="G526" s="2" t="s">
        <v>2318</v>
      </c>
      <c r="H526" s="2" t="s">
        <v>2319</v>
      </c>
      <c r="I526" s="2" t="s">
        <v>2309</v>
      </c>
      <c r="J526" s="496">
        <v>8760</v>
      </c>
      <c r="K526" s="19">
        <v>0.9</v>
      </c>
      <c r="L526" s="20">
        <v>3.7999999999999999E-2</v>
      </c>
      <c r="M526" s="496">
        <v>330</v>
      </c>
      <c r="N526" s="20">
        <v>3.4200000000000001E-2</v>
      </c>
      <c r="O526" s="6"/>
      <c r="P526" s="496">
        <v>5</v>
      </c>
      <c r="Q526" s="440">
        <v>421</v>
      </c>
      <c r="R526" s="2" t="s">
        <v>2310</v>
      </c>
      <c r="S526" s="2"/>
      <c r="T526" s="2"/>
      <c r="U526" s="2"/>
      <c r="V526" s="2"/>
      <c r="W526" s="9">
        <v>200</v>
      </c>
      <c r="X526" s="2" t="s">
        <v>919</v>
      </c>
      <c r="Y526" s="2" t="s">
        <v>2311</v>
      </c>
      <c r="Z526" s="496" t="s">
        <v>223</v>
      </c>
      <c r="AA526" s="2" t="s">
        <v>920</v>
      </c>
      <c r="AB526" s="58">
        <v>41851</v>
      </c>
      <c r="AC526" s="58"/>
      <c r="AD526" s="18"/>
      <c r="AE526" s="2"/>
      <c r="AF526" s="2" t="s">
        <v>90</v>
      </c>
      <c r="AG526" s="59" t="s">
        <v>90</v>
      </c>
      <c r="AH526" s="59"/>
      <c r="AI526" s="59"/>
      <c r="AJ526" s="2"/>
      <c r="AK526" s="2"/>
      <c r="AL526" s="108"/>
      <c r="AW526" s="198" t="s">
        <v>61</v>
      </c>
      <c r="AX526" s="198" t="s">
        <v>62</v>
      </c>
      <c r="AY526" s="198" t="s">
        <v>1986</v>
      </c>
      <c r="AZ526" s="344" t="s">
        <v>2320</v>
      </c>
      <c r="BA526" s="198" t="s">
        <v>65</v>
      </c>
      <c r="BB526" s="198" t="s">
        <v>66</v>
      </c>
      <c r="BC526" s="344" t="s">
        <v>67</v>
      </c>
      <c r="BE526" s="343"/>
      <c r="BF526" s="418"/>
    </row>
    <row r="527" spans="1:58" x14ac:dyDescent="0.25">
      <c r="A527" s="263" t="str">
        <f t="shared" si="59"/>
        <v>N-CO-KR-000526-E-XX-XX-XX-XX-01</v>
      </c>
      <c r="B527" s="211" t="s">
        <v>2321</v>
      </c>
      <c r="C527" s="216" t="str">
        <f t="shared" si="60"/>
        <v>7.08.08.FESG27.v01</v>
      </c>
      <c r="D527" s="211" t="s">
        <v>2322</v>
      </c>
      <c r="E527" s="211" t="s">
        <v>142</v>
      </c>
      <c r="F527" s="211" t="s">
        <v>1223</v>
      </c>
      <c r="G527" s="216" t="s">
        <v>2323</v>
      </c>
      <c r="H527" s="216" t="s">
        <v>2324</v>
      </c>
      <c r="I527" s="216" t="s">
        <v>2325</v>
      </c>
      <c r="J527" s="212">
        <v>8760</v>
      </c>
      <c r="K527" s="213">
        <v>0.9</v>
      </c>
      <c r="L527" s="248">
        <f>N527/K527</f>
        <v>0.16690551776266058</v>
      </c>
      <c r="M527" s="245">
        <v>1462.0923356009068</v>
      </c>
      <c r="N527" s="214">
        <v>0.15021496598639453</v>
      </c>
      <c r="O527" s="222"/>
      <c r="P527" s="212">
        <v>15</v>
      </c>
      <c r="Q527" s="441">
        <v>800</v>
      </c>
      <c r="R527" s="211" t="s">
        <v>2326</v>
      </c>
      <c r="S527" s="211"/>
      <c r="T527" s="252" t="s">
        <v>2327</v>
      </c>
      <c r="U527" s="211" t="s">
        <v>2328</v>
      </c>
      <c r="V527" s="211"/>
      <c r="W527" s="246">
        <v>200</v>
      </c>
      <c r="X527" s="211" t="s">
        <v>2329</v>
      </c>
      <c r="Y527" s="211" t="s">
        <v>1016</v>
      </c>
      <c r="Z527" s="212" t="s">
        <v>57</v>
      </c>
      <c r="AA527" s="211"/>
      <c r="AB527" s="217"/>
      <c r="AC527" s="217">
        <v>41851</v>
      </c>
      <c r="AD527" s="218"/>
      <c r="AE527" s="211"/>
      <c r="AF527" s="211"/>
      <c r="AG527" s="211"/>
      <c r="AH527" s="211"/>
      <c r="AI527" s="211"/>
      <c r="AJ527" s="211"/>
      <c r="AK527" s="211"/>
      <c r="AL527" s="210"/>
      <c r="AW527" s="198" t="s">
        <v>61</v>
      </c>
      <c r="AX527" s="198" t="s">
        <v>62</v>
      </c>
      <c r="AY527" s="198" t="s">
        <v>1986</v>
      </c>
      <c r="AZ527" s="344" t="s">
        <v>2330</v>
      </c>
      <c r="BA527" s="198" t="s">
        <v>65</v>
      </c>
      <c r="BB527" s="198" t="s">
        <v>66</v>
      </c>
      <c r="BC527" s="344" t="s">
        <v>382</v>
      </c>
      <c r="BE527" s="343"/>
      <c r="BF527" s="418"/>
    </row>
    <row r="528" spans="1:58" x14ac:dyDescent="0.25">
      <c r="A528" s="263" t="str">
        <f t="shared" si="59"/>
        <v>N-CO-KR-000379-E-XX-XX-XX-XX-01</v>
      </c>
      <c r="B528" s="2" t="s">
        <v>2331</v>
      </c>
      <c r="C528" s="3" t="str">
        <f t="shared" si="60"/>
        <v>7.09.01.FESG10.v01</v>
      </c>
      <c r="D528" s="2" t="s">
        <v>2332</v>
      </c>
      <c r="E528" s="2" t="s">
        <v>142</v>
      </c>
      <c r="F528" s="2" t="s">
        <v>1223</v>
      </c>
      <c r="G528" s="3" t="s">
        <v>2333</v>
      </c>
      <c r="H528" s="3" t="s">
        <v>2334</v>
      </c>
      <c r="I528" s="3" t="s">
        <v>2335</v>
      </c>
      <c r="J528" s="496">
        <v>8760</v>
      </c>
      <c r="K528" s="19">
        <v>1</v>
      </c>
      <c r="L528" s="29">
        <v>1.0999999999999999E-2</v>
      </c>
      <c r="M528" s="6">
        <v>98</v>
      </c>
      <c r="N528" s="29">
        <v>1.0999999999999999E-2</v>
      </c>
      <c r="O528" s="20"/>
      <c r="P528" s="496">
        <v>4</v>
      </c>
      <c r="Q528" s="440">
        <v>2.25</v>
      </c>
      <c r="R528" s="2" t="s">
        <v>2336</v>
      </c>
      <c r="S528" s="2"/>
      <c r="T528" s="2" t="s">
        <v>2337</v>
      </c>
      <c r="U528" s="2"/>
      <c r="V528" s="2"/>
      <c r="W528" s="32">
        <v>7.36</v>
      </c>
      <c r="X528" s="3" t="s">
        <v>495</v>
      </c>
      <c r="Y528" s="3" t="s">
        <v>2244</v>
      </c>
      <c r="Z528" s="496" t="s">
        <v>57</v>
      </c>
      <c r="AA528" s="2" t="s">
        <v>920</v>
      </c>
      <c r="AB528" s="58">
        <v>40142</v>
      </c>
      <c r="AC528" s="58"/>
      <c r="AD528" s="18"/>
      <c r="AE528" s="2"/>
      <c r="AF528" s="2" t="s">
        <v>2012</v>
      </c>
      <c r="AG528" s="59"/>
      <c r="AH528" s="59"/>
      <c r="AI528" s="59"/>
      <c r="AJ528" s="2"/>
      <c r="AK528" s="2"/>
      <c r="AL528" s="108"/>
      <c r="AW528" s="198" t="s">
        <v>61</v>
      </c>
      <c r="AX528" s="198" t="s">
        <v>62</v>
      </c>
      <c r="AY528" s="198" t="s">
        <v>1986</v>
      </c>
      <c r="AZ528" s="344" t="s">
        <v>2338</v>
      </c>
      <c r="BA528" s="198" t="s">
        <v>65</v>
      </c>
      <c r="BB528" s="198" t="s">
        <v>66</v>
      </c>
      <c r="BC528" s="344" t="s">
        <v>382</v>
      </c>
      <c r="BE528" s="343"/>
      <c r="BF528" s="418"/>
    </row>
    <row r="529" spans="1:58" x14ac:dyDescent="0.25">
      <c r="A529" s="263" t="str">
        <f t="shared" si="59"/>
        <v>N-CO-KR-000527-E-XX-XX-XX-XX-01</v>
      </c>
      <c r="B529" s="211" t="s">
        <v>2339</v>
      </c>
      <c r="C529" s="216" t="str">
        <f t="shared" si="60"/>
        <v>7.09.04.FESG18.v01</v>
      </c>
      <c r="D529" s="211" t="s">
        <v>2340</v>
      </c>
      <c r="E529" s="211" t="s">
        <v>142</v>
      </c>
      <c r="F529" s="211" t="s">
        <v>1223</v>
      </c>
      <c r="G529" s="216" t="s">
        <v>2341</v>
      </c>
      <c r="H529" s="216" t="s">
        <v>2342</v>
      </c>
      <c r="I529" s="216" t="s">
        <v>2343</v>
      </c>
      <c r="J529" s="212">
        <v>8760</v>
      </c>
      <c r="K529" s="213">
        <v>1</v>
      </c>
      <c r="L529" s="244">
        <f>N529/K529</f>
        <v>0.223</v>
      </c>
      <c r="M529" s="245">
        <v>1625</v>
      </c>
      <c r="N529" s="223">
        <v>0.223</v>
      </c>
      <c r="O529" s="222"/>
      <c r="P529" s="212">
        <v>8</v>
      </c>
      <c r="Q529" s="441">
        <v>156</v>
      </c>
      <c r="R529" s="211" t="s">
        <v>918</v>
      </c>
      <c r="S529" s="211"/>
      <c r="T529" s="211"/>
      <c r="U529" s="211"/>
      <c r="V529" s="211"/>
      <c r="W529" s="246">
        <v>71</v>
      </c>
      <c r="X529" s="211" t="s">
        <v>919</v>
      </c>
      <c r="Y529" s="211"/>
      <c r="Z529" s="212" t="s">
        <v>57</v>
      </c>
      <c r="AA529" s="211" t="s">
        <v>920</v>
      </c>
      <c r="AB529" s="217"/>
      <c r="AC529" s="217">
        <v>41850</v>
      </c>
      <c r="AD529" s="352"/>
      <c r="AE529" s="211"/>
      <c r="AF529" s="211"/>
      <c r="AG529" s="211"/>
      <c r="AH529" s="211"/>
      <c r="AI529" s="211"/>
      <c r="AJ529" s="211"/>
      <c r="AK529" s="211"/>
      <c r="AL529" s="210"/>
      <c r="AW529" s="198" t="s">
        <v>61</v>
      </c>
      <c r="AX529" s="198" t="s">
        <v>62</v>
      </c>
      <c r="AY529" s="198" t="s">
        <v>1986</v>
      </c>
      <c r="AZ529" s="344" t="s">
        <v>2344</v>
      </c>
      <c r="BA529" s="198" t="s">
        <v>65</v>
      </c>
      <c r="BB529" s="198" t="s">
        <v>66</v>
      </c>
      <c r="BC529" s="344" t="s">
        <v>382</v>
      </c>
      <c r="BE529" s="343"/>
      <c r="BF529" s="418"/>
    </row>
    <row r="530" spans="1:58" x14ac:dyDescent="0.25">
      <c r="A530" s="263" t="str">
        <f t="shared" si="59"/>
        <v>N-CO-KR-000380-E-XX-XX-XX-XX-02</v>
      </c>
      <c r="B530" s="325" t="s">
        <v>2345</v>
      </c>
      <c r="C530" s="3" t="str">
        <f t="shared" si="60"/>
        <v>7.09.02.FESG15.v01</v>
      </c>
      <c r="D530" s="2" t="s">
        <v>2346</v>
      </c>
      <c r="E530" s="2" t="s">
        <v>142</v>
      </c>
      <c r="F530" s="2" t="s">
        <v>1223</v>
      </c>
      <c r="G530" s="2" t="s">
        <v>2347</v>
      </c>
      <c r="H530" s="2" t="s">
        <v>2348</v>
      </c>
      <c r="I530" s="2" t="s">
        <v>2349</v>
      </c>
      <c r="J530" s="14">
        <v>8760</v>
      </c>
      <c r="K530" s="57">
        <v>0.9</v>
      </c>
      <c r="L530" s="326">
        <v>0.13333333333333333</v>
      </c>
      <c r="M530" s="14">
        <v>574</v>
      </c>
      <c r="N530" s="14">
        <v>0.12</v>
      </c>
      <c r="O530" s="14">
        <v>49.85</v>
      </c>
      <c r="P530" s="14">
        <v>12</v>
      </c>
      <c r="Q530" s="449">
        <v>686</v>
      </c>
      <c r="R530" s="327" t="s">
        <v>1203</v>
      </c>
      <c r="S530" s="25"/>
      <c r="T530" s="25"/>
      <c r="U530" s="25"/>
      <c r="V530" s="25"/>
      <c r="W530" s="328">
        <v>324</v>
      </c>
      <c r="X530" s="1" t="s">
        <v>919</v>
      </c>
      <c r="Y530" s="3" t="s">
        <v>162</v>
      </c>
      <c r="Z530" s="496" t="s">
        <v>57</v>
      </c>
      <c r="AA530" s="2" t="s">
        <v>920</v>
      </c>
      <c r="AB530" s="58">
        <v>41851</v>
      </c>
      <c r="AC530" s="58">
        <v>41180</v>
      </c>
      <c r="AD530" s="2"/>
      <c r="AE530" s="2"/>
      <c r="AF530" s="2"/>
      <c r="AG530" s="147"/>
      <c r="AH530" s="147"/>
      <c r="AI530" s="147"/>
      <c r="AJ530" s="2"/>
      <c r="AK530" s="2"/>
      <c r="AL530" s="108"/>
      <c r="AW530" s="198" t="s">
        <v>61</v>
      </c>
      <c r="AX530" s="198" t="s">
        <v>62</v>
      </c>
      <c r="AY530" s="198" t="s">
        <v>1986</v>
      </c>
      <c r="AZ530" s="344" t="s">
        <v>2350</v>
      </c>
      <c r="BA530" s="198" t="s">
        <v>65</v>
      </c>
      <c r="BB530" s="198" t="s">
        <v>66</v>
      </c>
      <c r="BC530" s="344" t="s">
        <v>67</v>
      </c>
      <c r="BE530" s="343"/>
      <c r="BF530" s="418"/>
    </row>
    <row r="531" spans="1:58" x14ac:dyDescent="0.25">
      <c r="A531" s="263" t="str">
        <f t="shared" si="59"/>
        <v>N-CO-KR-000381-E-XX-XX-XX-XX-02</v>
      </c>
      <c r="B531" s="325" t="s">
        <v>2351</v>
      </c>
      <c r="C531" s="3" t="str">
        <f t="shared" si="60"/>
        <v>7.09.03.FESG15.v01</v>
      </c>
      <c r="D531" s="2" t="s">
        <v>2346</v>
      </c>
      <c r="E531" s="2" t="s">
        <v>142</v>
      </c>
      <c r="F531" s="2" t="s">
        <v>1223</v>
      </c>
      <c r="G531" s="2" t="s">
        <v>2352</v>
      </c>
      <c r="H531" s="2" t="s">
        <v>2353</v>
      </c>
      <c r="I531" s="2" t="s">
        <v>2349</v>
      </c>
      <c r="J531" s="14">
        <v>8760</v>
      </c>
      <c r="K531" s="57">
        <v>0.9</v>
      </c>
      <c r="L531" s="326">
        <v>0.27777777777777779</v>
      </c>
      <c r="M531" s="14">
        <v>1454</v>
      </c>
      <c r="N531" s="14">
        <v>0.25</v>
      </c>
      <c r="O531" s="14">
        <v>60.65</v>
      </c>
      <c r="P531" s="14">
        <v>12</v>
      </c>
      <c r="Q531" s="449">
        <v>686</v>
      </c>
      <c r="R531" s="327" t="s">
        <v>1203</v>
      </c>
      <c r="S531" s="25"/>
      <c r="T531" s="25"/>
      <c r="U531" s="25"/>
      <c r="V531" s="25"/>
      <c r="W531" s="328">
        <v>324</v>
      </c>
      <c r="X531" s="1" t="s">
        <v>919</v>
      </c>
      <c r="Y531" s="3" t="s">
        <v>162</v>
      </c>
      <c r="Z531" s="496" t="s">
        <v>57</v>
      </c>
      <c r="AA531" s="2" t="s">
        <v>920</v>
      </c>
      <c r="AB531" s="58">
        <v>41851</v>
      </c>
      <c r="AC531" s="58">
        <v>41180</v>
      </c>
      <c r="AD531" s="2"/>
      <c r="AE531" s="2"/>
      <c r="AF531" s="2"/>
      <c r="AG531" s="147"/>
      <c r="AH531" s="147"/>
      <c r="AI531" s="147"/>
      <c r="AJ531" s="2"/>
      <c r="AK531" s="2"/>
      <c r="AL531" s="108"/>
      <c r="AW531" s="198" t="s">
        <v>61</v>
      </c>
      <c r="AX531" s="198" t="s">
        <v>62</v>
      </c>
      <c r="AY531" s="198" t="s">
        <v>1986</v>
      </c>
      <c r="AZ531" s="344" t="s">
        <v>2354</v>
      </c>
      <c r="BA531" s="198" t="s">
        <v>65</v>
      </c>
      <c r="BB531" s="198" t="s">
        <v>66</v>
      </c>
      <c r="BC531" s="344" t="s">
        <v>67</v>
      </c>
      <c r="BE531" s="343"/>
      <c r="BF531" s="418"/>
    </row>
    <row r="532" spans="1:58" x14ac:dyDescent="0.25">
      <c r="A532" s="263" t="str">
        <f t="shared" si="59"/>
        <v>N-CO-KR-000528-G-XX-XX-XX-XX-02</v>
      </c>
      <c r="B532" s="211" t="s">
        <v>2355</v>
      </c>
      <c r="C532" s="216" t="str">
        <f t="shared" si="60"/>
        <v>7.10.01.FESG16.v01</v>
      </c>
      <c r="D532" s="211" t="s">
        <v>2356</v>
      </c>
      <c r="E532" s="211" t="s">
        <v>142</v>
      </c>
      <c r="F532" s="211" t="s">
        <v>1223</v>
      </c>
      <c r="G532" s="216" t="s">
        <v>2357</v>
      </c>
      <c r="H532" s="216" t="s">
        <v>2358</v>
      </c>
      <c r="I532" s="216" t="s">
        <v>2359</v>
      </c>
      <c r="J532" s="212">
        <v>8760</v>
      </c>
      <c r="K532" s="213"/>
      <c r="L532" s="244"/>
      <c r="M532" s="245"/>
      <c r="N532" s="223"/>
      <c r="O532" s="222">
        <v>94.716483840000009</v>
      </c>
      <c r="P532" s="212">
        <v>15</v>
      </c>
      <c r="Q532" s="441">
        <v>180</v>
      </c>
      <c r="R532" s="211" t="s">
        <v>2272</v>
      </c>
      <c r="S532" s="211"/>
      <c r="T532" s="211"/>
      <c r="U532" s="211"/>
      <c r="V532" s="211"/>
      <c r="W532" s="246">
        <v>180</v>
      </c>
      <c r="X532" s="211" t="s">
        <v>2360</v>
      </c>
      <c r="Y532" s="211" t="s">
        <v>2361</v>
      </c>
      <c r="Z532" s="212" t="s">
        <v>223</v>
      </c>
      <c r="AA532" s="211"/>
      <c r="AB532" s="217"/>
      <c r="AC532" s="217">
        <v>41850</v>
      </c>
      <c r="AD532" s="218"/>
      <c r="AE532" s="211"/>
      <c r="AF532" s="211"/>
      <c r="AG532" s="211"/>
      <c r="AH532" s="211"/>
      <c r="AI532" s="211"/>
      <c r="AJ532" s="211"/>
      <c r="AK532" s="211"/>
      <c r="AL532" s="210"/>
      <c r="AW532" s="198" t="s">
        <v>61</v>
      </c>
      <c r="AX532" s="198" t="s">
        <v>62</v>
      </c>
      <c r="AY532" s="198" t="s">
        <v>1986</v>
      </c>
      <c r="AZ532" s="344" t="s">
        <v>2362</v>
      </c>
      <c r="BA532" s="198" t="s">
        <v>978</v>
      </c>
      <c r="BB532" s="198" t="s">
        <v>66</v>
      </c>
      <c r="BC532" s="344" t="s">
        <v>67</v>
      </c>
      <c r="BE532" s="343"/>
      <c r="BF532" s="418"/>
    </row>
    <row r="533" spans="1:58" ht="12.75" customHeight="1" x14ac:dyDescent="0.25">
      <c r="A533" s="263" t="str">
        <f t="shared" si="59"/>
        <v>N-CO-HV-000382-E-XX-XX-XX-XX-02</v>
      </c>
      <c r="B533" s="163" t="s">
        <v>2363</v>
      </c>
      <c r="C533" s="151" t="str">
        <f t="shared" si="60"/>
        <v>8.13.01.FESH12.v01</v>
      </c>
      <c r="D533" s="150" t="s">
        <v>2364</v>
      </c>
      <c r="E533" s="150" t="s">
        <v>142</v>
      </c>
      <c r="F533" s="150" t="s">
        <v>1223</v>
      </c>
      <c r="G533" s="150" t="s">
        <v>2365</v>
      </c>
      <c r="H533" s="150" t="s">
        <v>2366</v>
      </c>
      <c r="I533" s="150" t="s">
        <v>2367</v>
      </c>
      <c r="J533" s="121">
        <v>311</v>
      </c>
      <c r="K533" s="165">
        <v>0.9</v>
      </c>
      <c r="L533" s="191">
        <v>6.5100000000000005E-2</v>
      </c>
      <c r="M533" s="121">
        <v>20.3</v>
      </c>
      <c r="N533" s="121">
        <v>5.8599999999999999E-2</v>
      </c>
      <c r="O533" s="121"/>
      <c r="P533" s="121">
        <v>3</v>
      </c>
      <c r="Q533" s="450">
        <v>32.4</v>
      </c>
      <c r="R533" s="190" t="s">
        <v>2272</v>
      </c>
      <c r="S533" s="120"/>
      <c r="T533" s="120"/>
      <c r="U533" s="120"/>
      <c r="V533" s="120"/>
      <c r="W533" s="69">
        <v>25.7</v>
      </c>
      <c r="X533" s="164" t="s">
        <v>919</v>
      </c>
      <c r="Y533" s="151" t="s">
        <v>2311</v>
      </c>
      <c r="Z533" s="162" t="s">
        <v>2368</v>
      </c>
      <c r="AA533" s="150" t="s">
        <v>920</v>
      </c>
      <c r="AB533" s="158">
        <v>41851</v>
      </c>
      <c r="AC533" s="158">
        <v>41485</v>
      </c>
      <c r="AD533" s="76"/>
      <c r="AE533" s="150"/>
      <c r="AF533" s="150"/>
      <c r="AG533" s="150"/>
      <c r="AH533" s="150"/>
      <c r="AI533" s="150"/>
      <c r="AJ533" s="150"/>
      <c r="AK533" s="150"/>
      <c r="AL533" s="160"/>
      <c r="AW533" s="198" t="s">
        <v>61</v>
      </c>
      <c r="AX533" s="198" t="s">
        <v>62</v>
      </c>
      <c r="AY533" s="198" t="s">
        <v>1168</v>
      </c>
      <c r="AZ533" s="344" t="s">
        <v>2369</v>
      </c>
      <c r="BA533" s="198" t="s">
        <v>65</v>
      </c>
      <c r="BB533" s="198" t="s">
        <v>66</v>
      </c>
      <c r="BC533" s="344" t="s">
        <v>67</v>
      </c>
      <c r="BE533" s="343"/>
      <c r="BF533" s="418"/>
    </row>
    <row r="534" spans="1:58" ht="12.75" customHeight="1" x14ac:dyDescent="0.25">
      <c r="A534" s="263" t="str">
        <f t="shared" si="59"/>
        <v>N-CO-MS-000383-E-XX-XX-XX-XX-01</v>
      </c>
      <c r="B534" s="137" t="s">
        <v>2370</v>
      </c>
      <c r="C534" s="136" t="str">
        <f t="shared" si="60"/>
        <v>8.01.01.FESI1.v01</v>
      </c>
      <c r="D534" s="137" t="s">
        <v>2371</v>
      </c>
      <c r="E534" s="137" t="s">
        <v>142</v>
      </c>
      <c r="F534" s="137" t="s">
        <v>1223</v>
      </c>
      <c r="G534" s="136" t="s">
        <v>2372</v>
      </c>
      <c r="H534" s="136" t="s">
        <v>2373</v>
      </c>
      <c r="I534" s="136" t="s">
        <v>2374</v>
      </c>
      <c r="J534" s="135">
        <v>2000</v>
      </c>
      <c r="K534" s="134">
        <v>1</v>
      </c>
      <c r="L534" s="135">
        <v>0</v>
      </c>
      <c r="M534" s="135">
        <v>0</v>
      </c>
      <c r="N534" s="133">
        <v>0</v>
      </c>
      <c r="O534" s="133"/>
      <c r="P534" s="135">
        <v>15</v>
      </c>
      <c r="Q534" s="439">
        <v>80</v>
      </c>
      <c r="R534" s="137" t="s">
        <v>2111</v>
      </c>
      <c r="S534" s="137"/>
      <c r="T534" s="137"/>
      <c r="U534" s="137"/>
      <c r="V534" s="137"/>
      <c r="W534" s="148">
        <f>37*0.5</f>
        <v>18.5</v>
      </c>
      <c r="X534" s="136" t="s">
        <v>2375</v>
      </c>
      <c r="Y534" s="136" t="s">
        <v>2253</v>
      </c>
      <c r="Z534" s="135" t="s">
        <v>223</v>
      </c>
      <c r="AA534" s="137"/>
      <c r="AB534" s="137"/>
      <c r="AC534" s="137"/>
      <c r="AD534" s="129"/>
      <c r="AE534" s="137"/>
      <c r="AF534" s="137" t="s">
        <v>90</v>
      </c>
      <c r="AG534" s="137"/>
      <c r="AH534" s="137"/>
      <c r="AI534" s="137"/>
      <c r="AJ534" s="137"/>
      <c r="AK534" s="137"/>
      <c r="AL534" s="128"/>
      <c r="AW534" s="198" t="s">
        <v>61</v>
      </c>
      <c r="AX534" s="198" t="s">
        <v>62</v>
      </c>
      <c r="AY534" s="198" t="s">
        <v>1330</v>
      </c>
      <c r="AZ534" s="344" t="s">
        <v>2376</v>
      </c>
      <c r="BA534" s="198" t="s">
        <v>65</v>
      </c>
      <c r="BB534" s="198" t="s">
        <v>66</v>
      </c>
      <c r="BC534" s="344" t="s">
        <v>382</v>
      </c>
      <c r="BE534" s="343"/>
      <c r="BF534" s="418"/>
    </row>
    <row r="535" spans="1:58" x14ac:dyDescent="0.25">
      <c r="A535" s="263" t="str">
        <f t="shared" si="59"/>
        <v>N-CO-MS-000384-E-XX-XX-XX-XX-01</v>
      </c>
      <c r="B535" s="150" t="s">
        <v>2377</v>
      </c>
      <c r="C535" s="151" t="str">
        <f t="shared" si="60"/>
        <v>8.01.02.FESI1.v02</v>
      </c>
      <c r="D535" s="150" t="s">
        <v>2371</v>
      </c>
      <c r="E535" s="150" t="s">
        <v>152</v>
      </c>
      <c r="F535" s="150" t="s">
        <v>1223</v>
      </c>
      <c r="G535" s="151" t="s">
        <v>2378</v>
      </c>
      <c r="H535" s="151" t="s">
        <v>2373</v>
      </c>
      <c r="I535" s="151" t="s">
        <v>2374</v>
      </c>
      <c r="J535" s="162">
        <v>1000</v>
      </c>
      <c r="K535" s="152">
        <v>0.75</v>
      </c>
      <c r="L535" s="153">
        <v>1.1279999999999999</v>
      </c>
      <c r="M535" s="166">
        <v>1128</v>
      </c>
      <c r="N535" s="153">
        <v>0.84599999999999997</v>
      </c>
      <c r="O535" s="153"/>
      <c r="P535" s="162">
        <v>15</v>
      </c>
      <c r="Q535" s="431">
        <v>42</v>
      </c>
      <c r="R535" s="150" t="s">
        <v>2379</v>
      </c>
      <c r="S535" s="150"/>
      <c r="T535" s="150"/>
      <c r="U535" s="150"/>
      <c r="V535" s="150"/>
      <c r="W535" s="167">
        <v>18.5</v>
      </c>
      <c r="X535" s="151" t="s">
        <v>2375</v>
      </c>
      <c r="Y535" s="151"/>
      <c r="Z535" s="162" t="s">
        <v>223</v>
      </c>
      <c r="AA535" s="150"/>
      <c r="AB535" s="150"/>
      <c r="AC535" s="158">
        <v>41485</v>
      </c>
      <c r="AD535" s="159"/>
      <c r="AE535" s="150"/>
      <c r="AF535" s="150"/>
      <c r="AG535" s="150"/>
      <c r="AH535" s="150"/>
      <c r="AI535" s="150"/>
      <c r="AJ535" s="150"/>
      <c r="AK535" s="150"/>
      <c r="AL535" s="160"/>
      <c r="AW535" s="198" t="s">
        <v>61</v>
      </c>
      <c r="AX535" s="198" t="s">
        <v>62</v>
      </c>
      <c r="AY535" s="198" t="s">
        <v>1330</v>
      </c>
      <c r="AZ535" s="344" t="s">
        <v>2380</v>
      </c>
      <c r="BA535" s="198" t="s">
        <v>65</v>
      </c>
      <c r="BB535" s="198" t="s">
        <v>66</v>
      </c>
      <c r="BC535" s="344" t="s">
        <v>382</v>
      </c>
      <c r="BE535" s="343"/>
      <c r="BF535" s="418"/>
    </row>
    <row r="536" spans="1:58" x14ac:dyDescent="0.25">
      <c r="A536" s="263" t="str">
        <f t="shared" si="59"/>
        <v>N-CO-MS-000385-E-XX-XX-XX-XX-01</v>
      </c>
      <c r="B536" s="150" t="s">
        <v>2381</v>
      </c>
      <c r="C536" s="151" t="str">
        <f t="shared" si="60"/>
        <v>8.01.03.FESI1.v02</v>
      </c>
      <c r="D536" s="150" t="s">
        <v>2371</v>
      </c>
      <c r="E536" s="150" t="s">
        <v>152</v>
      </c>
      <c r="F536" s="150" t="s">
        <v>1223</v>
      </c>
      <c r="G536" s="151" t="s">
        <v>2382</v>
      </c>
      <c r="H536" s="151" t="s">
        <v>2373</v>
      </c>
      <c r="I536" s="151" t="s">
        <v>2374</v>
      </c>
      <c r="J536" s="162">
        <v>2000</v>
      </c>
      <c r="K536" s="152">
        <v>0.75</v>
      </c>
      <c r="L536" s="153">
        <v>1.1279999999999999</v>
      </c>
      <c r="M536" s="166">
        <v>2255</v>
      </c>
      <c r="N536" s="153">
        <v>0.84599999999999997</v>
      </c>
      <c r="O536" s="153"/>
      <c r="P536" s="162">
        <v>15</v>
      </c>
      <c r="Q536" s="431">
        <v>42</v>
      </c>
      <c r="R536" s="150" t="s">
        <v>2379</v>
      </c>
      <c r="S536" s="150"/>
      <c r="T536" s="150"/>
      <c r="U536" s="150"/>
      <c r="V536" s="150"/>
      <c r="W536" s="167">
        <v>18.5</v>
      </c>
      <c r="X536" s="151" t="s">
        <v>2375</v>
      </c>
      <c r="Y536" s="151"/>
      <c r="Z536" s="162" t="s">
        <v>223</v>
      </c>
      <c r="AA536" s="150"/>
      <c r="AB536" s="150"/>
      <c r="AC536" s="158">
        <v>41485</v>
      </c>
      <c r="AD536" s="159"/>
      <c r="AE536" s="150"/>
      <c r="AF536" s="150"/>
      <c r="AG536" s="150"/>
      <c r="AH536" s="150"/>
      <c r="AI536" s="150"/>
      <c r="AJ536" s="150"/>
      <c r="AK536" s="150"/>
      <c r="AL536" s="160"/>
      <c r="AW536" s="198" t="s">
        <v>61</v>
      </c>
      <c r="AX536" s="198" t="s">
        <v>62</v>
      </c>
      <c r="AY536" s="198" t="s">
        <v>1330</v>
      </c>
      <c r="AZ536" s="344" t="s">
        <v>2383</v>
      </c>
      <c r="BA536" s="198" t="s">
        <v>65</v>
      </c>
      <c r="BB536" s="198" t="s">
        <v>66</v>
      </c>
      <c r="BC536" s="344" t="s">
        <v>382</v>
      </c>
      <c r="BE536" s="343"/>
      <c r="BF536" s="418"/>
    </row>
    <row r="537" spans="1:58" x14ac:dyDescent="0.25">
      <c r="A537" s="263" t="str">
        <f t="shared" si="59"/>
        <v>N-CO-MS-000386-E-XX-XX-XX-XX-01</v>
      </c>
      <c r="B537" s="150" t="s">
        <v>2384</v>
      </c>
      <c r="C537" s="151" t="str">
        <f t="shared" si="60"/>
        <v>8.01.04.FESI1.v02</v>
      </c>
      <c r="D537" s="150" t="s">
        <v>2371</v>
      </c>
      <c r="E537" s="150" t="s">
        <v>152</v>
      </c>
      <c r="F537" s="150" t="s">
        <v>1223</v>
      </c>
      <c r="G537" s="151" t="s">
        <v>2385</v>
      </c>
      <c r="H537" s="151" t="s">
        <v>2373</v>
      </c>
      <c r="I537" s="151" t="s">
        <v>2374</v>
      </c>
      <c r="J537" s="162">
        <v>3000</v>
      </c>
      <c r="K537" s="152">
        <v>0.75</v>
      </c>
      <c r="L537" s="153">
        <v>1.1279999999999999</v>
      </c>
      <c r="M537" s="166">
        <v>3383</v>
      </c>
      <c r="N537" s="153">
        <v>0.84599999999999997</v>
      </c>
      <c r="O537" s="153"/>
      <c r="P537" s="162">
        <v>15</v>
      </c>
      <c r="Q537" s="431">
        <v>42</v>
      </c>
      <c r="R537" s="150" t="s">
        <v>2379</v>
      </c>
      <c r="S537" s="150"/>
      <c r="T537" s="150"/>
      <c r="U537" s="150"/>
      <c r="V537" s="150"/>
      <c r="W537" s="167">
        <v>18.5</v>
      </c>
      <c r="X537" s="151" t="s">
        <v>2375</v>
      </c>
      <c r="Y537" s="151"/>
      <c r="Z537" s="162" t="s">
        <v>223</v>
      </c>
      <c r="AA537" s="150"/>
      <c r="AB537" s="150"/>
      <c r="AC537" s="158">
        <v>41485</v>
      </c>
      <c r="AD537" s="159"/>
      <c r="AE537" s="150"/>
      <c r="AF537" s="150"/>
      <c r="AG537" s="150"/>
      <c r="AH537" s="150"/>
      <c r="AI537" s="150"/>
      <c r="AJ537" s="150"/>
      <c r="AK537" s="150"/>
      <c r="AL537" s="160"/>
      <c r="AW537" s="198" t="s">
        <v>61</v>
      </c>
      <c r="AX537" s="198" t="s">
        <v>62</v>
      </c>
      <c r="AY537" s="198" t="s">
        <v>1330</v>
      </c>
      <c r="AZ537" s="344" t="s">
        <v>2386</v>
      </c>
      <c r="BA537" s="198" t="s">
        <v>65</v>
      </c>
      <c r="BB537" s="198" t="s">
        <v>66</v>
      </c>
      <c r="BC537" s="344" t="s">
        <v>382</v>
      </c>
      <c r="BE537" s="343"/>
      <c r="BF537" s="418"/>
    </row>
    <row r="538" spans="1:58" x14ac:dyDescent="0.25">
      <c r="A538" s="263" t="str">
        <f t="shared" si="59"/>
        <v>N-CO-MS-000387-E-XX-XX-XX-XX-01</v>
      </c>
      <c r="B538" s="150" t="s">
        <v>2387</v>
      </c>
      <c r="C538" s="151" t="str">
        <f t="shared" si="60"/>
        <v>8.01.05.FESI1.v02</v>
      </c>
      <c r="D538" s="150" t="s">
        <v>2371</v>
      </c>
      <c r="E538" s="150" t="s">
        <v>152</v>
      </c>
      <c r="F538" s="150" t="s">
        <v>1223</v>
      </c>
      <c r="G538" s="151" t="s">
        <v>2388</v>
      </c>
      <c r="H538" s="151" t="s">
        <v>2373</v>
      </c>
      <c r="I538" s="151" t="s">
        <v>2374</v>
      </c>
      <c r="J538" s="162">
        <v>4000</v>
      </c>
      <c r="K538" s="152">
        <v>0.75</v>
      </c>
      <c r="L538" s="153">
        <v>1.1279999999999999</v>
      </c>
      <c r="M538" s="166">
        <v>4510</v>
      </c>
      <c r="N538" s="153">
        <v>0.84599999999999997</v>
      </c>
      <c r="O538" s="153"/>
      <c r="P538" s="162">
        <v>15</v>
      </c>
      <c r="Q538" s="431">
        <v>42</v>
      </c>
      <c r="R538" s="150" t="s">
        <v>2379</v>
      </c>
      <c r="S538" s="150"/>
      <c r="T538" s="150"/>
      <c r="U538" s="150"/>
      <c r="V538" s="150"/>
      <c r="W538" s="167">
        <v>18.5</v>
      </c>
      <c r="X538" s="151" t="s">
        <v>2375</v>
      </c>
      <c r="Y538" s="151"/>
      <c r="Z538" s="162" t="s">
        <v>223</v>
      </c>
      <c r="AA538" s="150"/>
      <c r="AB538" s="150"/>
      <c r="AC538" s="158">
        <v>41485</v>
      </c>
      <c r="AD538" s="159"/>
      <c r="AE538" s="150"/>
      <c r="AF538" s="150"/>
      <c r="AG538" s="150"/>
      <c r="AH538" s="150"/>
      <c r="AI538" s="150"/>
      <c r="AJ538" s="150"/>
      <c r="AK538" s="150"/>
      <c r="AL538" s="160"/>
      <c r="AW538" s="198" t="s">
        <v>61</v>
      </c>
      <c r="AX538" s="198" t="s">
        <v>62</v>
      </c>
      <c r="AY538" s="198" t="s">
        <v>1330</v>
      </c>
      <c r="AZ538" s="344" t="s">
        <v>2389</v>
      </c>
      <c r="BA538" s="198" t="s">
        <v>65</v>
      </c>
      <c r="BB538" s="198" t="s">
        <v>66</v>
      </c>
      <c r="BC538" s="344" t="s">
        <v>382</v>
      </c>
      <c r="BE538" s="343"/>
      <c r="BF538" s="418"/>
    </row>
    <row r="539" spans="1:58" x14ac:dyDescent="0.25">
      <c r="A539" s="263" t="str">
        <f t="shared" si="59"/>
        <v>N-CO-MS-000388-E-XX-XX-XX-XX-01</v>
      </c>
      <c r="B539" s="150" t="s">
        <v>2390</v>
      </c>
      <c r="C539" s="151" t="str">
        <f t="shared" si="60"/>
        <v>8.01.06.FESI1.v02</v>
      </c>
      <c r="D539" s="150" t="s">
        <v>2371</v>
      </c>
      <c r="E539" s="150" t="s">
        <v>152</v>
      </c>
      <c r="F539" s="150" t="s">
        <v>1223</v>
      </c>
      <c r="G539" s="151" t="s">
        <v>2391</v>
      </c>
      <c r="H539" s="151" t="s">
        <v>2373</v>
      </c>
      <c r="I539" s="151" t="s">
        <v>2374</v>
      </c>
      <c r="J539" s="162">
        <v>1000</v>
      </c>
      <c r="K539" s="152">
        <v>0.75</v>
      </c>
      <c r="L539" s="153">
        <v>4.5106666666666664</v>
      </c>
      <c r="M539" s="166">
        <v>4510</v>
      </c>
      <c r="N539" s="153">
        <v>3.383</v>
      </c>
      <c r="O539" s="153"/>
      <c r="P539" s="162">
        <v>15</v>
      </c>
      <c r="Q539" s="431">
        <v>57</v>
      </c>
      <c r="R539" s="150" t="s">
        <v>2379</v>
      </c>
      <c r="S539" s="150"/>
      <c r="T539" s="150"/>
      <c r="U539" s="150"/>
      <c r="V539" s="150"/>
      <c r="W539" s="167">
        <v>18.5</v>
      </c>
      <c r="X539" s="151" t="s">
        <v>2375</v>
      </c>
      <c r="Y539" s="151"/>
      <c r="Z539" s="162" t="s">
        <v>223</v>
      </c>
      <c r="AA539" s="150"/>
      <c r="AB539" s="150"/>
      <c r="AC539" s="158">
        <v>41485</v>
      </c>
      <c r="AD539" s="159"/>
      <c r="AE539" s="150"/>
      <c r="AF539" s="150"/>
      <c r="AG539" s="150"/>
      <c r="AH539" s="150"/>
      <c r="AI539" s="150"/>
      <c r="AJ539" s="150"/>
      <c r="AK539" s="150"/>
      <c r="AL539" s="160"/>
      <c r="AW539" s="198" t="s">
        <v>61</v>
      </c>
      <c r="AX539" s="198" t="s">
        <v>62</v>
      </c>
      <c r="AY539" s="198" t="s">
        <v>1330</v>
      </c>
      <c r="AZ539" s="344" t="s">
        <v>2392</v>
      </c>
      <c r="BA539" s="198" t="s">
        <v>65</v>
      </c>
      <c r="BB539" s="198" t="s">
        <v>66</v>
      </c>
      <c r="BC539" s="344" t="s">
        <v>382</v>
      </c>
      <c r="BE539" s="343"/>
      <c r="BF539" s="418"/>
    </row>
    <row r="540" spans="1:58" x14ac:dyDescent="0.25">
      <c r="A540" s="263" t="str">
        <f t="shared" si="59"/>
        <v>N-CO-MS-000389-E-XX-XX-XX-XX-01</v>
      </c>
      <c r="B540" s="150" t="s">
        <v>2393</v>
      </c>
      <c r="C540" s="151" t="str">
        <f t="shared" si="60"/>
        <v>8.01.07.FESI1.v02</v>
      </c>
      <c r="D540" s="150" t="s">
        <v>2371</v>
      </c>
      <c r="E540" s="150" t="s">
        <v>152</v>
      </c>
      <c r="F540" s="150" t="s">
        <v>1223</v>
      </c>
      <c r="G540" s="151" t="s">
        <v>2394</v>
      </c>
      <c r="H540" s="151" t="s">
        <v>2373</v>
      </c>
      <c r="I540" s="151" t="s">
        <v>2374</v>
      </c>
      <c r="J540" s="162">
        <v>2000</v>
      </c>
      <c r="K540" s="152">
        <v>0.75</v>
      </c>
      <c r="L540" s="153">
        <v>4.5106666666666664</v>
      </c>
      <c r="M540" s="166">
        <v>9021</v>
      </c>
      <c r="N540" s="153">
        <v>3.383</v>
      </c>
      <c r="O540" s="153"/>
      <c r="P540" s="162">
        <v>15</v>
      </c>
      <c r="Q540" s="431">
        <v>57</v>
      </c>
      <c r="R540" s="150" t="s">
        <v>2379</v>
      </c>
      <c r="S540" s="150"/>
      <c r="T540" s="150"/>
      <c r="U540" s="150"/>
      <c r="V540" s="150"/>
      <c r="W540" s="167">
        <v>18.5</v>
      </c>
      <c r="X540" s="151" t="s">
        <v>2375</v>
      </c>
      <c r="Y540" s="151"/>
      <c r="Z540" s="162" t="s">
        <v>223</v>
      </c>
      <c r="AA540" s="150"/>
      <c r="AB540" s="150"/>
      <c r="AC540" s="158">
        <v>41485</v>
      </c>
      <c r="AD540" s="159"/>
      <c r="AE540" s="150"/>
      <c r="AF540" s="150"/>
      <c r="AG540" s="150"/>
      <c r="AH540" s="150"/>
      <c r="AI540" s="150"/>
      <c r="AJ540" s="150"/>
      <c r="AK540" s="150"/>
      <c r="AL540" s="160"/>
      <c r="AW540" s="198" t="s">
        <v>61</v>
      </c>
      <c r="AX540" s="198" t="s">
        <v>62</v>
      </c>
      <c r="AY540" s="198" t="s">
        <v>1330</v>
      </c>
      <c r="AZ540" s="344" t="s">
        <v>2395</v>
      </c>
      <c r="BA540" s="198" t="s">
        <v>65</v>
      </c>
      <c r="BB540" s="198" t="s">
        <v>66</v>
      </c>
      <c r="BC540" s="344" t="s">
        <v>382</v>
      </c>
      <c r="BE540" s="343"/>
      <c r="BF540" s="418"/>
    </row>
    <row r="541" spans="1:58" x14ac:dyDescent="0.25">
      <c r="A541" s="263" t="str">
        <f t="shared" si="59"/>
        <v>N-CO-MS-000390-E-XX-XX-XX-XX-01</v>
      </c>
      <c r="B541" s="150" t="s">
        <v>2396</v>
      </c>
      <c r="C541" s="151" t="str">
        <f t="shared" si="60"/>
        <v>8.01.08.FESI1.v02</v>
      </c>
      <c r="D541" s="150" t="s">
        <v>2371</v>
      </c>
      <c r="E541" s="150" t="s">
        <v>152</v>
      </c>
      <c r="F541" s="150" t="s">
        <v>1223</v>
      </c>
      <c r="G541" s="151" t="s">
        <v>2397</v>
      </c>
      <c r="H541" s="151" t="s">
        <v>2373</v>
      </c>
      <c r="I541" s="151" t="s">
        <v>2374</v>
      </c>
      <c r="J541" s="162">
        <v>3000</v>
      </c>
      <c r="K541" s="152">
        <v>0.75</v>
      </c>
      <c r="L541" s="153">
        <v>4.5106666666666664</v>
      </c>
      <c r="M541" s="166">
        <v>13531</v>
      </c>
      <c r="N541" s="153">
        <v>3.383</v>
      </c>
      <c r="O541" s="153"/>
      <c r="P541" s="162">
        <v>15</v>
      </c>
      <c r="Q541" s="431">
        <v>57</v>
      </c>
      <c r="R541" s="150" t="s">
        <v>2379</v>
      </c>
      <c r="S541" s="150"/>
      <c r="T541" s="150"/>
      <c r="U541" s="150"/>
      <c r="V541" s="150"/>
      <c r="W541" s="167">
        <v>18.5</v>
      </c>
      <c r="X541" s="151" t="s">
        <v>2375</v>
      </c>
      <c r="Y541" s="151"/>
      <c r="Z541" s="162" t="s">
        <v>223</v>
      </c>
      <c r="AA541" s="150"/>
      <c r="AB541" s="150"/>
      <c r="AC541" s="158">
        <v>41485</v>
      </c>
      <c r="AD541" s="159"/>
      <c r="AE541" s="150"/>
      <c r="AF541" s="150"/>
      <c r="AG541" s="150"/>
      <c r="AH541" s="150"/>
      <c r="AI541" s="150"/>
      <c r="AJ541" s="150"/>
      <c r="AK541" s="150"/>
      <c r="AL541" s="160"/>
      <c r="AW541" s="198" t="s">
        <v>61</v>
      </c>
      <c r="AX541" s="198" t="s">
        <v>62</v>
      </c>
      <c r="AY541" s="198" t="s">
        <v>1330</v>
      </c>
      <c r="AZ541" s="344" t="s">
        <v>2398</v>
      </c>
      <c r="BA541" s="198" t="s">
        <v>65</v>
      </c>
      <c r="BB541" s="198" t="s">
        <v>66</v>
      </c>
      <c r="BC541" s="344" t="s">
        <v>382</v>
      </c>
      <c r="BE541" s="343"/>
      <c r="BF541" s="418"/>
    </row>
    <row r="542" spans="1:58" x14ac:dyDescent="0.25">
      <c r="A542" s="263" t="str">
        <f t="shared" si="59"/>
        <v>N-CO-MS-000391-E-XX-XX-XX-XX-01</v>
      </c>
      <c r="B542" s="150" t="s">
        <v>2399</v>
      </c>
      <c r="C542" s="151" t="str">
        <f t="shared" si="60"/>
        <v>8.01.09.FESI1.v02</v>
      </c>
      <c r="D542" s="150" t="s">
        <v>2371</v>
      </c>
      <c r="E542" s="150" t="s">
        <v>152</v>
      </c>
      <c r="F542" s="150" t="s">
        <v>1223</v>
      </c>
      <c r="G542" s="151" t="s">
        <v>2400</v>
      </c>
      <c r="H542" s="151" t="s">
        <v>2373</v>
      </c>
      <c r="I542" s="151" t="s">
        <v>2374</v>
      </c>
      <c r="J542" s="162">
        <v>4000</v>
      </c>
      <c r="K542" s="152">
        <v>0.75</v>
      </c>
      <c r="L542" s="153">
        <v>4.5106666666666664</v>
      </c>
      <c r="M542" s="166">
        <v>18042</v>
      </c>
      <c r="N542" s="153">
        <v>3.383</v>
      </c>
      <c r="O542" s="153"/>
      <c r="P542" s="162">
        <v>15</v>
      </c>
      <c r="Q542" s="431">
        <v>57</v>
      </c>
      <c r="R542" s="150" t="s">
        <v>2379</v>
      </c>
      <c r="S542" s="150"/>
      <c r="T542" s="150"/>
      <c r="U542" s="150"/>
      <c r="V542" s="150"/>
      <c r="W542" s="167">
        <v>18.5</v>
      </c>
      <c r="X542" s="151" t="s">
        <v>2375</v>
      </c>
      <c r="Y542" s="151"/>
      <c r="Z542" s="162" t="s">
        <v>223</v>
      </c>
      <c r="AA542" s="150"/>
      <c r="AB542" s="150"/>
      <c r="AC542" s="158">
        <v>41485</v>
      </c>
      <c r="AD542" s="159"/>
      <c r="AE542" s="150"/>
      <c r="AF542" s="150"/>
      <c r="AG542" s="150"/>
      <c r="AH542" s="150"/>
      <c r="AI542" s="150"/>
      <c r="AJ542" s="150"/>
      <c r="AK542" s="150"/>
      <c r="AL542" s="160"/>
      <c r="AW542" s="198" t="s">
        <v>61</v>
      </c>
      <c r="AX542" s="198" t="s">
        <v>62</v>
      </c>
      <c r="AY542" s="198" t="s">
        <v>1330</v>
      </c>
      <c r="AZ542" s="344" t="s">
        <v>2401</v>
      </c>
      <c r="BA542" s="198" t="s">
        <v>65</v>
      </c>
      <c r="BB542" s="198" t="s">
        <v>66</v>
      </c>
      <c r="BC542" s="344" t="s">
        <v>382</v>
      </c>
      <c r="BE542" s="343"/>
      <c r="BF542" s="418"/>
    </row>
    <row r="543" spans="1:58" x14ac:dyDescent="0.25">
      <c r="A543" s="263" t="str">
        <f t="shared" si="59"/>
        <v>N-CO-MS-000392-E-XX-XX-XX-XX-01</v>
      </c>
      <c r="B543" s="150" t="s">
        <v>2402</v>
      </c>
      <c r="C543" s="151" t="str">
        <f t="shared" si="60"/>
        <v>8.01.10.FESI1.v02</v>
      </c>
      <c r="D543" s="150" t="s">
        <v>2371</v>
      </c>
      <c r="E543" s="150" t="s">
        <v>152</v>
      </c>
      <c r="F543" s="150" t="s">
        <v>1223</v>
      </c>
      <c r="G543" s="151" t="s">
        <v>2403</v>
      </c>
      <c r="H543" s="151" t="s">
        <v>2373</v>
      </c>
      <c r="I543" s="151" t="s">
        <v>2374</v>
      </c>
      <c r="J543" s="162">
        <v>1000</v>
      </c>
      <c r="K543" s="152">
        <v>0.75</v>
      </c>
      <c r="L543" s="153">
        <v>10.148</v>
      </c>
      <c r="M543" s="166">
        <v>10148</v>
      </c>
      <c r="N543" s="153">
        <v>7.6109999999999998</v>
      </c>
      <c r="O543" s="153"/>
      <c r="P543" s="162">
        <v>15</v>
      </c>
      <c r="Q543" s="431">
        <v>87</v>
      </c>
      <c r="R543" s="150" t="s">
        <v>2379</v>
      </c>
      <c r="S543" s="150"/>
      <c r="T543" s="150"/>
      <c r="U543" s="150"/>
      <c r="V543" s="150"/>
      <c r="W543" s="167">
        <v>18.5</v>
      </c>
      <c r="X543" s="151" t="s">
        <v>2375</v>
      </c>
      <c r="Y543" s="151"/>
      <c r="Z543" s="162" t="s">
        <v>223</v>
      </c>
      <c r="AA543" s="150"/>
      <c r="AB543" s="150"/>
      <c r="AC543" s="158">
        <v>41485</v>
      </c>
      <c r="AD543" s="159"/>
      <c r="AE543" s="150"/>
      <c r="AF543" s="150"/>
      <c r="AG543" s="150"/>
      <c r="AH543" s="150"/>
      <c r="AI543" s="150"/>
      <c r="AJ543" s="150"/>
      <c r="AK543" s="150"/>
      <c r="AL543" s="160"/>
      <c r="AW543" s="198" t="s">
        <v>61</v>
      </c>
      <c r="AX543" s="198" t="s">
        <v>62</v>
      </c>
      <c r="AY543" s="198" t="s">
        <v>1330</v>
      </c>
      <c r="AZ543" s="344" t="s">
        <v>2404</v>
      </c>
      <c r="BA543" s="198" t="s">
        <v>65</v>
      </c>
      <c r="BB543" s="198" t="s">
        <v>66</v>
      </c>
      <c r="BC543" s="344" t="s">
        <v>382</v>
      </c>
      <c r="BE543" s="343"/>
      <c r="BF543" s="418"/>
    </row>
    <row r="544" spans="1:58" x14ac:dyDescent="0.25">
      <c r="A544" s="263" t="str">
        <f t="shared" si="59"/>
        <v>N-CO-MS-000393-E-XX-XX-XX-XX-01</v>
      </c>
      <c r="B544" s="150" t="s">
        <v>2405</v>
      </c>
      <c r="C544" s="151" t="str">
        <f t="shared" si="60"/>
        <v>8.01.11.FESI1.v02</v>
      </c>
      <c r="D544" s="150" t="s">
        <v>2371</v>
      </c>
      <c r="E544" s="150" t="s">
        <v>152</v>
      </c>
      <c r="F544" s="150" t="s">
        <v>1223</v>
      </c>
      <c r="G544" s="151" t="s">
        <v>2406</v>
      </c>
      <c r="H544" s="151" t="s">
        <v>2373</v>
      </c>
      <c r="I544" s="151" t="s">
        <v>2374</v>
      </c>
      <c r="J544" s="162">
        <v>2000</v>
      </c>
      <c r="K544" s="152">
        <v>0.75</v>
      </c>
      <c r="L544" s="153">
        <v>10.148</v>
      </c>
      <c r="M544" s="166">
        <v>20297</v>
      </c>
      <c r="N544" s="153">
        <v>7.6109999999999998</v>
      </c>
      <c r="O544" s="153"/>
      <c r="P544" s="162">
        <v>15</v>
      </c>
      <c r="Q544" s="431">
        <v>87</v>
      </c>
      <c r="R544" s="150" t="s">
        <v>2379</v>
      </c>
      <c r="S544" s="150"/>
      <c r="T544" s="150"/>
      <c r="U544" s="150"/>
      <c r="V544" s="150"/>
      <c r="W544" s="167">
        <v>18.5</v>
      </c>
      <c r="X544" s="151" t="s">
        <v>2375</v>
      </c>
      <c r="Y544" s="151"/>
      <c r="Z544" s="162" t="s">
        <v>223</v>
      </c>
      <c r="AA544" s="150"/>
      <c r="AB544" s="150"/>
      <c r="AC544" s="158">
        <v>41485</v>
      </c>
      <c r="AD544" s="159"/>
      <c r="AE544" s="150"/>
      <c r="AF544" s="150"/>
      <c r="AG544" s="150"/>
      <c r="AH544" s="150"/>
      <c r="AI544" s="150"/>
      <c r="AJ544" s="150"/>
      <c r="AK544" s="150"/>
      <c r="AL544" s="160"/>
      <c r="AW544" s="198" t="s">
        <v>61</v>
      </c>
      <c r="AX544" s="198" t="s">
        <v>62</v>
      </c>
      <c r="AY544" s="198" t="s">
        <v>1330</v>
      </c>
      <c r="AZ544" s="344" t="s">
        <v>2407</v>
      </c>
      <c r="BA544" s="198" t="s">
        <v>65</v>
      </c>
      <c r="BB544" s="198" t="s">
        <v>66</v>
      </c>
      <c r="BC544" s="344" t="s">
        <v>382</v>
      </c>
      <c r="BE544" s="343"/>
      <c r="BF544" s="418"/>
    </row>
    <row r="545" spans="1:58" x14ac:dyDescent="0.25">
      <c r="A545" s="263" t="str">
        <f t="shared" si="59"/>
        <v>N-CO-MS-000394-E-XX-XX-XX-XX-01</v>
      </c>
      <c r="B545" s="150" t="s">
        <v>2408</v>
      </c>
      <c r="C545" s="151" t="str">
        <f t="shared" si="60"/>
        <v>8.01.12.FESI1.v02</v>
      </c>
      <c r="D545" s="150" t="s">
        <v>2371</v>
      </c>
      <c r="E545" s="150" t="s">
        <v>152</v>
      </c>
      <c r="F545" s="150" t="s">
        <v>1223</v>
      </c>
      <c r="G545" s="151" t="s">
        <v>2409</v>
      </c>
      <c r="H545" s="151" t="s">
        <v>2373</v>
      </c>
      <c r="I545" s="151" t="s">
        <v>2374</v>
      </c>
      <c r="J545" s="162">
        <v>3000</v>
      </c>
      <c r="K545" s="152">
        <v>0.75</v>
      </c>
      <c r="L545" s="153">
        <v>10.148</v>
      </c>
      <c r="M545" s="166">
        <v>30445</v>
      </c>
      <c r="N545" s="153">
        <v>7.6109999999999998</v>
      </c>
      <c r="O545" s="153"/>
      <c r="P545" s="162">
        <v>15</v>
      </c>
      <c r="Q545" s="431">
        <v>87</v>
      </c>
      <c r="R545" s="150" t="s">
        <v>2379</v>
      </c>
      <c r="S545" s="150"/>
      <c r="T545" s="150"/>
      <c r="U545" s="150"/>
      <c r="V545" s="150"/>
      <c r="W545" s="167">
        <v>18.5</v>
      </c>
      <c r="X545" s="151" t="s">
        <v>2375</v>
      </c>
      <c r="Y545" s="151"/>
      <c r="Z545" s="162" t="s">
        <v>223</v>
      </c>
      <c r="AA545" s="150"/>
      <c r="AB545" s="150"/>
      <c r="AC545" s="158">
        <v>41485</v>
      </c>
      <c r="AD545" s="159"/>
      <c r="AE545" s="150"/>
      <c r="AF545" s="150"/>
      <c r="AG545" s="150"/>
      <c r="AH545" s="150"/>
      <c r="AI545" s="150"/>
      <c r="AJ545" s="150"/>
      <c r="AK545" s="150"/>
      <c r="AL545" s="160"/>
      <c r="AW545" s="198" t="s">
        <v>61</v>
      </c>
      <c r="AX545" s="198" t="s">
        <v>62</v>
      </c>
      <c r="AY545" s="198" t="s">
        <v>1330</v>
      </c>
      <c r="AZ545" s="344" t="s">
        <v>2410</v>
      </c>
      <c r="BA545" s="198" t="s">
        <v>65</v>
      </c>
      <c r="BB545" s="198" t="s">
        <v>66</v>
      </c>
      <c r="BC545" s="344" t="s">
        <v>382</v>
      </c>
      <c r="BE545" s="343"/>
      <c r="BF545" s="418"/>
    </row>
    <row r="546" spans="1:58" x14ac:dyDescent="0.25">
      <c r="A546" s="263" t="str">
        <f t="shared" si="59"/>
        <v>N-CO-MS-000395-E-XX-XX-XX-XX-01</v>
      </c>
      <c r="B546" s="150" t="s">
        <v>2411</v>
      </c>
      <c r="C546" s="151" t="str">
        <f t="shared" si="60"/>
        <v>8.01.13.FESI1.v02</v>
      </c>
      <c r="D546" s="150" t="s">
        <v>2371</v>
      </c>
      <c r="E546" s="150" t="s">
        <v>152</v>
      </c>
      <c r="F546" s="150" t="s">
        <v>1223</v>
      </c>
      <c r="G546" s="151" t="s">
        <v>2412</v>
      </c>
      <c r="H546" s="151" t="s">
        <v>2373</v>
      </c>
      <c r="I546" s="151" t="s">
        <v>2374</v>
      </c>
      <c r="J546" s="162">
        <v>4000</v>
      </c>
      <c r="K546" s="152">
        <v>0.75</v>
      </c>
      <c r="L546" s="153">
        <v>10.148</v>
      </c>
      <c r="M546" s="166">
        <v>40594</v>
      </c>
      <c r="N546" s="153">
        <v>7.6109999999999998</v>
      </c>
      <c r="O546" s="153"/>
      <c r="P546" s="162">
        <v>15</v>
      </c>
      <c r="Q546" s="431">
        <v>87</v>
      </c>
      <c r="R546" s="150" t="s">
        <v>2379</v>
      </c>
      <c r="S546" s="150"/>
      <c r="T546" s="150"/>
      <c r="U546" s="150"/>
      <c r="V546" s="150"/>
      <c r="W546" s="167">
        <v>18.5</v>
      </c>
      <c r="X546" s="151" t="s">
        <v>2375</v>
      </c>
      <c r="Y546" s="151"/>
      <c r="Z546" s="162" t="s">
        <v>223</v>
      </c>
      <c r="AA546" s="150"/>
      <c r="AB546" s="150"/>
      <c r="AC546" s="158">
        <v>41485</v>
      </c>
      <c r="AD546" s="159"/>
      <c r="AE546" s="150"/>
      <c r="AF546" s="150"/>
      <c r="AG546" s="150"/>
      <c r="AH546" s="150"/>
      <c r="AI546" s="150"/>
      <c r="AJ546" s="150"/>
      <c r="AK546" s="150"/>
      <c r="AL546" s="160"/>
      <c r="AW546" s="198" t="s">
        <v>61</v>
      </c>
      <c r="AX546" s="198" t="s">
        <v>62</v>
      </c>
      <c r="AY546" s="198" t="s">
        <v>1330</v>
      </c>
      <c r="AZ546" s="344" t="s">
        <v>2413</v>
      </c>
      <c r="BA546" s="198" t="s">
        <v>65</v>
      </c>
      <c r="BB546" s="198" t="s">
        <v>66</v>
      </c>
      <c r="BC546" s="344" t="s">
        <v>382</v>
      </c>
      <c r="BE546" s="343"/>
      <c r="BF546" s="418"/>
    </row>
    <row r="547" spans="1:58" x14ac:dyDescent="0.25">
      <c r="A547" s="263" t="str">
        <f t="shared" si="59"/>
        <v>N-CO-MS-000396-E-XX-XX-XX-XX-01</v>
      </c>
      <c r="B547" s="150" t="s">
        <v>2414</v>
      </c>
      <c r="C547" s="151" t="str">
        <f t="shared" si="60"/>
        <v>8.01.14.FESI1.v02</v>
      </c>
      <c r="D547" s="150" t="s">
        <v>2371</v>
      </c>
      <c r="E547" s="150" t="s">
        <v>152</v>
      </c>
      <c r="F547" s="150" t="s">
        <v>1223</v>
      </c>
      <c r="G547" s="151" t="s">
        <v>2415</v>
      </c>
      <c r="H547" s="151" t="s">
        <v>2373</v>
      </c>
      <c r="I547" s="151" t="s">
        <v>2374</v>
      </c>
      <c r="J547" s="162">
        <v>1000</v>
      </c>
      <c r="K547" s="152">
        <v>0.75</v>
      </c>
      <c r="L547" s="153">
        <v>18.041333333333334</v>
      </c>
      <c r="M547" s="166">
        <v>18042</v>
      </c>
      <c r="N547" s="153">
        <v>13.531000000000001</v>
      </c>
      <c r="O547" s="153"/>
      <c r="P547" s="162">
        <v>15</v>
      </c>
      <c r="Q547" s="431">
        <v>121</v>
      </c>
      <c r="R547" s="150" t="s">
        <v>2379</v>
      </c>
      <c r="S547" s="150"/>
      <c r="T547" s="150"/>
      <c r="U547" s="150"/>
      <c r="V547" s="150"/>
      <c r="W547" s="167">
        <v>18.5</v>
      </c>
      <c r="X547" s="151" t="s">
        <v>2375</v>
      </c>
      <c r="Y547" s="151"/>
      <c r="Z547" s="162" t="s">
        <v>223</v>
      </c>
      <c r="AA547" s="150"/>
      <c r="AB547" s="150"/>
      <c r="AC547" s="158">
        <v>41485</v>
      </c>
      <c r="AD547" s="159"/>
      <c r="AE547" s="150"/>
      <c r="AF547" s="150"/>
      <c r="AG547" s="150"/>
      <c r="AH547" s="150"/>
      <c r="AI547" s="150"/>
      <c r="AJ547" s="150"/>
      <c r="AK547" s="150"/>
      <c r="AL547" s="160"/>
      <c r="AW547" s="198" t="s">
        <v>61</v>
      </c>
      <c r="AX547" s="198" t="s">
        <v>62</v>
      </c>
      <c r="AY547" s="198" t="s">
        <v>1330</v>
      </c>
      <c r="AZ547" s="344" t="s">
        <v>2416</v>
      </c>
      <c r="BA547" s="198" t="s">
        <v>65</v>
      </c>
      <c r="BB547" s="198" t="s">
        <v>66</v>
      </c>
      <c r="BC547" s="344" t="s">
        <v>382</v>
      </c>
      <c r="BE547" s="343"/>
      <c r="BF547" s="418"/>
    </row>
    <row r="548" spans="1:58" x14ac:dyDescent="0.25">
      <c r="A548" s="263" t="str">
        <f t="shared" si="59"/>
        <v>N-CO-MS-000397-E-XX-XX-XX-XX-01</v>
      </c>
      <c r="B548" s="150" t="s">
        <v>2417</v>
      </c>
      <c r="C548" s="151" t="str">
        <f t="shared" si="60"/>
        <v>8.01.15.FESI1.v02</v>
      </c>
      <c r="D548" s="150" t="s">
        <v>2371</v>
      </c>
      <c r="E548" s="150" t="s">
        <v>152</v>
      </c>
      <c r="F548" s="150" t="s">
        <v>1223</v>
      </c>
      <c r="G548" s="151" t="s">
        <v>2418</v>
      </c>
      <c r="H548" s="151" t="s">
        <v>2373</v>
      </c>
      <c r="I548" s="151" t="s">
        <v>2374</v>
      </c>
      <c r="J548" s="162">
        <v>2000</v>
      </c>
      <c r="K548" s="152">
        <v>0.75</v>
      </c>
      <c r="L548" s="153">
        <v>18.041333333333334</v>
      </c>
      <c r="M548" s="166">
        <v>36083</v>
      </c>
      <c r="N548" s="153">
        <v>13.531000000000001</v>
      </c>
      <c r="O548" s="153"/>
      <c r="P548" s="162">
        <v>15</v>
      </c>
      <c r="Q548" s="431">
        <v>121</v>
      </c>
      <c r="R548" s="150" t="s">
        <v>2379</v>
      </c>
      <c r="S548" s="150"/>
      <c r="T548" s="150"/>
      <c r="U548" s="150"/>
      <c r="V548" s="150"/>
      <c r="W548" s="167">
        <v>18.5</v>
      </c>
      <c r="X548" s="151" t="s">
        <v>2375</v>
      </c>
      <c r="Y548" s="151"/>
      <c r="Z548" s="162" t="s">
        <v>223</v>
      </c>
      <c r="AA548" s="150"/>
      <c r="AB548" s="150"/>
      <c r="AC548" s="158">
        <v>41485</v>
      </c>
      <c r="AD548" s="159"/>
      <c r="AE548" s="150"/>
      <c r="AF548" s="150"/>
      <c r="AG548" s="150"/>
      <c r="AH548" s="150"/>
      <c r="AI548" s="150"/>
      <c r="AJ548" s="150"/>
      <c r="AK548" s="150"/>
      <c r="AL548" s="160"/>
      <c r="AW548" s="198" t="s">
        <v>61</v>
      </c>
      <c r="AX548" s="198" t="s">
        <v>62</v>
      </c>
      <c r="AY548" s="198" t="s">
        <v>1330</v>
      </c>
      <c r="AZ548" s="344" t="s">
        <v>2419</v>
      </c>
      <c r="BA548" s="198" t="s">
        <v>65</v>
      </c>
      <c r="BB548" s="198" t="s">
        <v>66</v>
      </c>
      <c r="BC548" s="344" t="s">
        <v>382</v>
      </c>
      <c r="BE548" s="343"/>
      <c r="BF548" s="418"/>
    </row>
    <row r="549" spans="1:58" x14ac:dyDescent="0.25">
      <c r="A549" s="263" t="str">
        <f t="shared" si="59"/>
        <v>N-CO-MS-000398-E-XX-XX-XX-XX-01</v>
      </c>
      <c r="B549" s="150" t="s">
        <v>2420</v>
      </c>
      <c r="C549" s="151" t="str">
        <f t="shared" si="60"/>
        <v>8.01.16.FESI1.v02</v>
      </c>
      <c r="D549" s="150" t="s">
        <v>2371</v>
      </c>
      <c r="E549" s="150" t="s">
        <v>152</v>
      </c>
      <c r="F549" s="150" t="s">
        <v>1223</v>
      </c>
      <c r="G549" s="151" t="s">
        <v>2421</v>
      </c>
      <c r="H549" s="151" t="s">
        <v>2373</v>
      </c>
      <c r="I549" s="151" t="s">
        <v>2374</v>
      </c>
      <c r="J549" s="162">
        <v>3000</v>
      </c>
      <c r="K549" s="152">
        <v>0.75</v>
      </c>
      <c r="L549" s="153">
        <v>18.041333333333334</v>
      </c>
      <c r="M549" s="166">
        <v>54125</v>
      </c>
      <c r="N549" s="153">
        <v>13.531000000000001</v>
      </c>
      <c r="O549" s="153"/>
      <c r="P549" s="162">
        <v>15</v>
      </c>
      <c r="Q549" s="431">
        <v>121</v>
      </c>
      <c r="R549" s="150" t="s">
        <v>2379</v>
      </c>
      <c r="S549" s="150"/>
      <c r="T549" s="150"/>
      <c r="U549" s="150"/>
      <c r="V549" s="150"/>
      <c r="W549" s="167">
        <v>18.5</v>
      </c>
      <c r="X549" s="151" t="s">
        <v>2375</v>
      </c>
      <c r="Y549" s="151"/>
      <c r="Z549" s="162" t="s">
        <v>223</v>
      </c>
      <c r="AA549" s="150"/>
      <c r="AB549" s="150"/>
      <c r="AC549" s="158">
        <v>41485</v>
      </c>
      <c r="AD549" s="76"/>
      <c r="AE549" s="150"/>
      <c r="AF549" s="150"/>
      <c r="AG549" s="150"/>
      <c r="AH549" s="150"/>
      <c r="AI549" s="150"/>
      <c r="AJ549" s="150"/>
      <c r="AK549" s="150"/>
      <c r="AL549" s="160"/>
      <c r="AW549" s="198" t="s">
        <v>61</v>
      </c>
      <c r="AX549" s="198" t="s">
        <v>62</v>
      </c>
      <c r="AY549" s="198" t="s">
        <v>1330</v>
      </c>
      <c r="AZ549" s="344" t="s">
        <v>2422</v>
      </c>
      <c r="BA549" s="198" t="s">
        <v>65</v>
      </c>
      <c r="BB549" s="198" t="s">
        <v>66</v>
      </c>
      <c r="BC549" s="344" t="s">
        <v>382</v>
      </c>
      <c r="BE549" s="343"/>
      <c r="BF549" s="418"/>
    </row>
    <row r="550" spans="1:58" x14ac:dyDescent="0.25">
      <c r="A550" s="263" t="str">
        <f t="shared" si="59"/>
        <v>N-CO-MS-000399-E-XX-XX-XX-XX-01</v>
      </c>
      <c r="B550" s="150" t="s">
        <v>2423</v>
      </c>
      <c r="C550" s="151" t="str">
        <f t="shared" si="60"/>
        <v>8.01.17.FESI1.v02</v>
      </c>
      <c r="D550" s="150" t="s">
        <v>2371</v>
      </c>
      <c r="E550" s="150" t="s">
        <v>152</v>
      </c>
      <c r="F550" s="150" t="s">
        <v>1223</v>
      </c>
      <c r="G550" s="151" t="s">
        <v>2424</v>
      </c>
      <c r="H550" s="151" t="s">
        <v>2373</v>
      </c>
      <c r="I550" s="151" t="s">
        <v>2374</v>
      </c>
      <c r="J550" s="162">
        <v>4000</v>
      </c>
      <c r="K550" s="152">
        <v>0.75</v>
      </c>
      <c r="L550" s="153">
        <v>18.041333333333334</v>
      </c>
      <c r="M550" s="166">
        <v>72167</v>
      </c>
      <c r="N550" s="153">
        <v>13.531000000000001</v>
      </c>
      <c r="O550" s="153"/>
      <c r="P550" s="162">
        <v>15</v>
      </c>
      <c r="Q550" s="431">
        <v>121</v>
      </c>
      <c r="R550" s="150" t="s">
        <v>2379</v>
      </c>
      <c r="S550" s="150"/>
      <c r="T550" s="150"/>
      <c r="U550" s="150"/>
      <c r="V550" s="150"/>
      <c r="W550" s="167">
        <v>18.5</v>
      </c>
      <c r="X550" s="151" t="s">
        <v>2375</v>
      </c>
      <c r="Y550" s="151"/>
      <c r="Z550" s="162" t="s">
        <v>223</v>
      </c>
      <c r="AA550" s="150"/>
      <c r="AB550" s="150"/>
      <c r="AC550" s="158">
        <v>41485</v>
      </c>
      <c r="AD550" s="76"/>
      <c r="AE550" s="150"/>
      <c r="AF550" s="150"/>
      <c r="AG550" s="150"/>
      <c r="AH550" s="150"/>
      <c r="AI550" s="150"/>
      <c r="AJ550" s="150"/>
      <c r="AK550" s="150"/>
      <c r="AL550" s="160"/>
      <c r="AW550" s="198" t="s">
        <v>61</v>
      </c>
      <c r="AX550" s="198" t="s">
        <v>62</v>
      </c>
      <c r="AY550" s="198" t="s">
        <v>1330</v>
      </c>
      <c r="AZ550" s="344" t="s">
        <v>2425</v>
      </c>
      <c r="BA550" s="198" t="s">
        <v>65</v>
      </c>
      <c r="BB550" s="198" t="s">
        <v>66</v>
      </c>
      <c r="BC550" s="344" t="s">
        <v>382</v>
      </c>
      <c r="BE550" s="343"/>
      <c r="BF550" s="418"/>
    </row>
    <row r="551" spans="1:58" x14ac:dyDescent="0.25">
      <c r="A551" s="263" t="str">
        <f t="shared" si="59"/>
        <v>N-CO-MS-000400-E-XX-XX-XX-XX-01</v>
      </c>
      <c r="B551" s="2" t="s">
        <v>2426</v>
      </c>
      <c r="C551" s="3" t="str">
        <f t="shared" si="60"/>
        <v>8.02.01.FESI2.v02</v>
      </c>
      <c r="D551" s="2" t="s">
        <v>2427</v>
      </c>
      <c r="E551" s="2" t="s">
        <v>152</v>
      </c>
      <c r="F551" s="2" t="s">
        <v>1223</v>
      </c>
      <c r="G551" s="3" t="s">
        <v>2428</v>
      </c>
      <c r="H551" s="3" t="s">
        <v>2429</v>
      </c>
      <c r="I551" s="3" t="s">
        <v>2430</v>
      </c>
      <c r="J551" s="496">
        <v>4160</v>
      </c>
      <c r="K551" s="19">
        <v>1</v>
      </c>
      <c r="L551" s="20">
        <v>0.29099999999999998</v>
      </c>
      <c r="M551" s="6">
        <v>1210</v>
      </c>
      <c r="N551" s="20">
        <v>0.29099999999999998</v>
      </c>
      <c r="O551" s="20"/>
      <c r="P551" s="496">
        <v>5</v>
      </c>
      <c r="Q551" s="440">
        <v>80</v>
      </c>
      <c r="R551" s="2" t="s">
        <v>2251</v>
      </c>
      <c r="S551" s="2"/>
      <c r="T551" s="2"/>
      <c r="U551" s="2"/>
      <c r="V551" s="2"/>
      <c r="W551" s="21">
        <v>0</v>
      </c>
      <c r="X551" s="3"/>
      <c r="Y551" s="3"/>
      <c r="Z551" s="496" t="s">
        <v>57</v>
      </c>
      <c r="AA551" s="2" t="s">
        <v>2431</v>
      </c>
      <c r="AB551" s="58">
        <v>41485</v>
      </c>
      <c r="AC551" s="2"/>
      <c r="AD551" s="18"/>
      <c r="AE551" s="2"/>
      <c r="AF551" s="2" t="s">
        <v>90</v>
      </c>
      <c r="AG551" s="59"/>
      <c r="AH551" s="59"/>
      <c r="AI551" s="59"/>
      <c r="AJ551" s="2"/>
      <c r="AK551" s="2"/>
      <c r="AL551" s="108"/>
      <c r="AW551" s="198" t="s">
        <v>61</v>
      </c>
      <c r="AX551" s="198" t="s">
        <v>62</v>
      </c>
      <c r="AY551" s="198" t="s">
        <v>1330</v>
      </c>
      <c r="AZ551" s="344" t="s">
        <v>2432</v>
      </c>
      <c r="BA551" s="198" t="s">
        <v>65</v>
      </c>
      <c r="BB551" s="198" t="s">
        <v>66</v>
      </c>
      <c r="BC551" s="344" t="s">
        <v>382</v>
      </c>
      <c r="BE551" s="343"/>
      <c r="BF551" s="418"/>
    </row>
    <row r="552" spans="1:58" x14ac:dyDescent="0.25">
      <c r="A552" s="263" t="str">
        <f t="shared" si="59"/>
        <v>N-CO-MS-000401-E-XX-XX-XX-XX-01</v>
      </c>
      <c r="B552" s="2" t="s">
        <v>2433</v>
      </c>
      <c r="C552" s="3" t="str">
        <f t="shared" si="60"/>
        <v>8.03.01.FESI3.v01</v>
      </c>
      <c r="D552" s="2" t="s">
        <v>2434</v>
      </c>
      <c r="E552" s="2" t="s">
        <v>142</v>
      </c>
      <c r="F552" s="2" t="s">
        <v>1223</v>
      </c>
      <c r="G552" s="3" t="s">
        <v>2435</v>
      </c>
      <c r="H552" s="3" t="s">
        <v>2436</v>
      </c>
      <c r="I552" s="3" t="s">
        <v>2437</v>
      </c>
      <c r="J552" s="496">
        <v>4000</v>
      </c>
      <c r="K552" s="19">
        <v>1</v>
      </c>
      <c r="L552" s="20">
        <v>0.02</v>
      </c>
      <c r="M552" s="6">
        <v>98</v>
      </c>
      <c r="N552" s="20">
        <v>0.02</v>
      </c>
      <c r="O552" s="20"/>
      <c r="P552" s="496">
        <v>5</v>
      </c>
      <c r="Q552" s="440">
        <v>32.69</v>
      </c>
      <c r="R552" s="2" t="s">
        <v>2438</v>
      </c>
      <c r="S552" s="2"/>
      <c r="T552" s="2"/>
      <c r="U552" s="2"/>
      <c r="V552" s="2"/>
      <c r="W552" s="21" t="s">
        <v>2439</v>
      </c>
      <c r="X552" s="3" t="s">
        <v>55</v>
      </c>
      <c r="Y552" s="3" t="s">
        <v>162</v>
      </c>
      <c r="Z552" s="496" t="s">
        <v>57</v>
      </c>
      <c r="AA552" s="2"/>
      <c r="AB552" s="2"/>
      <c r="AC552" s="2"/>
      <c r="AD552" s="18"/>
      <c r="AE552" s="2"/>
      <c r="AF552" s="2" t="s">
        <v>90</v>
      </c>
      <c r="AG552" s="59"/>
      <c r="AH552" s="59"/>
      <c r="AI552" s="59"/>
      <c r="AJ552" s="2"/>
      <c r="AK552" s="2"/>
      <c r="AL552" s="108"/>
      <c r="AW552" s="198" t="s">
        <v>61</v>
      </c>
      <c r="AX552" s="198" t="s">
        <v>62</v>
      </c>
      <c r="AY552" s="198" t="s">
        <v>1330</v>
      </c>
      <c r="AZ552" s="344" t="s">
        <v>2440</v>
      </c>
      <c r="BA552" s="198" t="s">
        <v>65</v>
      </c>
      <c r="BB552" s="198" t="s">
        <v>66</v>
      </c>
      <c r="BC552" s="344" t="s">
        <v>382</v>
      </c>
      <c r="BE552" s="343"/>
      <c r="BF552" s="418"/>
    </row>
    <row r="553" spans="1:58" x14ac:dyDescent="0.25">
      <c r="A553" s="263" t="str">
        <f t="shared" si="59"/>
        <v>N-CO-MS-000402-E-XX-XX-XX-XX-01</v>
      </c>
      <c r="B553" s="2" t="s">
        <v>2441</v>
      </c>
      <c r="C553" s="3" t="str">
        <f t="shared" si="60"/>
        <v>8.03.02.FESI3.v01</v>
      </c>
      <c r="D553" s="2" t="s">
        <v>2434</v>
      </c>
      <c r="E553" s="2" t="s">
        <v>142</v>
      </c>
      <c r="F553" s="2" t="s">
        <v>1223</v>
      </c>
      <c r="G553" s="3" t="s">
        <v>2442</v>
      </c>
      <c r="H553" s="3" t="s">
        <v>2436</v>
      </c>
      <c r="I553" s="3" t="s">
        <v>2437</v>
      </c>
      <c r="J553" s="496">
        <v>4000</v>
      </c>
      <c r="K553" s="19">
        <v>1</v>
      </c>
      <c r="L553" s="20">
        <v>0.03</v>
      </c>
      <c r="M553" s="6">
        <v>134</v>
      </c>
      <c r="N553" s="20">
        <v>0.03</v>
      </c>
      <c r="O553" s="20"/>
      <c r="P553" s="496">
        <v>5</v>
      </c>
      <c r="Q553" s="440">
        <v>43.31</v>
      </c>
      <c r="R553" s="2" t="s">
        <v>2438</v>
      </c>
      <c r="S553" s="2"/>
      <c r="T553" s="2"/>
      <c r="U553" s="2"/>
      <c r="V553" s="2"/>
      <c r="W553" s="21" t="s">
        <v>2439</v>
      </c>
      <c r="X553" s="3" t="s">
        <v>55</v>
      </c>
      <c r="Y553" s="3" t="s">
        <v>162</v>
      </c>
      <c r="Z553" s="496" t="s">
        <v>57</v>
      </c>
      <c r="AA553" s="2"/>
      <c r="AB553" s="2"/>
      <c r="AC553" s="2"/>
      <c r="AD553" s="18"/>
      <c r="AE553" s="2"/>
      <c r="AF553" s="2" t="s">
        <v>90</v>
      </c>
      <c r="AG553" s="59"/>
      <c r="AH553" s="59"/>
      <c r="AI553" s="59"/>
      <c r="AJ553" s="2"/>
      <c r="AK553" s="2"/>
      <c r="AL553" s="108"/>
      <c r="AW553" s="198" t="s">
        <v>61</v>
      </c>
      <c r="AX553" s="198" t="s">
        <v>62</v>
      </c>
      <c r="AY553" s="198" t="s">
        <v>1330</v>
      </c>
      <c r="AZ553" s="344" t="s">
        <v>2443</v>
      </c>
      <c r="BA553" s="198" t="s">
        <v>65</v>
      </c>
      <c r="BB553" s="198" t="s">
        <v>66</v>
      </c>
      <c r="BC553" s="344" t="s">
        <v>382</v>
      </c>
      <c r="BE553" s="343"/>
      <c r="BF553" s="418"/>
    </row>
    <row r="554" spans="1:58" x14ac:dyDescent="0.25">
      <c r="A554" s="263" t="str">
        <f t="shared" si="59"/>
        <v>N-CO-MS-000403-E-XX-XX-XX-XX-01</v>
      </c>
      <c r="B554" s="2" t="s">
        <v>2444</v>
      </c>
      <c r="C554" s="3" t="str">
        <f t="shared" si="60"/>
        <v>8.03.03.FESI3.v01</v>
      </c>
      <c r="D554" s="2" t="s">
        <v>2434</v>
      </c>
      <c r="E554" s="2" t="s">
        <v>142</v>
      </c>
      <c r="F554" s="2" t="s">
        <v>1223</v>
      </c>
      <c r="G554" s="3" t="s">
        <v>2445</v>
      </c>
      <c r="H554" s="3" t="s">
        <v>2436</v>
      </c>
      <c r="I554" s="3" t="s">
        <v>2437</v>
      </c>
      <c r="J554" s="496">
        <v>4000</v>
      </c>
      <c r="K554" s="19">
        <v>1</v>
      </c>
      <c r="L554" s="20">
        <v>0.04</v>
      </c>
      <c r="M554" s="6">
        <v>175</v>
      </c>
      <c r="N554" s="20">
        <v>0.04</v>
      </c>
      <c r="O554" s="20"/>
      <c r="P554" s="496">
        <v>5</v>
      </c>
      <c r="Q554" s="440">
        <v>53.97</v>
      </c>
      <c r="R554" s="2" t="s">
        <v>2438</v>
      </c>
      <c r="S554" s="2"/>
      <c r="T554" s="2"/>
      <c r="U554" s="2"/>
      <c r="V554" s="2"/>
      <c r="W554" s="21" t="s">
        <v>2439</v>
      </c>
      <c r="X554" s="3" t="s">
        <v>55</v>
      </c>
      <c r="Y554" s="3" t="s">
        <v>162</v>
      </c>
      <c r="Z554" s="496" t="s">
        <v>57</v>
      </c>
      <c r="AA554" s="2"/>
      <c r="AB554" s="2"/>
      <c r="AC554" s="2"/>
      <c r="AD554" s="18"/>
      <c r="AE554" s="2"/>
      <c r="AF554" s="2" t="s">
        <v>90</v>
      </c>
      <c r="AG554" s="59"/>
      <c r="AH554" s="59"/>
      <c r="AI554" s="59"/>
      <c r="AJ554" s="2"/>
      <c r="AK554" s="2"/>
      <c r="AL554" s="108"/>
      <c r="AW554" s="198" t="s">
        <v>61</v>
      </c>
      <c r="AX554" s="198" t="s">
        <v>62</v>
      </c>
      <c r="AY554" s="198" t="s">
        <v>1330</v>
      </c>
      <c r="AZ554" s="344" t="s">
        <v>2446</v>
      </c>
      <c r="BA554" s="198" t="s">
        <v>65</v>
      </c>
      <c r="BB554" s="198" t="s">
        <v>66</v>
      </c>
      <c r="BC554" s="344" t="s">
        <v>382</v>
      </c>
      <c r="BE554" s="343"/>
      <c r="BF554" s="418"/>
    </row>
    <row r="555" spans="1:58" x14ac:dyDescent="0.25">
      <c r="A555" s="263" t="str">
        <f t="shared" si="59"/>
        <v>N-CO-MS-000404-E-XX-XX-XX-XX-01</v>
      </c>
      <c r="B555" s="2" t="s">
        <v>2447</v>
      </c>
      <c r="C555" s="3" t="str">
        <f t="shared" si="60"/>
        <v>8.03.04.FESI3.v01</v>
      </c>
      <c r="D555" s="2" t="s">
        <v>2434</v>
      </c>
      <c r="E555" s="2" t="s">
        <v>142</v>
      </c>
      <c r="F555" s="2" t="s">
        <v>1223</v>
      </c>
      <c r="G555" s="3" t="s">
        <v>2448</v>
      </c>
      <c r="H555" s="3" t="s">
        <v>2436</v>
      </c>
      <c r="I555" s="3" t="s">
        <v>2437</v>
      </c>
      <c r="J555" s="496">
        <v>4000</v>
      </c>
      <c r="K555" s="19">
        <v>1</v>
      </c>
      <c r="L555" s="20">
        <v>0.05</v>
      </c>
      <c r="M555" s="6">
        <v>216</v>
      </c>
      <c r="N555" s="20">
        <v>0.05</v>
      </c>
      <c r="O555" s="20"/>
      <c r="P555" s="496">
        <v>5</v>
      </c>
      <c r="Q555" s="440">
        <v>64.69</v>
      </c>
      <c r="R555" s="2" t="s">
        <v>2438</v>
      </c>
      <c r="S555" s="2"/>
      <c r="T555" s="2"/>
      <c r="U555" s="2"/>
      <c r="V555" s="2"/>
      <c r="W555" s="21" t="s">
        <v>2439</v>
      </c>
      <c r="X555" s="3" t="s">
        <v>55</v>
      </c>
      <c r="Y555" s="3" t="s">
        <v>162</v>
      </c>
      <c r="Z555" s="496" t="s">
        <v>57</v>
      </c>
      <c r="AA555" s="2"/>
      <c r="AB555" s="2"/>
      <c r="AC555" s="2"/>
      <c r="AD555" s="18"/>
      <c r="AE555" s="2"/>
      <c r="AF555" s="2" t="s">
        <v>90</v>
      </c>
      <c r="AG555" s="59"/>
      <c r="AH555" s="59"/>
      <c r="AI555" s="59"/>
      <c r="AJ555" s="2"/>
      <c r="AK555" s="2"/>
      <c r="AL555" s="108"/>
      <c r="AW555" s="198" t="s">
        <v>61</v>
      </c>
      <c r="AX555" s="198" t="s">
        <v>62</v>
      </c>
      <c r="AY555" s="198" t="s">
        <v>1330</v>
      </c>
      <c r="AZ555" s="344" t="s">
        <v>2449</v>
      </c>
      <c r="BA555" s="198" t="s">
        <v>65</v>
      </c>
      <c r="BB555" s="198" t="s">
        <v>66</v>
      </c>
      <c r="BC555" s="344" t="s">
        <v>382</v>
      </c>
      <c r="BE555" s="343"/>
      <c r="BF555" s="418"/>
    </row>
    <row r="556" spans="1:58" x14ac:dyDescent="0.25">
      <c r="A556" s="263" t="str">
        <f t="shared" si="59"/>
        <v>N-CO-MS-000405-E-XX-XX-XX-XX-01</v>
      </c>
      <c r="B556" s="2" t="s">
        <v>2450</v>
      </c>
      <c r="C556" s="3" t="str">
        <f t="shared" si="60"/>
        <v>8.03.05.FESI3.v01</v>
      </c>
      <c r="D556" s="2" t="s">
        <v>2434</v>
      </c>
      <c r="E556" s="2" t="s">
        <v>142</v>
      </c>
      <c r="F556" s="2" t="s">
        <v>1223</v>
      </c>
      <c r="G556" s="3" t="s">
        <v>2451</v>
      </c>
      <c r="H556" s="3" t="s">
        <v>2436</v>
      </c>
      <c r="I556" s="3" t="s">
        <v>2437</v>
      </c>
      <c r="J556" s="496">
        <v>4000</v>
      </c>
      <c r="K556" s="19">
        <v>1</v>
      </c>
      <c r="L556" s="20">
        <v>0.08</v>
      </c>
      <c r="M556" s="6">
        <v>304</v>
      </c>
      <c r="N556" s="20">
        <v>0.08</v>
      </c>
      <c r="O556" s="20"/>
      <c r="P556" s="496">
        <v>5</v>
      </c>
      <c r="Q556" s="440">
        <v>86.46</v>
      </c>
      <c r="R556" s="2" t="s">
        <v>2438</v>
      </c>
      <c r="S556" s="2"/>
      <c r="T556" s="2"/>
      <c r="U556" s="2"/>
      <c r="V556" s="2"/>
      <c r="W556" s="21" t="s">
        <v>2439</v>
      </c>
      <c r="X556" s="3" t="s">
        <v>55</v>
      </c>
      <c r="Y556" s="3" t="s">
        <v>162</v>
      </c>
      <c r="Z556" s="496" t="s">
        <v>57</v>
      </c>
      <c r="AA556" s="2"/>
      <c r="AB556" s="2"/>
      <c r="AC556" s="2"/>
      <c r="AD556" s="18"/>
      <c r="AE556" s="2"/>
      <c r="AF556" s="2" t="s">
        <v>90</v>
      </c>
      <c r="AG556" s="59"/>
      <c r="AH556" s="59"/>
      <c r="AI556" s="59"/>
      <c r="AJ556" s="2"/>
      <c r="AK556" s="2"/>
      <c r="AL556" s="108"/>
      <c r="AW556" s="198" t="s">
        <v>61</v>
      </c>
      <c r="AX556" s="198" t="s">
        <v>62</v>
      </c>
      <c r="AY556" s="198" t="s">
        <v>1330</v>
      </c>
      <c r="AZ556" s="344" t="s">
        <v>2452</v>
      </c>
      <c r="BA556" s="198" t="s">
        <v>65</v>
      </c>
      <c r="BB556" s="198" t="s">
        <v>66</v>
      </c>
      <c r="BC556" s="344" t="s">
        <v>382</v>
      </c>
      <c r="BE556" s="343"/>
      <c r="BF556" s="418"/>
    </row>
    <row r="557" spans="1:58" x14ac:dyDescent="0.25">
      <c r="A557" s="263" t="str">
        <f t="shared" si="59"/>
        <v>N-CO-MS-000406-G-XX-XX-XX-XX-01</v>
      </c>
      <c r="B557" s="2" t="s">
        <v>2453</v>
      </c>
      <c r="C557" s="3" t="str">
        <f t="shared" si="60"/>
        <v>8.04.01.FESI4.v01</v>
      </c>
      <c r="D557" s="2" t="s">
        <v>2454</v>
      </c>
      <c r="E557" s="2" t="s">
        <v>142</v>
      </c>
      <c r="F557" s="2" t="s">
        <v>1223</v>
      </c>
      <c r="G557" s="3" t="s">
        <v>2455</v>
      </c>
      <c r="H557" s="3" t="s">
        <v>2456</v>
      </c>
      <c r="I557" s="3" t="s">
        <v>2457</v>
      </c>
      <c r="J557" s="496">
        <v>8000</v>
      </c>
      <c r="K557" s="27"/>
      <c r="L557" s="27"/>
      <c r="M557" s="27"/>
      <c r="N557" s="27"/>
      <c r="O557" s="6">
        <v>50</v>
      </c>
      <c r="P557" s="496">
        <v>5</v>
      </c>
      <c r="Q557" s="440">
        <v>325</v>
      </c>
      <c r="R557" s="2" t="s">
        <v>2111</v>
      </c>
      <c r="S557" s="2"/>
      <c r="T557" s="2" t="s">
        <v>2458</v>
      </c>
      <c r="U557" s="2"/>
      <c r="V557" s="2"/>
      <c r="W557" s="9">
        <v>325</v>
      </c>
      <c r="X557" s="2" t="s">
        <v>2459</v>
      </c>
      <c r="Y557" s="3" t="s">
        <v>162</v>
      </c>
      <c r="Z557" s="496" t="s">
        <v>57</v>
      </c>
      <c r="AA557" s="2"/>
      <c r="AB557" s="2"/>
      <c r="AC557" s="2"/>
      <c r="AD557" s="18"/>
      <c r="AE557" s="2"/>
      <c r="AF557" s="2" t="s">
        <v>90</v>
      </c>
      <c r="AG557" s="59"/>
      <c r="AH557" s="59"/>
      <c r="AI557" s="59"/>
      <c r="AJ557" s="2"/>
      <c r="AK557" s="2"/>
      <c r="AL557" s="108"/>
      <c r="AW557" s="198" t="s">
        <v>61</v>
      </c>
      <c r="AX557" s="198" t="s">
        <v>62</v>
      </c>
      <c r="AY557" s="198" t="s">
        <v>1330</v>
      </c>
      <c r="AZ557" s="344" t="s">
        <v>2460</v>
      </c>
      <c r="BA557" s="198" t="s">
        <v>978</v>
      </c>
      <c r="BB557" s="198" t="s">
        <v>66</v>
      </c>
      <c r="BC557" s="344" t="s">
        <v>382</v>
      </c>
      <c r="BE557" s="343"/>
      <c r="BF557" s="418"/>
    </row>
    <row r="558" spans="1:58" x14ac:dyDescent="0.25">
      <c r="A558" s="263" t="str">
        <f t="shared" si="59"/>
        <v>N-CO-MS-000407-E-XX-XX-XX-XX-01</v>
      </c>
      <c r="B558" s="2" t="s">
        <v>2461</v>
      </c>
      <c r="C558" s="3" t="str">
        <f t="shared" si="60"/>
        <v>8.14.01.FESI6.v01</v>
      </c>
      <c r="D558" s="2" t="s">
        <v>2462</v>
      </c>
      <c r="E558" s="2" t="s">
        <v>142</v>
      </c>
      <c r="F558" s="2" t="s">
        <v>1223</v>
      </c>
      <c r="G558" s="3" t="s">
        <v>2463</v>
      </c>
      <c r="H558" s="3" t="s">
        <v>2464</v>
      </c>
      <c r="I558" s="3" t="s">
        <v>2465</v>
      </c>
      <c r="J558" s="496">
        <v>6240</v>
      </c>
      <c r="K558" s="19">
        <v>1</v>
      </c>
      <c r="L558" s="31">
        <v>0.11</v>
      </c>
      <c r="M558" s="333">
        <v>1390</v>
      </c>
      <c r="N558" s="56">
        <v>0.11</v>
      </c>
      <c r="O558" s="6"/>
      <c r="P558" s="496">
        <v>15</v>
      </c>
      <c r="Q558" s="440">
        <v>100</v>
      </c>
      <c r="R558" s="2" t="s">
        <v>1322</v>
      </c>
      <c r="S558" s="2"/>
      <c r="T558" s="2"/>
      <c r="U558" s="2" t="s">
        <v>2328</v>
      </c>
      <c r="V558" s="2"/>
      <c r="W558" s="9">
        <v>214</v>
      </c>
      <c r="X558" s="2" t="s">
        <v>2466</v>
      </c>
      <c r="Y558" s="2" t="s">
        <v>56</v>
      </c>
      <c r="Z558" s="496" t="s">
        <v>223</v>
      </c>
      <c r="AA558" s="2"/>
      <c r="AB558" s="58"/>
      <c r="AC558" s="58">
        <v>41180</v>
      </c>
      <c r="AD558" s="18"/>
      <c r="AE558" s="2"/>
      <c r="AF558" s="2"/>
      <c r="AG558" s="147"/>
      <c r="AH558" s="147"/>
      <c r="AI558" s="147"/>
      <c r="AJ558" s="2"/>
      <c r="AK558" s="2"/>
      <c r="AL558" s="108"/>
      <c r="AW558" s="198" t="s">
        <v>61</v>
      </c>
      <c r="AX558" s="198" t="s">
        <v>62</v>
      </c>
      <c r="AY558" s="198" t="s">
        <v>1330</v>
      </c>
      <c r="AZ558" s="344" t="s">
        <v>2467</v>
      </c>
      <c r="BA558" s="198" t="s">
        <v>65</v>
      </c>
      <c r="BB558" s="198" t="s">
        <v>66</v>
      </c>
      <c r="BC558" s="344" t="s">
        <v>382</v>
      </c>
      <c r="BE558" s="343"/>
      <c r="BF558" s="418"/>
    </row>
    <row r="559" spans="1:58" x14ac:dyDescent="0.25">
      <c r="A559" s="263" t="str">
        <f t="shared" ref="A559" si="61">CONCATENATE(AW559,"-",AX559,"-",AY559,"-",BE559,"-",BA559,BB559,BC559)</f>
        <v>N-CO-MS-000700-E-XX-XX-XX-XX-01</v>
      </c>
      <c r="B559" s="147" t="s">
        <v>2468</v>
      </c>
      <c r="C559" s="140" t="str">
        <f t="shared" ref="C559" si="62">CONCATENATE(B559,D559,E559)</f>
        <v>8.14.32.FESI6a.v01</v>
      </c>
      <c r="D559" s="147" t="s">
        <v>2469</v>
      </c>
      <c r="E559" s="147" t="s">
        <v>142</v>
      </c>
      <c r="F559" s="147" t="s">
        <v>1223</v>
      </c>
      <c r="G559" s="140" t="s">
        <v>2470</v>
      </c>
      <c r="H559" s="140" t="s">
        <v>2471</v>
      </c>
      <c r="I559" s="140" t="s">
        <v>2472</v>
      </c>
      <c r="J559" s="354">
        <v>6240</v>
      </c>
      <c r="K559" s="364">
        <v>1</v>
      </c>
      <c r="L559" s="369">
        <v>9.6799999999999997E-2</v>
      </c>
      <c r="M559" s="377">
        <v>1529</v>
      </c>
      <c r="N559" s="369">
        <v>9.6799999999999997E-2</v>
      </c>
      <c r="O559" s="359"/>
      <c r="P559" s="354">
        <v>15</v>
      </c>
      <c r="Q559" s="443">
        <v>100</v>
      </c>
      <c r="R559" s="147" t="s">
        <v>1322</v>
      </c>
      <c r="S559" s="147"/>
      <c r="T559" s="147"/>
      <c r="U559" s="147" t="s">
        <v>2328</v>
      </c>
      <c r="V559" s="147"/>
      <c r="W559" s="362">
        <v>214</v>
      </c>
      <c r="X559" s="147" t="s">
        <v>2466</v>
      </c>
      <c r="Y559" s="147" t="s">
        <v>56</v>
      </c>
      <c r="Z559" s="354" t="s">
        <v>223</v>
      </c>
      <c r="AA559" s="147"/>
      <c r="AB559" s="356"/>
      <c r="AC559" s="356">
        <v>42579</v>
      </c>
      <c r="AD559" s="122"/>
      <c r="AE559" s="147"/>
      <c r="AF559" s="147"/>
      <c r="AG559" s="147"/>
      <c r="AH559" s="147"/>
      <c r="AI559" s="147"/>
      <c r="AJ559" s="147"/>
      <c r="AK559" s="147"/>
      <c r="AL559" s="123"/>
      <c r="AW559" s="198" t="s">
        <v>61</v>
      </c>
      <c r="AX559" s="198" t="s">
        <v>62</v>
      </c>
      <c r="AY559" s="198" t="s">
        <v>1330</v>
      </c>
      <c r="BA559" s="198" t="s">
        <v>65</v>
      </c>
      <c r="BB559" s="198" t="s">
        <v>66</v>
      </c>
      <c r="BC559" s="344" t="s">
        <v>382</v>
      </c>
      <c r="BE559" s="343" t="s">
        <v>2473</v>
      </c>
      <c r="BF559" s="418"/>
    </row>
    <row r="560" spans="1:58" x14ac:dyDescent="0.25">
      <c r="A560" s="396" t="str">
        <f t="shared" si="59"/>
        <v>N-CO-MS-000529-E-XX-XX-XX-XX-02</v>
      </c>
      <c r="B560" s="211" t="s">
        <v>2474</v>
      </c>
      <c r="C560" s="475" t="str">
        <f t="shared" si="60"/>
        <v>8.14.23.FESI37.v01</v>
      </c>
      <c r="D560" s="211" t="s">
        <v>2475</v>
      </c>
      <c r="E560" s="211" t="s">
        <v>142</v>
      </c>
      <c r="F560" s="211" t="s">
        <v>1223</v>
      </c>
      <c r="G560" s="216" t="s">
        <v>2476</v>
      </c>
      <c r="H560" s="216" t="s">
        <v>2477</v>
      </c>
      <c r="I560" s="216" t="s">
        <v>2478</v>
      </c>
      <c r="J560" s="212">
        <v>6240</v>
      </c>
      <c r="K560" s="250">
        <v>0.86499999999999999</v>
      </c>
      <c r="L560" s="251">
        <f>N560/K560</f>
        <v>0.17108266666666672</v>
      </c>
      <c r="M560" s="245">
        <v>1067.5558400000004</v>
      </c>
      <c r="N560" s="223">
        <v>0.14798650666666671</v>
      </c>
      <c r="O560" s="222"/>
      <c r="P560" s="212">
        <v>15</v>
      </c>
      <c r="Q560" s="441">
        <v>100</v>
      </c>
      <c r="R560" s="211" t="s">
        <v>1322</v>
      </c>
      <c r="S560" s="211"/>
      <c r="T560" s="211"/>
      <c r="U560" s="211" t="s">
        <v>2328</v>
      </c>
      <c r="V560" s="211"/>
      <c r="W560" s="246">
        <v>214</v>
      </c>
      <c r="X560" s="211" t="s">
        <v>1016</v>
      </c>
      <c r="Y560" s="211" t="s">
        <v>56</v>
      </c>
      <c r="Z560" s="212" t="s">
        <v>223</v>
      </c>
      <c r="AA560" s="395" t="s">
        <v>2479</v>
      </c>
      <c r="AB560" s="397">
        <v>42580</v>
      </c>
      <c r="AC560" s="217">
        <v>41850</v>
      </c>
      <c r="AD560" s="218"/>
      <c r="AE560" s="211"/>
      <c r="AF560" s="211"/>
      <c r="AG560" s="211"/>
      <c r="AH560" s="211"/>
      <c r="AI560" s="211"/>
      <c r="AJ560" s="211"/>
      <c r="AK560" s="211"/>
      <c r="AL560" s="210"/>
      <c r="AW560" s="198" t="s">
        <v>61</v>
      </c>
      <c r="AX560" s="198" t="s">
        <v>62</v>
      </c>
      <c r="AY560" s="198" t="s">
        <v>1330</v>
      </c>
      <c r="AZ560" s="344" t="s">
        <v>2480</v>
      </c>
      <c r="BA560" s="198" t="s">
        <v>65</v>
      </c>
      <c r="BB560" s="198" t="s">
        <v>66</v>
      </c>
      <c r="BC560" s="344" t="s">
        <v>67</v>
      </c>
      <c r="BE560" s="343"/>
      <c r="BF560" s="418"/>
    </row>
    <row r="561" spans="1:58" x14ac:dyDescent="0.25">
      <c r="A561" s="396" t="str">
        <f t="shared" si="59"/>
        <v>N-CO-MS-000530-E-XX-XX-XX-XX-02</v>
      </c>
      <c r="B561" s="211" t="s">
        <v>2481</v>
      </c>
      <c r="C561" s="475" t="str">
        <f t="shared" si="60"/>
        <v>8.14.24.FESI34.v01</v>
      </c>
      <c r="D561" s="211" t="s">
        <v>2482</v>
      </c>
      <c r="E561" s="211" t="s">
        <v>142</v>
      </c>
      <c r="F561" s="211" t="s">
        <v>1223</v>
      </c>
      <c r="G561" s="216" t="s">
        <v>2483</v>
      </c>
      <c r="H561" s="216" t="s">
        <v>2484</v>
      </c>
      <c r="I561" s="216" t="s">
        <v>2485</v>
      </c>
      <c r="J561" s="212">
        <v>6240</v>
      </c>
      <c r="K561" s="250">
        <v>0.86499999999999999</v>
      </c>
      <c r="L561" s="251">
        <f>N561/K561</f>
        <v>4.3173245201925926E-2</v>
      </c>
      <c r="M561" s="245">
        <v>269.40105006001778</v>
      </c>
      <c r="N561" s="223">
        <v>3.7344857099665923E-2</v>
      </c>
      <c r="O561" s="222"/>
      <c r="P561" s="212">
        <v>15</v>
      </c>
      <c r="Q561" s="441">
        <v>200</v>
      </c>
      <c r="R561" s="211" t="s">
        <v>1322</v>
      </c>
      <c r="S561" s="211"/>
      <c r="T561" s="211"/>
      <c r="U561" s="211" t="s">
        <v>2328</v>
      </c>
      <c r="V561" s="211"/>
      <c r="W561" s="246">
        <v>214</v>
      </c>
      <c r="X561" s="211" t="s">
        <v>1016</v>
      </c>
      <c r="Y561" s="211" t="s">
        <v>56</v>
      </c>
      <c r="Z561" s="212" t="s">
        <v>223</v>
      </c>
      <c r="AA561" s="395" t="s">
        <v>2479</v>
      </c>
      <c r="AB561" s="397">
        <v>42580</v>
      </c>
      <c r="AC561" s="217">
        <v>41850</v>
      </c>
      <c r="AD561" s="218"/>
      <c r="AE561" s="211"/>
      <c r="AF561" s="211"/>
      <c r="AG561" s="211"/>
      <c r="AH561" s="211"/>
      <c r="AI561" s="211"/>
      <c r="AJ561" s="211"/>
      <c r="AK561" s="211"/>
      <c r="AL561" s="210"/>
      <c r="AW561" s="198" t="s">
        <v>61</v>
      </c>
      <c r="AX561" s="198" t="s">
        <v>62</v>
      </c>
      <c r="AY561" s="198" t="s">
        <v>1330</v>
      </c>
      <c r="AZ561" s="344" t="s">
        <v>2486</v>
      </c>
      <c r="BA561" s="198" t="s">
        <v>65</v>
      </c>
      <c r="BB561" s="198" t="s">
        <v>66</v>
      </c>
      <c r="BC561" s="344" t="s">
        <v>67</v>
      </c>
      <c r="BE561" s="343"/>
      <c r="BF561" s="418"/>
    </row>
    <row r="562" spans="1:58" x14ac:dyDescent="0.25">
      <c r="A562" s="396" t="str">
        <f t="shared" si="59"/>
        <v>N-CO-MS-000531-E-XX-XX-XX-XX-02</v>
      </c>
      <c r="B562" s="211" t="s">
        <v>2487</v>
      </c>
      <c r="C562" s="475" t="str">
        <f t="shared" si="60"/>
        <v>8.14.25.FESI34.v01</v>
      </c>
      <c r="D562" s="211" t="s">
        <v>2482</v>
      </c>
      <c r="E562" s="211" t="s">
        <v>142</v>
      </c>
      <c r="F562" s="211" t="s">
        <v>1223</v>
      </c>
      <c r="G562" s="216" t="s">
        <v>2488</v>
      </c>
      <c r="H562" s="216" t="s">
        <v>2489</v>
      </c>
      <c r="I562" s="216" t="s">
        <v>2490</v>
      </c>
      <c r="J562" s="212">
        <v>6240</v>
      </c>
      <c r="K562" s="250">
        <v>0.86499999999999999</v>
      </c>
      <c r="L562" s="251">
        <f>N562/K562</f>
        <v>6.3332808677515617E-2</v>
      </c>
      <c r="M562" s="245">
        <v>395.19672614769746</v>
      </c>
      <c r="N562" s="223">
        <v>5.4782879506051013E-2</v>
      </c>
      <c r="O562" s="222"/>
      <c r="P562" s="212">
        <v>15</v>
      </c>
      <c r="Q562" s="441">
        <v>200</v>
      </c>
      <c r="R562" s="211" t="s">
        <v>1322</v>
      </c>
      <c r="S562" s="211"/>
      <c r="T562" s="211"/>
      <c r="U562" s="211" t="s">
        <v>2328</v>
      </c>
      <c r="V562" s="211"/>
      <c r="W562" s="246">
        <v>214</v>
      </c>
      <c r="X562" s="211" t="s">
        <v>1016</v>
      </c>
      <c r="Y562" s="211" t="s">
        <v>56</v>
      </c>
      <c r="Z562" s="212" t="s">
        <v>223</v>
      </c>
      <c r="AA562" s="395" t="s">
        <v>2479</v>
      </c>
      <c r="AB562" s="397">
        <v>42580</v>
      </c>
      <c r="AC562" s="217">
        <v>41850</v>
      </c>
      <c r="AD562" s="218"/>
      <c r="AE562" s="211"/>
      <c r="AF562" s="211"/>
      <c r="AG562" s="211"/>
      <c r="AH562" s="211"/>
      <c r="AI562" s="211"/>
      <c r="AJ562" s="211"/>
      <c r="AK562" s="211"/>
      <c r="AL562" s="210"/>
      <c r="AW562" s="198" t="s">
        <v>61</v>
      </c>
      <c r="AX562" s="198" t="s">
        <v>62</v>
      </c>
      <c r="AY562" s="198" t="s">
        <v>1330</v>
      </c>
      <c r="AZ562" s="344" t="s">
        <v>2491</v>
      </c>
      <c r="BA562" s="198" t="s">
        <v>65</v>
      </c>
      <c r="BB562" s="198" t="s">
        <v>66</v>
      </c>
      <c r="BC562" s="344" t="s">
        <v>67</v>
      </c>
      <c r="BE562" s="343"/>
      <c r="BF562" s="418"/>
    </row>
    <row r="563" spans="1:58" x14ac:dyDescent="0.25">
      <c r="A563" s="263" t="str">
        <f t="shared" si="59"/>
        <v>N-CO-MS-000408-E-XX-XX-XX-XX-01</v>
      </c>
      <c r="B563" s="2" t="s">
        <v>2492</v>
      </c>
      <c r="C563" s="3" t="str">
        <f t="shared" si="60"/>
        <v>8.14.05.FESI19.v01</v>
      </c>
      <c r="D563" s="2" t="s">
        <v>2493</v>
      </c>
      <c r="E563" s="2" t="s">
        <v>142</v>
      </c>
      <c r="F563" s="2" t="s">
        <v>1223</v>
      </c>
      <c r="G563" s="3" t="s">
        <v>2494</v>
      </c>
      <c r="H563" s="3" t="s">
        <v>2495</v>
      </c>
      <c r="I563" s="3" t="s">
        <v>2496</v>
      </c>
      <c r="J563" s="496">
        <v>6240</v>
      </c>
      <c r="K563" s="19">
        <v>1</v>
      </c>
      <c r="L563" s="35">
        <v>8.4000000000000003E-4</v>
      </c>
      <c r="M563" s="11">
        <v>5.242</v>
      </c>
      <c r="N563" s="35">
        <v>8.4000000000000003E-4</v>
      </c>
      <c r="O563" s="6"/>
      <c r="P563" s="496">
        <v>10</v>
      </c>
      <c r="Q563" s="440">
        <v>20</v>
      </c>
      <c r="R563" s="2" t="s">
        <v>2497</v>
      </c>
      <c r="S563" s="2"/>
      <c r="T563" s="2"/>
      <c r="U563" s="2" t="s">
        <v>2497</v>
      </c>
      <c r="V563" s="2"/>
      <c r="W563" s="9">
        <v>10</v>
      </c>
      <c r="X563" s="2" t="s">
        <v>1016</v>
      </c>
      <c r="Y563" s="3" t="s">
        <v>162</v>
      </c>
      <c r="Z563" s="496" t="s">
        <v>223</v>
      </c>
      <c r="AA563" s="2"/>
      <c r="AB563" s="58"/>
      <c r="AC563" s="58">
        <v>41180</v>
      </c>
      <c r="AD563" s="18"/>
      <c r="AE563" s="2"/>
      <c r="AF563" s="2"/>
      <c r="AG563" s="147"/>
      <c r="AH563" s="147"/>
      <c r="AI563" s="147"/>
      <c r="AJ563" s="2"/>
      <c r="AK563" s="2"/>
      <c r="AL563" s="108"/>
      <c r="AW563" s="198" t="s">
        <v>61</v>
      </c>
      <c r="AX563" s="198" t="s">
        <v>62</v>
      </c>
      <c r="AY563" s="198" t="s">
        <v>1330</v>
      </c>
      <c r="AZ563" s="344" t="s">
        <v>2498</v>
      </c>
      <c r="BA563" s="198" t="s">
        <v>65</v>
      </c>
      <c r="BB563" s="198" t="s">
        <v>66</v>
      </c>
      <c r="BC563" s="344" t="s">
        <v>382</v>
      </c>
      <c r="BE563" s="343"/>
      <c r="BF563" s="418"/>
    </row>
    <row r="564" spans="1:58" x14ac:dyDescent="0.25">
      <c r="A564" s="263" t="str">
        <f t="shared" si="59"/>
        <v>N-CO-MS-000409-E-XX-XX-XX-XX-01</v>
      </c>
      <c r="B564" s="2" t="s">
        <v>2499</v>
      </c>
      <c r="C564" s="3" t="str">
        <f t="shared" si="60"/>
        <v>8.14.06.FESI19.v01</v>
      </c>
      <c r="D564" s="2" t="s">
        <v>2493</v>
      </c>
      <c r="E564" s="2" t="s">
        <v>142</v>
      </c>
      <c r="F564" s="2" t="s">
        <v>1223</v>
      </c>
      <c r="G564" s="3" t="s">
        <v>2500</v>
      </c>
      <c r="H564" s="3" t="s">
        <v>2495</v>
      </c>
      <c r="I564" s="3" t="s">
        <v>2501</v>
      </c>
      <c r="J564" s="496">
        <v>6240</v>
      </c>
      <c r="K564" s="19">
        <v>1</v>
      </c>
      <c r="L564" s="35">
        <v>2.7299999999999998E-3</v>
      </c>
      <c r="M564" s="11">
        <v>17.035</v>
      </c>
      <c r="N564" s="35">
        <v>2.7299999999999998E-3</v>
      </c>
      <c r="O564" s="6"/>
      <c r="P564" s="496">
        <v>10</v>
      </c>
      <c r="Q564" s="440">
        <v>20</v>
      </c>
      <c r="R564" s="2" t="s">
        <v>2497</v>
      </c>
      <c r="S564" s="2"/>
      <c r="T564" s="2"/>
      <c r="U564" s="2" t="s">
        <v>2497</v>
      </c>
      <c r="V564" s="2"/>
      <c r="W564" s="9">
        <v>10</v>
      </c>
      <c r="X564" s="2" t="s">
        <v>1016</v>
      </c>
      <c r="Y564" s="3" t="s">
        <v>162</v>
      </c>
      <c r="Z564" s="496" t="s">
        <v>223</v>
      </c>
      <c r="AA564" s="2"/>
      <c r="AB564" s="58"/>
      <c r="AC564" s="58">
        <v>41180</v>
      </c>
      <c r="AD564" s="18"/>
      <c r="AE564" s="2"/>
      <c r="AF564" s="2"/>
      <c r="AG564" s="147"/>
      <c r="AH564" s="147"/>
      <c r="AI564" s="147"/>
      <c r="AJ564" s="2"/>
      <c r="AK564" s="2"/>
      <c r="AL564" s="108"/>
      <c r="AW564" s="198" t="s">
        <v>61</v>
      </c>
      <c r="AX564" s="198" t="s">
        <v>62</v>
      </c>
      <c r="AY564" s="198" t="s">
        <v>1330</v>
      </c>
      <c r="AZ564" s="344" t="s">
        <v>2502</v>
      </c>
      <c r="BA564" s="198" t="s">
        <v>65</v>
      </c>
      <c r="BB564" s="198" t="s">
        <v>66</v>
      </c>
      <c r="BC564" s="344" t="s">
        <v>382</v>
      </c>
      <c r="BE564" s="343"/>
      <c r="BF564" s="418"/>
    </row>
    <row r="565" spans="1:58" x14ac:dyDescent="0.25">
      <c r="A565" s="263" t="str">
        <f t="shared" si="59"/>
        <v>N-CO-MS-000410-E-XX-XX-XX-XX-01</v>
      </c>
      <c r="B565" s="2" t="s">
        <v>2503</v>
      </c>
      <c r="C565" s="3" t="str">
        <f t="shared" si="60"/>
        <v>8.14.07.FESI19.v01</v>
      </c>
      <c r="D565" s="2" t="s">
        <v>2493</v>
      </c>
      <c r="E565" s="2" t="s">
        <v>142</v>
      </c>
      <c r="F565" s="2" t="s">
        <v>1223</v>
      </c>
      <c r="G565" s="3" t="s">
        <v>2504</v>
      </c>
      <c r="H565" s="3" t="s">
        <v>2495</v>
      </c>
      <c r="I565" s="3" t="s">
        <v>2505</v>
      </c>
      <c r="J565" s="496">
        <v>6240</v>
      </c>
      <c r="K565" s="19">
        <v>1</v>
      </c>
      <c r="L565" s="35">
        <v>2.5899999999999999E-3</v>
      </c>
      <c r="M565" s="11">
        <v>16.161999999999999</v>
      </c>
      <c r="N565" s="35">
        <v>2.5899999999999999E-3</v>
      </c>
      <c r="O565" s="6"/>
      <c r="P565" s="496">
        <v>10</v>
      </c>
      <c r="Q565" s="440">
        <v>20</v>
      </c>
      <c r="R565" s="2" t="s">
        <v>2497</v>
      </c>
      <c r="S565" s="2"/>
      <c r="T565" s="2"/>
      <c r="U565" s="2" t="s">
        <v>2497</v>
      </c>
      <c r="V565" s="2"/>
      <c r="W565" s="9">
        <v>10</v>
      </c>
      <c r="X565" s="2" t="s">
        <v>1016</v>
      </c>
      <c r="Y565" s="3" t="s">
        <v>162</v>
      </c>
      <c r="Z565" s="496" t="s">
        <v>223</v>
      </c>
      <c r="AA565" s="2"/>
      <c r="AB565" s="58"/>
      <c r="AC565" s="58">
        <v>41180</v>
      </c>
      <c r="AD565" s="18"/>
      <c r="AE565" s="2"/>
      <c r="AF565" s="2"/>
      <c r="AG565" s="147"/>
      <c r="AH565" s="147"/>
      <c r="AI565" s="147"/>
      <c r="AJ565" s="2"/>
      <c r="AK565" s="2"/>
      <c r="AL565" s="108"/>
      <c r="AW565" s="198" t="s">
        <v>61</v>
      </c>
      <c r="AX565" s="198" t="s">
        <v>62</v>
      </c>
      <c r="AY565" s="198" t="s">
        <v>1330</v>
      </c>
      <c r="AZ565" s="344" t="s">
        <v>2506</v>
      </c>
      <c r="BA565" s="198" t="s">
        <v>65</v>
      </c>
      <c r="BB565" s="198" t="s">
        <v>66</v>
      </c>
      <c r="BC565" s="344" t="s">
        <v>382</v>
      </c>
      <c r="BE565" s="343"/>
      <c r="BF565" s="418"/>
    </row>
    <row r="566" spans="1:58" x14ac:dyDescent="0.25">
      <c r="A566" s="263" t="str">
        <f t="shared" si="59"/>
        <v>N-CO-MS-000411-E-XX-XX-XX-XX-01</v>
      </c>
      <c r="B566" s="2" t="s">
        <v>2507</v>
      </c>
      <c r="C566" s="3" t="str">
        <f t="shared" si="60"/>
        <v>8.14.08.FESI20.v01</v>
      </c>
      <c r="D566" s="2" t="s">
        <v>2508</v>
      </c>
      <c r="E566" s="2" t="s">
        <v>142</v>
      </c>
      <c r="F566" s="2" t="s">
        <v>1223</v>
      </c>
      <c r="G566" s="3" t="s">
        <v>2509</v>
      </c>
      <c r="H566" s="3" t="s">
        <v>2510</v>
      </c>
      <c r="I566" s="3" t="s">
        <v>2511</v>
      </c>
      <c r="J566" s="496">
        <v>6240</v>
      </c>
      <c r="K566" s="19">
        <v>1</v>
      </c>
      <c r="L566" s="29">
        <v>8.6499999999999994E-2</v>
      </c>
      <c r="M566" s="11">
        <v>624</v>
      </c>
      <c r="N566" s="29">
        <v>8.6499999999999994E-2</v>
      </c>
      <c r="O566" s="6"/>
      <c r="P566" s="496">
        <v>1</v>
      </c>
      <c r="Q566" s="440">
        <v>8</v>
      </c>
      <c r="R566" s="2" t="s">
        <v>2497</v>
      </c>
      <c r="S566" s="2"/>
      <c r="T566" s="2"/>
      <c r="U566" s="2" t="s">
        <v>2512</v>
      </c>
      <c r="V566" s="2"/>
      <c r="W566" s="9">
        <v>8</v>
      </c>
      <c r="X566" s="2" t="s">
        <v>2513</v>
      </c>
      <c r="Y566" s="3" t="s">
        <v>162</v>
      </c>
      <c r="Z566" s="496" t="s">
        <v>57</v>
      </c>
      <c r="AA566" s="2"/>
      <c r="AB566" s="58"/>
      <c r="AC566" s="58">
        <v>41180</v>
      </c>
      <c r="AD566" s="18"/>
      <c r="AE566" s="2"/>
      <c r="AF566" s="2"/>
      <c r="AG566" s="147"/>
      <c r="AH566" s="147"/>
      <c r="AI566" s="147"/>
      <c r="AJ566" s="2"/>
      <c r="AK566" s="2"/>
      <c r="AL566" s="108"/>
      <c r="AW566" s="198" t="s">
        <v>61</v>
      </c>
      <c r="AX566" s="198" t="s">
        <v>62</v>
      </c>
      <c r="AY566" s="198" t="s">
        <v>1330</v>
      </c>
      <c r="AZ566" s="344" t="s">
        <v>2514</v>
      </c>
      <c r="BA566" s="198" t="s">
        <v>65</v>
      </c>
      <c r="BB566" s="198" t="s">
        <v>66</v>
      </c>
      <c r="BC566" s="344" t="s">
        <v>382</v>
      </c>
      <c r="BE566" s="343"/>
      <c r="BF566" s="418"/>
    </row>
    <row r="567" spans="1:58" x14ac:dyDescent="0.25">
      <c r="A567" s="263" t="str">
        <f t="shared" si="59"/>
        <v>N-CO-MS-000412-G-XX-XX-XX-XX-01</v>
      </c>
      <c r="B567" s="2" t="s">
        <v>2515</v>
      </c>
      <c r="C567" s="3" t="str">
        <f t="shared" si="60"/>
        <v>8.14.09.FESI21.v01</v>
      </c>
      <c r="D567" s="2" t="s">
        <v>2516</v>
      </c>
      <c r="E567" s="2" t="s">
        <v>142</v>
      </c>
      <c r="F567" s="2" t="s">
        <v>1223</v>
      </c>
      <c r="G567" s="3" t="s">
        <v>2517</v>
      </c>
      <c r="H567" s="3" t="s">
        <v>2518</v>
      </c>
      <c r="I567" s="3" t="s">
        <v>2519</v>
      </c>
      <c r="J567" s="496">
        <v>5222</v>
      </c>
      <c r="K567" s="27"/>
      <c r="L567" s="27"/>
      <c r="M567" s="27"/>
      <c r="N567" s="27"/>
      <c r="O567" s="6">
        <v>41.28</v>
      </c>
      <c r="P567" s="496">
        <v>15</v>
      </c>
      <c r="Q567" s="440">
        <v>75</v>
      </c>
      <c r="R567" s="2" t="s">
        <v>1322</v>
      </c>
      <c r="S567" s="2"/>
      <c r="T567" s="2"/>
      <c r="U567" s="2" t="s">
        <v>2328</v>
      </c>
      <c r="V567" s="2"/>
      <c r="W567" s="9">
        <v>40</v>
      </c>
      <c r="X567" s="2" t="s">
        <v>2520</v>
      </c>
      <c r="Y567" s="3" t="s">
        <v>162</v>
      </c>
      <c r="Z567" s="496" t="s">
        <v>223</v>
      </c>
      <c r="AA567" s="2" t="s">
        <v>2521</v>
      </c>
      <c r="AB567" s="58"/>
      <c r="AC567" s="58" t="s">
        <v>2522</v>
      </c>
      <c r="AD567" s="18"/>
      <c r="AE567" s="2"/>
      <c r="AF567" s="2"/>
      <c r="AG567" s="147"/>
      <c r="AH567" s="147"/>
      <c r="AI567" s="147"/>
      <c r="AJ567" s="2"/>
      <c r="AK567" s="2"/>
      <c r="AL567" s="108"/>
      <c r="AW567" s="198" t="s">
        <v>61</v>
      </c>
      <c r="AX567" s="198" t="s">
        <v>62</v>
      </c>
      <c r="AY567" s="198" t="s">
        <v>1330</v>
      </c>
      <c r="AZ567" s="344" t="s">
        <v>2523</v>
      </c>
      <c r="BA567" s="198" t="s">
        <v>978</v>
      </c>
      <c r="BB567" s="198" t="s">
        <v>66</v>
      </c>
      <c r="BC567" s="344" t="s">
        <v>382</v>
      </c>
      <c r="BE567" s="343"/>
      <c r="BF567" s="418"/>
    </row>
    <row r="568" spans="1:58" x14ac:dyDescent="0.25">
      <c r="A568" s="263" t="str">
        <f t="shared" si="59"/>
        <v>N-CO-MS-000413-E-XX-XX-XX-XX-01</v>
      </c>
      <c r="B568" s="2" t="s">
        <v>2524</v>
      </c>
      <c r="C568" s="3" t="str">
        <f t="shared" si="60"/>
        <v>8.14.10.FESI22.v01</v>
      </c>
      <c r="D568" s="2" t="s">
        <v>2525</v>
      </c>
      <c r="E568" s="2" t="s">
        <v>142</v>
      </c>
      <c r="F568" s="2" t="s">
        <v>1223</v>
      </c>
      <c r="G568" s="3" t="s">
        <v>2526</v>
      </c>
      <c r="H568" s="3" t="s">
        <v>2527</v>
      </c>
      <c r="I568" s="3" t="s">
        <v>2528</v>
      </c>
      <c r="J568" s="496">
        <v>6240</v>
      </c>
      <c r="K568" s="19">
        <v>1</v>
      </c>
      <c r="L568" s="29">
        <v>1.025E-2</v>
      </c>
      <c r="M568" s="11">
        <v>73.94</v>
      </c>
      <c r="N568" s="29">
        <v>1.025E-2</v>
      </c>
      <c r="O568" s="6"/>
      <c r="P568" s="496">
        <v>10</v>
      </c>
      <c r="Q568" s="440">
        <v>25</v>
      </c>
      <c r="R568" s="2" t="s">
        <v>1322</v>
      </c>
      <c r="S568" s="2"/>
      <c r="T568" s="2"/>
      <c r="U568" s="2" t="s">
        <v>2328</v>
      </c>
      <c r="V568" s="2"/>
      <c r="W568" s="9">
        <v>12</v>
      </c>
      <c r="X568" s="2" t="s">
        <v>1016</v>
      </c>
      <c r="Y568" s="3" t="s">
        <v>162</v>
      </c>
      <c r="Z568" s="496" t="s">
        <v>223</v>
      </c>
      <c r="AA568" s="2"/>
      <c r="AB568" s="58"/>
      <c r="AC568" s="58">
        <v>41180</v>
      </c>
      <c r="AD568" s="18"/>
      <c r="AE568" s="2"/>
      <c r="AF568" s="2"/>
      <c r="AG568" s="147"/>
      <c r="AH568" s="147"/>
      <c r="AI568" s="147"/>
      <c r="AJ568" s="2"/>
      <c r="AK568" s="2"/>
      <c r="AL568" s="108"/>
      <c r="AW568" s="198" t="s">
        <v>61</v>
      </c>
      <c r="AX568" s="198" t="s">
        <v>62</v>
      </c>
      <c r="AY568" s="198" t="s">
        <v>1330</v>
      </c>
      <c r="AZ568" s="344" t="s">
        <v>2529</v>
      </c>
      <c r="BA568" s="198" t="s">
        <v>65</v>
      </c>
      <c r="BB568" s="198" t="s">
        <v>66</v>
      </c>
      <c r="BC568" s="344" t="s">
        <v>382</v>
      </c>
      <c r="BE568" s="343"/>
      <c r="BF568" s="418"/>
    </row>
    <row r="569" spans="1:58" x14ac:dyDescent="0.25">
      <c r="A569" s="263" t="str">
        <f t="shared" si="59"/>
        <v>N-CO-MS-000414-E-XX-XX-XX-XX-01</v>
      </c>
      <c r="B569" s="150" t="s">
        <v>2530</v>
      </c>
      <c r="C569" s="151" t="str">
        <f t="shared" si="60"/>
        <v>8.14.11.FESI23.v01</v>
      </c>
      <c r="D569" s="150" t="s">
        <v>2531</v>
      </c>
      <c r="E569" s="150" t="s">
        <v>142</v>
      </c>
      <c r="F569" s="150" t="s">
        <v>1223</v>
      </c>
      <c r="G569" s="151" t="s">
        <v>2532</v>
      </c>
      <c r="H569" s="151" t="s">
        <v>2533</v>
      </c>
      <c r="I569" s="151" t="s">
        <v>2534</v>
      </c>
      <c r="J569" s="162">
        <v>6240</v>
      </c>
      <c r="K569" s="170">
        <v>0.86499999999999999</v>
      </c>
      <c r="L569" s="169">
        <f>N569/K569</f>
        <v>8.5549132947976888E-3</v>
      </c>
      <c r="M569" s="166">
        <v>53.4</v>
      </c>
      <c r="N569" s="169">
        <v>7.4000000000000003E-3</v>
      </c>
      <c r="O569" s="166"/>
      <c r="P569" s="162">
        <v>10</v>
      </c>
      <c r="Q569" s="431">
        <v>20</v>
      </c>
      <c r="R569" s="150" t="s">
        <v>2497</v>
      </c>
      <c r="S569" s="150"/>
      <c r="T569" s="150"/>
      <c r="U569" s="150" t="s">
        <v>2497</v>
      </c>
      <c r="V569" s="150"/>
      <c r="W569" s="199">
        <v>10</v>
      </c>
      <c r="X569" s="150" t="s">
        <v>1016</v>
      </c>
      <c r="Y569" s="151" t="s">
        <v>56</v>
      </c>
      <c r="Z569" s="162" t="s">
        <v>57</v>
      </c>
      <c r="AA569" s="150"/>
      <c r="AB569" s="158"/>
      <c r="AC569" s="158">
        <v>41485</v>
      </c>
      <c r="AD569" s="159"/>
      <c r="AE569" s="150"/>
      <c r="AF569" s="150"/>
      <c r="AG569" s="150"/>
      <c r="AH569" s="150"/>
      <c r="AI569" s="150"/>
      <c r="AJ569" s="150"/>
      <c r="AK569" s="150"/>
      <c r="AL569" s="160"/>
      <c r="AW569" s="198" t="s">
        <v>61</v>
      </c>
      <c r="AX569" s="198" t="s">
        <v>62</v>
      </c>
      <c r="AY569" s="198" t="s">
        <v>1330</v>
      </c>
      <c r="AZ569" s="344" t="s">
        <v>2535</v>
      </c>
      <c r="BA569" s="198" t="s">
        <v>65</v>
      </c>
      <c r="BB569" s="198" t="s">
        <v>66</v>
      </c>
      <c r="BC569" s="344" t="s">
        <v>382</v>
      </c>
      <c r="BE569" s="343"/>
      <c r="BF569" s="418"/>
    </row>
    <row r="570" spans="1:58" x14ac:dyDescent="0.25">
      <c r="A570" s="263" t="str">
        <f t="shared" si="59"/>
        <v>N-CO-MS-000415-E-XX-XX-XX-XX-01</v>
      </c>
      <c r="B570" s="150" t="s">
        <v>2536</v>
      </c>
      <c r="C570" s="151" t="str">
        <f t="shared" si="60"/>
        <v>8.14.12.FESI24.v01</v>
      </c>
      <c r="D570" s="150" t="s">
        <v>2537</v>
      </c>
      <c r="E570" s="150" t="s">
        <v>142</v>
      </c>
      <c r="F570" s="150" t="s">
        <v>1223</v>
      </c>
      <c r="G570" s="151" t="s">
        <v>2538</v>
      </c>
      <c r="H570" s="151" t="s">
        <v>2533</v>
      </c>
      <c r="I570" s="151" t="s">
        <v>2538</v>
      </c>
      <c r="J570" s="162">
        <v>6240</v>
      </c>
      <c r="K570" s="170">
        <v>0.86499999999999999</v>
      </c>
      <c r="L570" s="169">
        <f>N570/K570</f>
        <v>8.5549132947976888E-3</v>
      </c>
      <c r="M570" s="166">
        <v>53</v>
      </c>
      <c r="N570" s="169">
        <v>7.4000000000000003E-3</v>
      </c>
      <c r="O570" s="166"/>
      <c r="P570" s="162">
        <v>15</v>
      </c>
      <c r="Q570" s="431">
        <v>91</v>
      </c>
      <c r="R570" s="150" t="s">
        <v>2497</v>
      </c>
      <c r="S570" s="150"/>
      <c r="T570" s="150"/>
      <c r="U570" s="150" t="s">
        <v>2497</v>
      </c>
      <c r="V570" s="150"/>
      <c r="W570" s="199">
        <v>10</v>
      </c>
      <c r="X570" s="150" t="s">
        <v>1016</v>
      </c>
      <c r="Y570" s="151" t="s">
        <v>56</v>
      </c>
      <c r="Z570" s="162" t="s">
        <v>223</v>
      </c>
      <c r="AA570" s="150"/>
      <c r="AB570" s="158"/>
      <c r="AC570" s="158">
        <v>41485</v>
      </c>
      <c r="AD570" s="159"/>
      <c r="AE570" s="150"/>
      <c r="AF570" s="150"/>
      <c r="AG570" s="150"/>
      <c r="AH570" s="150"/>
      <c r="AI570" s="150"/>
      <c r="AJ570" s="150"/>
      <c r="AK570" s="150"/>
      <c r="AL570" s="160"/>
      <c r="AW570" s="198" t="s">
        <v>61</v>
      </c>
      <c r="AX570" s="198" t="s">
        <v>62</v>
      </c>
      <c r="AY570" s="198" t="s">
        <v>1330</v>
      </c>
      <c r="AZ570" s="344" t="s">
        <v>2539</v>
      </c>
      <c r="BA570" s="198" t="s">
        <v>65</v>
      </c>
      <c r="BB570" s="198" t="s">
        <v>66</v>
      </c>
      <c r="BC570" s="344" t="s">
        <v>382</v>
      </c>
      <c r="BE570" s="343"/>
      <c r="BF570" s="418"/>
    </row>
    <row r="571" spans="1:58" x14ac:dyDescent="0.25">
      <c r="A571" s="263" t="str">
        <f t="shared" si="59"/>
        <v>N-CO-MS-000532-E-XX-XX-XX-XX-01</v>
      </c>
      <c r="B571" s="211" t="s">
        <v>2487</v>
      </c>
      <c r="C571" s="216" t="str">
        <f t="shared" si="60"/>
        <v>8.14.25.FESI35.v01</v>
      </c>
      <c r="D571" s="211" t="s">
        <v>2540</v>
      </c>
      <c r="E571" s="211" t="s">
        <v>142</v>
      </c>
      <c r="F571" s="211" t="s">
        <v>1223</v>
      </c>
      <c r="G571" s="216" t="s">
        <v>2541</v>
      </c>
      <c r="H571" s="216" t="s">
        <v>2533</v>
      </c>
      <c r="I571" s="216" t="s">
        <v>2541</v>
      </c>
      <c r="J571" s="212">
        <v>6240</v>
      </c>
      <c r="K571" s="250">
        <v>0.86499999999999999</v>
      </c>
      <c r="L571" s="251">
        <f>N571/K571</f>
        <v>1.0614890468888897E-2</v>
      </c>
      <c r="M571" s="245">
        <v>66.236916525866732</v>
      </c>
      <c r="N571" s="223">
        <v>9.1818802555888954E-3</v>
      </c>
      <c r="O571" s="222"/>
      <c r="P571" s="212">
        <v>15</v>
      </c>
      <c r="Q571" s="441">
        <v>15</v>
      </c>
      <c r="R571" s="211" t="s">
        <v>2497</v>
      </c>
      <c r="S571" s="211"/>
      <c r="T571" s="211"/>
      <c r="U571" s="211" t="s">
        <v>2497</v>
      </c>
      <c r="V571" s="211"/>
      <c r="W571" s="249">
        <v>7.5</v>
      </c>
      <c r="X571" s="211" t="s">
        <v>1016</v>
      </c>
      <c r="Y571" s="211" t="s">
        <v>56</v>
      </c>
      <c r="Z571" s="212" t="s">
        <v>223</v>
      </c>
      <c r="AA571" s="211"/>
      <c r="AB571" s="217"/>
      <c r="AC571" s="217">
        <v>41850</v>
      </c>
      <c r="AD571" s="218"/>
      <c r="AE571" s="211"/>
      <c r="AF571" s="211"/>
      <c r="AG571" s="211"/>
      <c r="AH571" s="211"/>
      <c r="AI571" s="211"/>
      <c r="AJ571" s="211"/>
      <c r="AK571" s="211"/>
      <c r="AL571" s="210"/>
      <c r="AW571" s="198" t="s">
        <v>61</v>
      </c>
      <c r="AX571" s="198" t="s">
        <v>62</v>
      </c>
      <c r="AY571" s="198" t="s">
        <v>1330</v>
      </c>
      <c r="AZ571" s="344" t="s">
        <v>2542</v>
      </c>
      <c r="BA571" s="198" t="s">
        <v>65</v>
      </c>
      <c r="BB571" s="198" t="s">
        <v>66</v>
      </c>
      <c r="BC571" s="344" t="s">
        <v>382</v>
      </c>
      <c r="BE571" s="343"/>
      <c r="BF571" s="418"/>
    </row>
    <row r="572" spans="1:58" x14ac:dyDescent="0.25">
      <c r="A572" s="263" t="str">
        <f t="shared" si="59"/>
        <v>N-CO-MS-000416-E-XX-XX-XX-XX-01</v>
      </c>
      <c r="B572" s="150" t="s">
        <v>2543</v>
      </c>
      <c r="C572" s="151" t="str">
        <f t="shared" si="60"/>
        <v>8.14.13.FESI25.v01</v>
      </c>
      <c r="D572" s="150" t="s">
        <v>2544</v>
      </c>
      <c r="E572" s="150" t="s">
        <v>142</v>
      </c>
      <c r="F572" s="150" t="s">
        <v>1223</v>
      </c>
      <c r="G572" s="151" t="s">
        <v>2545</v>
      </c>
      <c r="H572" s="151" t="s">
        <v>2546</v>
      </c>
      <c r="I572" s="151" t="s">
        <v>2547</v>
      </c>
      <c r="J572" s="162">
        <v>6240</v>
      </c>
      <c r="K572" s="170">
        <v>0.86499999999999999</v>
      </c>
      <c r="L572" s="169">
        <f>N572/K572</f>
        <v>1.0404624277456647E-2</v>
      </c>
      <c r="M572" s="166">
        <v>64.7</v>
      </c>
      <c r="N572" s="169">
        <v>8.9999999999999993E-3</v>
      </c>
      <c r="O572" s="166"/>
      <c r="P572" s="162">
        <v>10</v>
      </c>
      <c r="Q572" s="431">
        <v>22</v>
      </c>
      <c r="R572" s="150" t="s">
        <v>1389</v>
      </c>
      <c r="S572" s="150"/>
      <c r="T572" s="150"/>
      <c r="U572" s="150" t="s">
        <v>1389</v>
      </c>
      <c r="V572" s="150"/>
      <c r="W572" s="199">
        <v>0</v>
      </c>
      <c r="X572" s="150" t="s">
        <v>1016</v>
      </c>
      <c r="Y572" s="151" t="s">
        <v>56</v>
      </c>
      <c r="Z572" s="162" t="s">
        <v>223</v>
      </c>
      <c r="AA572" s="150"/>
      <c r="AB572" s="158"/>
      <c r="AC572" s="158">
        <v>41485</v>
      </c>
      <c r="AD572" s="159"/>
      <c r="AE572" s="150"/>
      <c r="AF572" s="150"/>
      <c r="AG572" s="150"/>
      <c r="AH572" s="150"/>
      <c r="AI572" s="150"/>
      <c r="AJ572" s="150"/>
      <c r="AK572" s="150"/>
      <c r="AL572" s="160"/>
      <c r="AW572" s="198" t="s">
        <v>61</v>
      </c>
      <c r="AX572" s="198" t="s">
        <v>62</v>
      </c>
      <c r="AY572" s="198" t="s">
        <v>1330</v>
      </c>
      <c r="AZ572" s="344" t="s">
        <v>2548</v>
      </c>
      <c r="BA572" s="198" t="s">
        <v>65</v>
      </c>
      <c r="BB572" s="198" t="s">
        <v>66</v>
      </c>
      <c r="BC572" s="344" t="s">
        <v>382</v>
      </c>
      <c r="BE572" s="343"/>
      <c r="BF572" s="418"/>
    </row>
    <row r="573" spans="1:58" x14ac:dyDescent="0.25">
      <c r="A573" s="263" t="str">
        <f t="shared" si="59"/>
        <v>N-CO-MS-000417-E-XX-XX-XX-XX-01</v>
      </c>
      <c r="B573" s="150" t="s">
        <v>2549</v>
      </c>
      <c r="C573" s="151" t="str">
        <f t="shared" si="60"/>
        <v>8.14.14.FESI26.v01</v>
      </c>
      <c r="D573" s="150" t="s">
        <v>2550</v>
      </c>
      <c r="E573" s="150" t="s">
        <v>142</v>
      </c>
      <c r="F573" s="150" t="s">
        <v>1223</v>
      </c>
      <c r="G573" s="151" t="s">
        <v>2551</v>
      </c>
      <c r="H573" s="151" t="s">
        <v>2552</v>
      </c>
      <c r="I573" s="151" t="s">
        <v>2553</v>
      </c>
      <c r="J573" s="162">
        <v>6240</v>
      </c>
      <c r="K573" s="170">
        <v>0.86499999999999999</v>
      </c>
      <c r="L573" s="169">
        <v>0.33641618497109826</v>
      </c>
      <c r="M573" s="166">
        <v>2097</v>
      </c>
      <c r="N573" s="169">
        <v>0.29099999999999998</v>
      </c>
      <c r="O573" s="166"/>
      <c r="P573" s="162">
        <v>5</v>
      </c>
      <c r="Q573" s="431">
        <v>355</v>
      </c>
      <c r="R573" s="150" t="s">
        <v>2554</v>
      </c>
      <c r="S573" s="150"/>
      <c r="T573" s="150"/>
      <c r="U573" s="150" t="s">
        <v>2554</v>
      </c>
      <c r="V573" s="150"/>
      <c r="W573" s="199">
        <v>100</v>
      </c>
      <c r="X573" s="150" t="s">
        <v>1016</v>
      </c>
      <c r="Y573" s="151" t="s">
        <v>56</v>
      </c>
      <c r="Z573" s="162" t="s">
        <v>223</v>
      </c>
      <c r="AA573" s="150" t="s">
        <v>2555</v>
      </c>
      <c r="AB573" s="158"/>
      <c r="AC573" s="158">
        <v>41485</v>
      </c>
      <c r="AD573" s="159"/>
      <c r="AE573" s="150"/>
      <c r="AF573" s="150"/>
      <c r="AG573" s="150"/>
      <c r="AH573" s="150"/>
      <c r="AI573" s="150"/>
      <c r="AJ573" s="150"/>
      <c r="AK573" s="150"/>
      <c r="AL573" s="160"/>
      <c r="AW573" s="198" t="s">
        <v>61</v>
      </c>
      <c r="AX573" s="198" t="s">
        <v>62</v>
      </c>
      <c r="AY573" s="198" t="s">
        <v>1330</v>
      </c>
      <c r="AZ573" s="344" t="s">
        <v>2556</v>
      </c>
      <c r="BA573" s="198" t="s">
        <v>65</v>
      </c>
      <c r="BB573" s="198" t="s">
        <v>66</v>
      </c>
      <c r="BC573" s="344" t="s">
        <v>382</v>
      </c>
      <c r="BE573" s="343"/>
      <c r="BF573" s="418"/>
    </row>
    <row r="574" spans="1:58" x14ac:dyDescent="0.25">
      <c r="A574" s="263" t="str">
        <f t="shared" si="59"/>
        <v>N-CO-MS-000418-E-XX-XX-XX-XX-01</v>
      </c>
      <c r="B574" s="150" t="s">
        <v>2557</v>
      </c>
      <c r="C574" s="151" t="str">
        <f t="shared" si="60"/>
        <v>8.14.15.FESI27.v01</v>
      </c>
      <c r="D574" s="150" t="s">
        <v>2558</v>
      </c>
      <c r="E574" s="150" t="s">
        <v>142</v>
      </c>
      <c r="F574" s="150" t="s">
        <v>1223</v>
      </c>
      <c r="G574" s="151" t="s">
        <v>2559</v>
      </c>
      <c r="H574" s="151" t="s">
        <v>2560</v>
      </c>
      <c r="I574" s="151" t="s">
        <v>2561</v>
      </c>
      <c r="J574" s="162">
        <v>6240</v>
      </c>
      <c r="K574" s="170">
        <v>0.86499999999999999</v>
      </c>
      <c r="L574" s="169">
        <f t="shared" ref="L574:L581" si="63">N574/K574</f>
        <v>1.7572254335260117E-2</v>
      </c>
      <c r="M574" s="166">
        <v>109.8</v>
      </c>
      <c r="N574" s="169">
        <v>1.52E-2</v>
      </c>
      <c r="O574" s="166"/>
      <c r="P574" s="162">
        <v>20</v>
      </c>
      <c r="Q574" s="431">
        <v>5</v>
      </c>
      <c r="R574" s="150" t="s">
        <v>1389</v>
      </c>
      <c r="S574" s="150"/>
      <c r="T574" s="150"/>
      <c r="U574" s="150" t="s">
        <v>1389</v>
      </c>
      <c r="V574" s="150"/>
      <c r="W574" s="199">
        <v>75</v>
      </c>
      <c r="X574" s="150" t="s">
        <v>1016</v>
      </c>
      <c r="Y574" s="151" t="s">
        <v>56</v>
      </c>
      <c r="Z574" s="162" t="s">
        <v>223</v>
      </c>
      <c r="AA574" s="150"/>
      <c r="AB574" s="158"/>
      <c r="AC574" s="158">
        <v>41485</v>
      </c>
      <c r="AD574" s="159"/>
      <c r="AE574" s="150"/>
      <c r="AF574" s="150"/>
      <c r="AG574" s="150"/>
      <c r="AH574" s="150"/>
      <c r="AI574" s="150"/>
      <c r="AJ574" s="150"/>
      <c r="AK574" s="150"/>
      <c r="AL574" s="160"/>
      <c r="AW574" s="198" t="s">
        <v>61</v>
      </c>
      <c r="AX574" s="198" t="s">
        <v>62</v>
      </c>
      <c r="AY574" s="198" t="s">
        <v>1330</v>
      </c>
      <c r="AZ574" s="344" t="s">
        <v>2562</v>
      </c>
      <c r="BA574" s="198" t="s">
        <v>65</v>
      </c>
      <c r="BB574" s="198" t="s">
        <v>66</v>
      </c>
      <c r="BC574" s="344" t="s">
        <v>382</v>
      </c>
      <c r="BE574" s="343"/>
      <c r="BF574" s="418"/>
    </row>
    <row r="575" spans="1:58" x14ac:dyDescent="0.25">
      <c r="A575" s="263" t="str">
        <f t="shared" si="59"/>
        <v>N-CO-MS-000419-E-XX-XX-XX-XX-01</v>
      </c>
      <c r="B575" s="150" t="s">
        <v>2563</v>
      </c>
      <c r="C575" s="151" t="str">
        <f t="shared" si="60"/>
        <v>8.14.16.FESI28.v01</v>
      </c>
      <c r="D575" s="150" t="s">
        <v>2564</v>
      </c>
      <c r="E575" s="150" t="s">
        <v>142</v>
      </c>
      <c r="F575" s="150" t="s">
        <v>1223</v>
      </c>
      <c r="G575" s="151" t="s">
        <v>2565</v>
      </c>
      <c r="H575" s="151" t="s">
        <v>2566</v>
      </c>
      <c r="I575" s="151" t="s">
        <v>2565</v>
      </c>
      <c r="J575" s="162">
        <v>6240</v>
      </c>
      <c r="K575" s="170">
        <v>0.86499999999999999</v>
      </c>
      <c r="L575" s="169">
        <f t="shared" si="63"/>
        <v>7.0520231213872825E-2</v>
      </c>
      <c r="M575" s="166">
        <v>442</v>
      </c>
      <c r="N575" s="169">
        <v>6.0999999999999999E-2</v>
      </c>
      <c r="O575" s="166"/>
      <c r="P575" s="162">
        <v>13</v>
      </c>
      <c r="Q575" s="431">
        <v>340</v>
      </c>
      <c r="R575" s="150" t="s">
        <v>1389</v>
      </c>
      <c r="S575" s="150"/>
      <c r="T575" s="150"/>
      <c r="U575" s="150" t="s">
        <v>1389</v>
      </c>
      <c r="V575" s="150"/>
      <c r="W575" s="199">
        <v>214</v>
      </c>
      <c r="X575" s="150" t="s">
        <v>1016</v>
      </c>
      <c r="Y575" s="151" t="s">
        <v>56</v>
      </c>
      <c r="Z575" s="162" t="s">
        <v>223</v>
      </c>
      <c r="AA575" s="150"/>
      <c r="AB575" s="158"/>
      <c r="AC575" s="158">
        <v>41485</v>
      </c>
      <c r="AD575" s="159"/>
      <c r="AE575" s="150"/>
      <c r="AF575" s="150"/>
      <c r="AG575" s="150"/>
      <c r="AH575" s="150"/>
      <c r="AI575" s="150"/>
      <c r="AJ575" s="150"/>
      <c r="AK575" s="150"/>
      <c r="AL575" s="160"/>
      <c r="AW575" s="198" t="s">
        <v>61</v>
      </c>
      <c r="AX575" s="198" t="s">
        <v>62</v>
      </c>
      <c r="AY575" s="198" t="s">
        <v>1330</v>
      </c>
      <c r="AZ575" s="344" t="s">
        <v>2567</v>
      </c>
      <c r="BA575" s="198" t="s">
        <v>65</v>
      </c>
      <c r="BB575" s="198" t="s">
        <v>66</v>
      </c>
      <c r="BC575" s="344" t="s">
        <v>382</v>
      </c>
      <c r="BE575" s="343"/>
      <c r="BF575" s="418"/>
    </row>
    <row r="576" spans="1:58" x14ac:dyDescent="0.25">
      <c r="A576" s="263" t="str">
        <f t="shared" si="59"/>
        <v>N-CO-MS-000420-E-XX-XX-XX-XX-01</v>
      </c>
      <c r="B576" s="150" t="s">
        <v>2568</v>
      </c>
      <c r="C576" s="151" t="str">
        <f t="shared" si="60"/>
        <v>8.14.17.FESI29.v01</v>
      </c>
      <c r="D576" s="150" t="s">
        <v>2569</v>
      </c>
      <c r="E576" s="150" t="s">
        <v>142</v>
      </c>
      <c r="F576" s="150" t="s">
        <v>1223</v>
      </c>
      <c r="G576" s="151" t="s">
        <v>2570</v>
      </c>
      <c r="H576" s="151" t="s">
        <v>2571</v>
      </c>
      <c r="I576" s="151" t="s">
        <v>2572</v>
      </c>
      <c r="J576" s="162">
        <v>6240</v>
      </c>
      <c r="K576" s="170">
        <v>0.86499999999999999</v>
      </c>
      <c r="L576" s="169">
        <f t="shared" si="63"/>
        <v>7.6300578034682077E-3</v>
      </c>
      <c r="M576" s="166">
        <v>47.6</v>
      </c>
      <c r="N576" s="169">
        <v>6.6E-3</v>
      </c>
      <c r="O576" s="166"/>
      <c r="P576" s="162">
        <v>15</v>
      </c>
      <c r="Q576" s="431">
        <v>20</v>
      </c>
      <c r="R576" s="150" t="s">
        <v>2497</v>
      </c>
      <c r="S576" s="150"/>
      <c r="T576" s="150"/>
      <c r="U576" s="150" t="s">
        <v>2497</v>
      </c>
      <c r="V576" s="150"/>
      <c r="W576" s="199">
        <v>10</v>
      </c>
      <c r="X576" s="150" t="s">
        <v>1016</v>
      </c>
      <c r="Y576" s="151" t="s">
        <v>56</v>
      </c>
      <c r="Z576" s="162" t="s">
        <v>223</v>
      </c>
      <c r="AA576" s="150"/>
      <c r="AB576" s="158"/>
      <c r="AC576" s="158">
        <v>41485</v>
      </c>
      <c r="AD576" s="159"/>
      <c r="AE576" s="150"/>
      <c r="AF576" s="150"/>
      <c r="AG576" s="150"/>
      <c r="AH576" s="150"/>
      <c r="AI576" s="150"/>
      <c r="AJ576" s="150"/>
      <c r="AK576" s="150"/>
      <c r="AL576" s="160"/>
      <c r="AW576" s="198" t="s">
        <v>61</v>
      </c>
      <c r="AX576" s="198" t="s">
        <v>62</v>
      </c>
      <c r="AY576" s="198" t="s">
        <v>1330</v>
      </c>
      <c r="AZ576" s="344" t="s">
        <v>2573</v>
      </c>
      <c r="BA576" s="198" t="s">
        <v>65</v>
      </c>
      <c r="BB576" s="198" t="s">
        <v>66</v>
      </c>
      <c r="BC576" s="344" t="s">
        <v>382</v>
      </c>
      <c r="BE576" s="343"/>
      <c r="BF576" s="418"/>
    </row>
    <row r="577" spans="1:16342" x14ac:dyDescent="0.25">
      <c r="A577" s="263" t="str">
        <f t="shared" si="59"/>
        <v>N-CO-MS-000421-E-XX-XX-XX-XX-01</v>
      </c>
      <c r="B577" s="150" t="s">
        <v>2574</v>
      </c>
      <c r="C577" s="151" t="str">
        <f t="shared" si="60"/>
        <v>8.14.18.FESI29.v01</v>
      </c>
      <c r="D577" s="150" t="s">
        <v>2569</v>
      </c>
      <c r="E577" s="150" t="s">
        <v>142</v>
      </c>
      <c r="F577" s="150" t="s">
        <v>1223</v>
      </c>
      <c r="G577" s="151" t="s">
        <v>2575</v>
      </c>
      <c r="H577" s="151" t="s">
        <v>2571</v>
      </c>
      <c r="I577" s="151" t="s">
        <v>2572</v>
      </c>
      <c r="J577" s="162">
        <v>6240</v>
      </c>
      <c r="K577" s="170">
        <v>0.86499999999999999</v>
      </c>
      <c r="L577" s="169">
        <f t="shared" si="63"/>
        <v>3.4682080924855491E-3</v>
      </c>
      <c r="M577" s="166">
        <v>21.4</v>
      </c>
      <c r="N577" s="169">
        <v>3.0000000000000001E-3</v>
      </c>
      <c r="O577" s="166"/>
      <c r="P577" s="162">
        <v>15</v>
      </c>
      <c r="Q577" s="431">
        <v>20</v>
      </c>
      <c r="R577" s="150" t="s">
        <v>2497</v>
      </c>
      <c r="S577" s="150"/>
      <c r="T577" s="150"/>
      <c r="U577" s="150" t="s">
        <v>2497</v>
      </c>
      <c r="V577" s="150"/>
      <c r="W577" s="199">
        <v>10</v>
      </c>
      <c r="X577" s="150" t="s">
        <v>1016</v>
      </c>
      <c r="Y577" s="151" t="s">
        <v>56</v>
      </c>
      <c r="Z577" s="162" t="s">
        <v>223</v>
      </c>
      <c r="AA577" s="150"/>
      <c r="AB577" s="158"/>
      <c r="AC577" s="158">
        <v>41485</v>
      </c>
      <c r="AD577" s="159"/>
      <c r="AE577" s="150"/>
      <c r="AF577" s="150"/>
      <c r="AG577" s="150"/>
      <c r="AH577" s="150"/>
      <c r="AI577" s="150"/>
      <c r="AJ577" s="150"/>
      <c r="AK577" s="150"/>
      <c r="AL577" s="160"/>
      <c r="AW577" s="198" t="s">
        <v>61</v>
      </c>
      <c r="AX577" s="198" t="s">
        <v>62</v>
      </c>
      <c r="AY577" s="198" t="s">
        <v>1330</v>
      </c>
      <c r="AZ577" s="344" t="s">
        <v>2576</v>
      </c>
      <c r="BA577" s="198" t="s">
        <v>65</v>
      </c>
      <c r="BB577" s="198" t="s">
        <v>66</v>
      </c>
      <c r="BC577" s="344" t="s">
        <v>382</v>
      </c>
      <c r="BE577" s="343"/>
      <c r="BF577" s="418"/>
    </row>
    <row r="578" spans="1:16342" x14ac:dyDescent="0.25">
      <c r="A578" s="263" t="str">
        <f t="shared" ref="A578:A585" si="64">CONCATENATE(AW578,"-",AX578,"-",AY578,AZ578,BA578,BB578,BC578)</f>
        <v>N-CO-MS-000422-E-XX-XX-XX-XX-01</v>
      </c>
      <c r="B578" s="150" t="s">
        <v>2577</v>
      </c>
      <c r="C578" s="151" t="str">
        <f t="shared" si="60"/>
        <v>8.14.19.FESI29.v01</v>
      </c>
      <c r="D578" s="150" t="s">
        <v>2569</v>
      </c>
      <c r="E578" s="150" t="s">
        <v>142</v>
      </c>
      <c r="F578" s="150" t="s">
        <v>1223</v>
      </c>
      <c r="G578" s="151" t="s">
        <v>2578</v>
      </c>
      <c r="H578" s="151" t="s">
        <v>2571</v>
      </c>
      <c r="I578" s="151" t="s">
        <v>2572</v>
      </c>
      <c r="J578" s="162">
        <v>6240</v>
      </c>
      <c r="K578" s="170">
        <v>0.86499999999999999</v>
      </c>
      <c r="L578" s="169">
        <f t="shared" si="63"/>
        <v>4.6242774566473991E-3</v>
      </c>
      <c r="M578" s="166">
        <v>28.5</v>
      </c>
      <c r="N578" s="169">
        <v>4.0000000000000001E-3</v>
      </c>
      <c r="O578" s="166"/>
      <c r="P578" s="162">
        <v>15</v>
      </c>
      <c r="Q578" s="431">
        <v>20</v>
      </c>
      <c r="R578" s="150" t="s">
        <v>2497</v>
      </c>
      <c r="S578" s="150"/>
      <c r="T578" s="150"/>
      <c r="U578" s="150" t="s">
        <v>2497</v>
      </c>
      <c r="V578" s="150"/>
      <c r="W578" s="199">
        <v>10</v>
      </c>
      <c r="X578" s="150" t="s">
        <v>1016</v>
      </c>
      <c r="Y578" s="151" t="s">
        <v>56</v>
      </c>
      <c r="Z578" s="162" t="s">
        <v>223</v>
      </c>
      <c r="AA578" s="150"/>
      <c r="AB578" s="158"/>
      <c r="AC578" s="158">
        <v>41485</v>
      </c>
      <c r="AD578" s="159"/>
      <c r="AE578" s="150"/>
      <c r="AF578" s="150"/>
      <c r="AG578" s="150"/>
      <c r="AH578" s="150"/>
      <c r="AI578" s="150"/>
      <c r="AJ578" s="150"/>
      <c r="AK578" s="150"/>
      <c r="AL578" s="160"/>
      <c r="AW578" s="198" t="s">
        <v>61</v>
      </c>
      <c r="AX578" s="198" t="s">
        <v>62</v>
      </c>
      <c r="AY578" s="198" t="s">
        <v>1330</v>
      </c>
      <c r="AZ578" s="344" t="s">
        <v>2579</v>
      </c>
      <c r="BA578" s="198" t="s">
        <v>65</v>
      </c>
      <c r="BB578" s="198" t="s">
        <v>66</v>
      </c>
      <c r="BC578" s="344" t="s">
        <v>382</v>
      </c>
      <c r="BE578" s="343"/>
      <c r="BF578" s="418"/>
    </row>
    <row r="579" spans="1:16342" x14ac:dyDescent="0.25">
      <c r="A579" s="263" t="str">
        <f t="shared" si="64"/>
        <v>N-CO-MS-000423-E-XX-XX-XX-XX-01</v>
      </c>
      <c r="B579" s="150" t="s">
        <v>2580</v>
      </c>
      <c r="C579" s="151" t="str">
        <f t="shared" si="60"/>
        <v>8.14.20.FESI29.v01</v>
      </c>
      <c r="D579" s="150" t="s">
        <v>2569</v>
      </c>
      <c r="E579" s="150" t="s">
        <v>142</v>
      </c>
      <c r="F579" s="150" t="s">
        <v>1223</v>
      </c>
      <c r="G579" s="151" t="s">
        <v>2581</v>
      </c>
      <c r="H579" s="151" t="s">
        <v>2571</v>
      </c>
      <c r="I579" s="151" t="s">
        <v>2582</v>
      </c>
      <c r="J579" s="162">
        <v>6240</v>
      </c>
      <c r="K579" s="170">
        <v>0.86499999999999999</v>
      </c>
      <c r="L579" s="169">
        <f t="shared" si="63"/>
        <v>1.2023121387283236E-2</v>
      </c>
      <c r="M579" s="166">
        <v>74.900000000000006</v>
      </c>
      <c r="N579" s="169">
        <v>1.04E-2</v>
      </c>
      <c r="O579" s="166"/>
      <c r="P579" s="162">
        <v>15</v>
      </c>
      <c r="Q579" s="431">
        <v>35</v>
      </c>
      <c r="R579" s="150" t="s">
        <v>2497</v>
      </c>
      <c r="S579" s="150"/>
      <c r="T579" s="150"/>
      <c r="U579" s="150" t="s">
        <v>2497</v>
      </c>
      <c r="V579" s="150"/>
      <c r="W579" s="199">
        <v>10</v>
      </c>
      <c r="X579" s="150" t="s">
        <v>1016</v>
      </c>
      <c r="Y579" s="151" t="s">
        <v>56</v>
      </c>
      <c r="Z579" s="162" t="s">
        <v>223</v>
      </c>
      <c r="AA579" s="150"/>
      <c r="AB579" s="158"/>
      <c r="AC579" s="158">
        <v>41485</v>
      </c>
      <c r="AD579" s="159"/>
      <c r="AE579" s="150"/>
      <c r="AF579" s="150"/>
      <c r="AG579" s="150"/>
      <c r="AH579" s="150"/>
      <c r="AI579" s="150"/>
      <c r="AJ579" s="150"/>
      <c r="AK579" s="150"/>
      <c r="AL579" s="160"/>
      <c r="AW579" s="198" t="s">
        <v>61</v>
      </c>
      <c r="AX579" s="198" t="s">
        <v>62</v>
      </c>
      <c r="AY579" s="198" t="s">
        <v>1330</v>
      </c>
      <c r="AZ579" s="344" t="s">
        <v>2583</v>
      </c>
      <c r="BA579" s="198" t="s">
        <v>65</v>
      </c>
      <c r="BB579" s="198" t="s">
        <v>66</v>
      </c>
      <c r="BC579" s="344" t="s">
        <v>382</v>
      </c>
      <c r="BE579" s="343"/>
      <c r="BF579" s="418"/>
    </row>
    <row r="580" spans="1:16342" x14ac:dyDescent="0.25">
      <c r="A580" s="263" t="str">
        <f t="shared" si="64"/>
        <v>N-CO-MS-000424-E-XX-XX-XX-XX-01</v>
      </c>
      <c r="B580" s="150" t="s">
        <v>2584</v>
      </c>
      <c r="C580" s="151" t="str">
        <f t="shared" ref="C580:C664" si="65">CONCATENATE(B580,D580,E580)</f>
        <v>8.14.21.FESI29.v01</v>
      </c>
      <c r="D580" s="150" t="s">
        <v>2569</v>
      </c>
      <c r="E580" s="150" t="s">
        <v>142</v>
      </c>
      <c r="F580" s="150" t="s">
        <v>1223</v>
      </c>
      <c r="G580" s="151" t="s">
        <v>2585</v>
      </c>
      <c r="H580" s="151" t="s">
        <v>2571</v>
      </c>
      <c r="I580" s="151" t="s">
        <v>2582</v>
      </c>
      <c r="J580" s="162">
        <v>6240</v>
      </c>
      <c r="K580" s="170">
        <v>0.86499999999999999</v>
      </c>
      <c r="L580" s="169">
        <f t="shared" si="63"/>
        <v>7.3988439306358388E-3</v>
      </c>
      <c r="M580" s="166">
        <v>46</v>
      </c>
      <c r="N580" s="169">
        <v>6.4000000000000003E-3</v>
      </c>
      <c r="O580" s="166"/>
      <c r="P580" s="162">
        <v>15</v>
      </c>
      <c r="Q580" s="431">
        <v>35</v>
      </c>
      <c r="R580" s="150" t="s">
        <v>2497</v>
      </c>
      <c r="S580" s="150"/>
      <c r="T580" s="150"/>
      <c r="U580" s="150" t="s">
        <v>2497</v>
      </c>
      <c r="V580" s="150"/>
      <c r="W580" s="199">
        <v>10</v>
      </c>
      <c r="X580" s="150" t="s">
        <v>1016</v>
      </c>
      <c r="Y580" s="151" t="s">
        <v>56</v>
      </c>
      <c r="Z580" s="162" t="s">
        <v>223</v>
      </c>
      <c r="AA580" s="150"/>
      <c r="AB580" s="158"/>
      <c r="AC580" s="158">
        <v>41485</v>
      </c>
      <c r="AD580" s="159"/>
      <c r="AE580" s="150"/>
      <c r="AF580" s="150"/>
      <c r="AG580" s="150"/>
      <c r="AH580" s="150"/>
      <c r="AI580" s="150"/>
      <c r="AJ580" s="150"/>
      <c r="AK580" s="150"/>
      <c r="AL580" s="160"/>
      <c r="AW580" s="198" t="s">
        <v>61</v>
      </c>
      <c r="AX580" s="198" t="s">
        <v>62</v>
      </c>
      <c r="AY580" s="198" t="s">
        <v>1330</v>
      </c>
      <c r="AZ580" s="344" t="s">
        <v>2586</v>
      </c>
      <c r="BA580" s="198" t="s">
        <v>65</v>
      </c>
      <c r="BB580" s="198" t="s">
        <v>66</v>
      </c>
      <c r="BC580" s="344" t="s">
        <v>382</v>
      </c>
      <c r="BE580" s="343"/>
      <c r="BF580" s="418"/>
    </row>
    <row r="581" spans="1:16342" x14ac:dyDescent="0.25">
      <c r="A581" s="263" t="str">
        <f t="shared" si="64"/>
        <v>N-CO-MS-000425-E-XX-XX-XX-XX-01</v>
      </c>
      <c r="B581" s="150" t="s">
        <v>2587</v>
      </c>
      <c r="C581" s="151" t="str">
        <f t="shared" si="65"/>
        <v>8.14.22.FESI29.v01</v>
      </c>
      <c r="D581" s="150" t="s">
        <v>2569</v>
      </c>
      <c r="E581" s="150" t="s">
        <v>142</v>
      </c>
      <c r="F581" s="150" t="s">
        <v>1223</v>
      </c>
      <c r="G581" s="151" t="s">
        <v>2588</v>
      </c>
      <c r="H581" s="151" t="s">
        <v>2571</v>
      </c>
      <c r="I581" s="151" t="s">
        <v>2582</v>
      </c>
      <c r="J581" s="162">
        <v>6240</v>
      </c>
      <c r="K581" s="170">
        <v>0.86499999999999999</v>
      </c>
      <c r="L581" s="169">
        <f t="shared" si="63"/>
        <v>7.5144508670520228E-3</v>
      </c>
      <c r="M581" s="166">
        <v>46.6</v>
      </c>
      <c r="N581" s="169">
        <v>6.4999999999999997E-3</v>
      </c>
      <c r="O581" s="166"/>
      <c r="P581" s="162">
        <v>15</v>
      </c>
      <c r="Q581" s="431">
        <v>35</v>
      </c>
      <c r="R581" s="150" t="s">
        <v>2497</v>
      </c>
      <c r="S581" s="150"/>
      <c r="T581" s="150"/>
      <c r="U581" s="150" t="s">
        <v>2497</v>
      </c>
      <c r="V581" s="150"/>
      <c r="W581" s="199">
        <v>10</v>
      </c>
      <c r="X581" s="150" t="s">
        <v>1016</v>
      </c>
      <c r="Y581" s="151" t="s">
        <v>56</v>
      </c>
      <c r="Z581" s="162" t="s">
        <v>223</v>
      </c>
      <c r="AA581" s="150"/>
      <c r="AB581" s="158"/>
      <c r="AC581" s="158">
        <v>41485</v>
      </c>
      <c r="AD581" s="159"/>
      <c r="AE581" s="150"/>
      <c r="AF581" s="150"/>
      <c r="AG581" s="150"/>
      <c r="AH581" s="150"/>
      <c r="AI581" s="150"/>
      <c r="AJ581" s="150"/>
      <c r="AK581" s="150"/>
      <c r="AL581" s="160"/>
      <c r="AW581" s="198" t="s">
        <v>61</v>
      </c>
      <c r="AX581" s="198" t="s">
        <v>62</v>
      </c>
      <c r="AY581" s="198" t="s">
        <v>1330</v>
      </c>
      <c r="AZ581" s="344" t="s">
        <v>2589</v>
      </c>
      <c r="BA581" s="198" t="s">
        <v>65</v>
      </c>
      <c r="BB581" s="198" t="s">
        <v>66</v>
      </c>
      <c r="BC581" s="344" t="s">
        <v>382</v>
      </c>
      <c r="BE581" s="343"/>
      <c r="BF581" s="418"/>
    </row>
    <row r="582" spans="1:16342" x14ac:dyDescent="0.25">
      <c r="A582" s="263" t="str">
        <f t="shared" ref="A582:A584" si="66">CONCATENATE(AW582,"-",AX582,"-",AY582,"-",BE582,"-",BA582,BB582,BC582)</f>
        <v>N-CO-MS-000701-E-XX-XX-XX-XX-01</v>
      </c>
      <c r="B582" s="147" t="s">
        <v>2590</v>
      </c>
      <c r="C582" s="140" t="str">
        <f t="shared" si="65"/>
        <v>8.14.28.FESC16A.v01</v>
      </c>
      <c r="D582" s="147" t="s">
        <v>2591</v>
      </c>
      <c r="E582" s="147" t="s">
        <v>142</v>
      </c>
      <c r="F582" s="147" t="s">
        <v>50</v>
      </c>
      <c r="G582" s="140" t="s">
        <v>2592</v>
      </c>
      <c r="H582" s="140" t="s">
        <v>2593</v>
      </c>
      <c r="I582" s="140" t="s">
        <v>2594</v>
      </c>
      <c r="J582" s="354">
        <v>537</v>
      </c>
      <c r="K582" s="374">
        <v>1</v>
      </c>
      <c r="L582" s="375"/>
      <c r="M582" s="359"/>
      <c r="N582" s="375"/>
      <c r="O582" s="359">
        <v>193</v>
      </c>
      <c r="P582" s="354">
        <v>14</v>
      </c>
      <c r="Q582" s="443">
        <v>700</v>
      </c>
      <c r="R582" s="147" t="s">
        <v>2595</v>
      </c>
      <c r="S582" s="147"/>
      <c r="T582" s="147"/>
      <c r="U582" s="147" t="s">
        <v>2595</v>
      </c>
      <c r="V582" s="147"/>
      <c r="W582" s="362">
        <v>150</v>
      </c>
      <c r="X582" s="147" t="s">
        <v>1016</v>
      </c>
      <c r="Y582" s="140" t="s">
        <v>162</v>
      </c>
      <c r="Z582" s="367" t="s">
        <v>223</v>
      </c>
      <c r="AA582" s="147"/>
      <c r="AB582" s="356"/>
      <c r="AC582" s="356">
        <v>42579</v>
      </c>
      <c r="AD582" s="122"/>
      <c r="AE582" s="147"/>
      <c r="AF582" s="147"/>
      <c r="AG582" s="147"/>
      <c r="AH582" s="147"/>
      <c r="AI582" s="147"/>
      <c r="AJ582" s="147"/>
      <c r="AK582" s="147"/>
      <c r="AL582" s="123"/>
      <c r="AW582" s="198" t="s">
        <v>61</v>
      </c>
      <c r="AX582" s="198" t="s">
        <v>62</v>
      </c>
      <c r="AY582" s="198" t="s">
        <v>1330</v>
      </c>
      <c r="BA582" s="198" t="s">
        <v>65</v>
      </c>
      <c r="BB582" s="198" t="s">
        <v>66</v>
      </c>
      <c r="BC582" s="344" t="s">
        <v>382</v>
      </c>
      <c r="BE582" s="343" t="s">
        <v>2596</v>
      </c>
      <c r="BF582" s="418"/>
    </row>
    <row r="583" spans="1:16342" x14ac:dyDescent="0.25">
      <c r="A583" s="263" t="str">
        <f t="shared" si="66"/>
        <v>N-CO-MS-000702-E-XX-XX-XX-XX-01</v>
      </c>
      <c r="B583" s="147" t="s">
        <v>2597</v>
      </c>
      <c r="C583" s="140" t="str">
        <f t="shared" si="65"/>
        <v>8.14.29.FESC16A.v01</v>
      </c>
      <c r="D583" s="147" t="s">
        <v>2591</v>
      </c>
      <c r="E583" s="147" t="s">
        <v>142</v>
      </c>
      <c r="F583" s="147" t="s">
        <v>50</v>
      </c>
      <c r="G583" s="140" t="s">
        <v>2598</v>
      </c>
      <c r="H583" s="140" t="s">
        <v>2593</v>
      </c>
      <c r="I583" s="140" t="s">
        <v>2599</v>
      </c>
      <c r="J583" s="354">
        <v>741.5</v>
      </c>
      <c r="K583" s="374">
        <v>1</v>
      </c>
      <c r="L583" s="375"/>
      <c r="M583" s="359"/>
      <c r="N583" s="375"/>
      <c r="O583" s="359">
        <v>267</v>
      </c>
      <c r="P583" s="354">
        <v>14</v>
      </c>
      <c r="Q583" s="443">
        <v>700</v>
      </c>
      <c r="R583" s="147" t="s">
        <v>2595</v>
      </c>
      <c r="S583" s="147"/>
      <c r="T583" s="147"/>
      <c r="U583" s="147" t="s">
        <v>2595</v>
      </c>
      <c r="V583" s="147"/>
      <c r="W583" s="362">
        <v>150</v>
      </c>
      <c r="X583" s="147" t="s">
        <v>1016</v>
      </c>
      <c r="Y583" s="140" t="s">
        <v>162</v>
      </c>
      <c r="Z583" s="367" t="s">
        <v>223</v>
      </c>
      <c r="AA583" s="147"/>
      <c r="AB583" s="356"/>
      <c r="AC583" s="356">
        <v>42579</v>
      </c>
      <c r="AD583" s="122"/>
      <c r="AE583" s="147"/>
      <c r="AF583" s="147"/>
      <c r="AG583" s="147"/>
      <c r="AH583" s="147"/>
      <c r="AI583" s="147"/>
      <c r="AJ583" s="147"/>
      <c r="AK583" s="147"/>
      <c r="AL583" s="123"/>
      <c r="AW583" s="198" t="s">
        <v>61</v>
      </c>
      <c r="AX583" s="198" t="s">
        <v>62</v>
      </c>
      <c r="AY583" s="198" t="s">
        <v>1330</v>
      </c>
      <c r="BA583" s="198" t="s">
        <v>65</v>
      </c>
      <c r="BB583" s="198" t="s">
        <v>66</v>
      </c>
      <c r="BC583" s="344" t="s">
        <v>382</v>
      </c>
      <c r="BE583" s="343" t="s">
        <v>2600</v>
      </c>
      <c r="BF583" s="418"/>
    </row>
    <row r="584" spans="1:16342" x14ac:dyDescent="0.25">
      <c r="A584" s="263" t="str">
        <f t="shared" si="66"/>
        <v>N-CO-MS-000703-E-XX-XX-XX-XX-01</v>
      </c>
      <c r="B584" s="147" t="s">
        <v>2601</v>
      </c>
      <c r="C584" s="140" t="str">
        <f t="shared" si="65"/>
        <v>8.14.30.FESC16A.v01</v>
      </c>
      <c r="D584" s="147" t="s">
        <v>2591</v>
      </c>
      <c r="E584" s="147" t="s">
        <v>142</v>
      </c>
      <c r="F584" s="147" t="s">
        <v>50</v>
      </c>
      <c r="G584" s="140" t="s">
        <v>2602</v>
      </c>
      <c r="H584" s="140" t="s">
        <v>2593</v>
      </c>
      <c r="I584" s="140" t="s">
        <v>2603</v>
      </c>
      <c r="J584" s="354">
        <v>1803.5</v>
      </c>
      <c r="K584" s="374">
        <v>1</v>
      </c>
      <c r="L584" s="375"/>
      <c r="M584" s="359"/>
      <c r="N584" s="375"/>
      <c r="O584" s="359">
        <v>649</v>
      </c>
      <c r="P584" s="354">
        <v>14</v>
      </c>
      <c r="Q584" s="443">
        <v>700</v>
      </c>
      <c r="R584" s="147" t="s">
        <v>2595</v>
      </c>
      <c r="S584" s="147"/>
      <c r="T584" s="147"/>
      <c r="U584" s="147" t="s">
        <v>2595</v>
      </c>
      <c r="V584" s="147"/>
      <c r="W584" s="362">
        <v>150</v>
      </c>
      <c r="X584" s="147" t="s">
        <v>1016</v>
      </c>
      <c r="Y584" s="140" t="s">
        <v>162</v>
      </c>
      <c r="Z584" s="367" t="s">
        <v>223</v>
      </c>
      <c r="AA584" s="147"/>
      <c r="AB584" s="356"/>
      <c r="AC584" s="356">
        <v>42579</v>
      </c>
      <c r="AD584" s="122"/>
      <c r="AE584" s="147"/>
      <c r="AF584" s="147"/>
      <c r="AG584" s="147"/>
      <c r="AH584" s="147"/>
      <c r="AI584" s="147"/>
      <c r="AJ584" s="147"/>
      <c r="AK584" s="147"/>
      <c r="AL584" s="123"/>
      <c r="AW584" s="198" t="s">
        <v>61</v>
      </c>
      <c r="AX584" s="198" t="s">
        <v>62</v>
      </c>
      <c r="AY584" s="198" t="s">
        <v>1330</v>
      </c>
      <c r="BA584" s="198" t="s">
        <v>65</v>
      </c>
      <c r="BB584" s="198" t="s">
        <v>66</v>
      </c>
      <c r="BC584" s="344" t="s">
        <v>382</v>
      </c>
      <c r="BE584" s="343" t="s">
        <v>2604</v>
      </c>
      <c r="BF584" s="418"/>
    </row>
    <row r="585" spans="1:16342" x14ac:dyDescent="0.25">
      <c r="A585" s="263" t="str">
        <f t="shared" si="64"/>
        <v>N-CO-MS-000533-E-XX-XX-XX-XX-01</v>
      </c>
      <c r="B585" s="211" t="s">
        <v>2605</v>
      </c>
      <c r="C585" s="216" t="str">
        <f t="shared" si="65"/>
        <v>8.14.26.FESI36.v01</v>
      </c>
      <c r="D585" s="211" t="s">
        <v>2606</v>
      </c>
      <c r="E585" s="211" t="s">
        <v>142</v>
      </c>
      <c r="F585" s="211" t="s">
        <v>1223</v>
      </c>
      <c r="G585" s="216" t="s">
        <v>2607</v>
      </c>
      <c r="H585" s="216" t="s">
        <v>2608</v>
      </c>
      <c r="I585" s="216" t="s">
        <v>2609</v>
      </c>
      <c r="J585" s="212">
        <v>400</v>
      </c>
      <c r="K585" s="250">
        <v>0.86499999999999999</v>
      </c>
      <c r="L585" s="244">
        <f>N585/K585</f>
        <v>3.3261538461538467</v>
      </c>
      <c r="M585" s="244">
        <v>1330.4615384615388</v>
      </c>
      <c r="N585" s="244">
        <v>2.8771230769230773</v>
      </c>
      <c r="O585" s="222"/>
      <c r="P585" s="212">
        <v>10</v>
      </c>
      <c r="Q585" s="441">
        <v>350</v>
      </c>
      <c r="R585" s="211" t="s">
        <v>1322</v>
      </c>
      <c r="S585" s="211"/>
      <c r="T585" s="211"/>
      <c r="U585" s="211" t="s">
        <v>1322</v>
      </c>
      <c r="V585" s="211"/>
      <c r="W585" s="246">
        <v>25</v>
      </c>
      <c r="X585" s="211" t="s">
        <v>1016</v>
      </c>
      <c r="Y585" s="211" t="s">
        <v>56</v>
      </c>
      <c r="Z585" s="212" t="s">
        <v>57</v>
      </c>
      <c r="AA585" s="211"/>
      <c r="AB585" s="217"/>
      <c r="AC585" s="217">
        <v>41850</v>
      </c>
      <c r="AD585" s="218"/>
      <c r="AE585" s="211"/>
      <c r="AF585" s="211"/>
      <c r="AG585" s="211"/>
      <c r="AH585" s="211"/>
      <c r="AI585" s="211"/>
      <c r="AJ585" s="211"/>
      <c r="AK585" s="211"/>
      <c r="AL585" s="210"/>
      <c r="AW585" s="198" t="s">
        <v>61</v>
      </c>
      <c r="AX585" s="198" t="s">
        <v>62</v>
      </c>
      <c r="AY585" s="198" t="s">
        <v>1330</v>
      </c>
      <c r="AZ585" s="344" t="s">
        <v>2610</v>
      </c>
      <c r="BA585" s="198" t="s">
        <v>65</v>
      </c>
      <c r="BB585" s="198" t="s">
        <v>66</v>
      </c>
      <c r="BC585" s="344" t="s">
        <v>382</v>
      </c>
      <c r="BE585" s="343"/>
      <c r="BF585" s="418"/>
    </row>
    <row r="586" spans="1:16342" x14ac:dyDescent="0.25">
      <c r="A586" s="263" t="str">
        <f t="shared" ref="A586" si="67">CONCATENATE(AW586,"-",AX586,"-",AY586,"-",BE586,"-",BA586,BB586,BC586)</f>
        <v>N-CO-MS-000704-E-XX-XX-XX-XX-01</v>
      </c>
      <c r="B586" s="147" t="s">
        <v>2611</v>
      </c>
      <c r="C586" s="140" t="str">
        <f t="shared" si="65"/>
        <v>8.14.27.FESI36a.v01</v>
      </c>
      <c r="D586" s="147" t="s">
        <v>2612</v>
      </c>
      <c r="E586" s="147" t="s">
        <v>142</v>
      </c>
      <c r="F586" s="147" t="s">
        <v>1223</v>
      </c>
      <c r="G586" s="140" t="s">
        <v>2613</v>
      </c>
      <c r="H586" s="140" t="s">
        <v>2614</v>
      </c>
      <c r="I586" s="140" t="s">
        <v>2615</v>
      </c>
      <c r="J586" s="354">
        <v>400</v>
      </c>
      <c r="K586" s="374">
        <v>1</v>
      </c>
      <c r="L586" s="375">
        <v>1.81</v>
      </c>
      <c r="M586" s="359">
        <v>725</v>
      </c>
      <c r="N586" s="375">
        <v>1.81</v>
      </c>
      <c r="O586" s="359"/>
      <c r="P586" s="354">
        <v>10</v>
      </c>
      <c r="Q586" s="443">
        <v>150</v>
      </c>
      <c r="R586" s="147" t="s">
        <v>2616</v>
      </c>
      <c r="S586" s="147"/>
      <c r="T586" s="147"/>
      <c r="U586" s="147" t="s">
        <v>2616</v>
      </c>
      <c r="V586" s="147"/>
      <c r="W586" s="362">
        <v>25</v>
      </c>
      <c r="X586" s="147" t="s">
        <v>1016</v>
      </c>
      <c r="Y586" s="140" t="s">
        <v>2617</v>
      </c>
      <c r="Z586" s="354" t="s">
        <v>57</v>
      </c>
      <c r="AA586" s="147"/>
      <c r="AB586" s="356"/>
      <c r="AC586" s="356">
        <v>42580</v>
      </c>
      <c r="AD586" s="122"/>
      <c r="AE586" s="147"/>
      <c r="AF586" s="147"/>
      <c r="AG586" s="147"/>
      <c r="AH586" s="147"/>
      <c r="AI586" s="147"/>
      <c r="AJ586" s="147"/>
      <c r="AK586" s="147"/>
      <c r="AL586" s="123"/>
      <c r="AW586" s="198" t="s">
        <v>61</v>
      </c>
      <c r="AX586" s="198" t="s">
        <v>62</v>
      </c>
      <c r="AY586" s="198" t="s">
        <v>1330</v>
      </c>
      <c r="BA586" s="198" t="s">
        <v>65</v>
      </c>
      <c r="BB586" s="198" t="s">
        <v>66</v>
      </c>
      <c r="BC586" s="344" t="s">
        <v>382</v>
      </c>
      <c r="BE586" s="343" t="s">
        <v>2618</v>
      </c>
      <c r="BF586" s="418"/>
    </row>
    <row r="587" spans="1:16342" x14ac:dyDescent="0.25">
      <c r="A587" s="263" t="str">
        <f t="shared" ref="A587:A618" si="68">CONCATENATE(AW587,"-",AX587,"-",AY587,AZ587,BA587,BB587,BC587)</f>
        <v>N-CO-MS-000534-E-XX-XX-XX-XX-01</v>
      </c>
      <c r="B587" s="211" t="s">
        <v>2611</v>
      </c>
      <c r="C587" s="216" t="str">
        <f t="shared" si="65"/>
        <v>8.14.27.FESI38.v02</v>
      </c>
      <c r="D587" s="211" t="s">
        <v>2619</v>
      </c>
      <c r="E587" s="211" t="s">
        <v>152</v>
      </c>
      <c r="F587" s="211" t="s">
        <v>1223</v>
      </c>
      <c r="G587" s="216" t="s">
        <v>2620</v>
      </c>
      <c r="H587" s="216" t="s">
        <v>2621</v>
      </c>
      <c r="I587" s="216" t="s">
        <v>2622</v>
      </c>
      <c r="J587" s="212">
        <v>6240</v>
      </c>
      <c r="K587" s="250">
        <v>0.86499999999999999</v>
      </c>
      <c r="L587" s="244">
        <f>N587/K587</f>
        <v>6.7749399038461541E-2</v>
      </c>
      <c r="M587" s="245">
        <v>422.75625000000002</v>
      </c>
      <c r="N587" s="223">
        <v>5.8603230168269231E-2</v>
      </c>
      <c r="O587" s="222"/>
      <c r="P587" s="212">
        <v>25</v>
      </c>
      <c r="Q587" s="441">
        <v>36</v>
      </c>
      <c r="R587" s="211" t="s">
        <v>1389</v>
      </c>
      <c r="S587" s="211"/>
      <c r="T587" s="211"/>
      <c r="U587" s="211" t="s">
        <v>1389</v>
      </c>
      <c r="V587" s="211"/>
      <c r="W587" s="246">
        <v>24</v>
      </c>
      <c r="X587" s="211" t="s">
        <v>1016</v>
      </c>
      <c r="Y587" s="211" t="s">
        <v>56</v>
      </c>
      <c r="Z587" s="212" t="s">
        <v>223</v>
      </c>
      <c r="AA587" s="211" t="s">
        <v>2623</v>
      </c>
      <c r="AB587" s="217">
        <v>42206</v>
      </c>
      <c r="AC587" s="217">
        <v>41850</v>
      </c>
      <c r="AD587" s="218"/>
      <c r="AE587" s="211"/>
      <c r="AF587" s="211"/>
      <c r="AG587" s="211"/>
      <c r="AH587" s="211"/>
      <c r="AI587" s="211"/>
      <c r="AJ587" s="211"/>
      <c r="AK587" s="211"/>
      <c r="AL587" s="210"/>
      <c r="AW587" s="198" t="s">
        <v>61</v>
      </c>
      <c r="AX587" s="198" t="s">
        <v>62</v>
      </c>
      <c r="AY587" s="198" t="s">
        <v>1330</v>
      </c>
      <c r="AZ587" s="344" t="s">
        <v>2624</v>
      </c>
      <c r="BA587" s="198" t="s">
        <v>65</v>
      </c>
      <c r="BB587" s="198" t="s">
        <v>66</v>
      </c>
      <c r="BC587" s="344" t="s">
        <v>382</v>
      </c>
      <c r="BE587" s="343"/>
      <c r="BF587" s="418"/>
    </row>
    <row r="588" spans="1:16342" s="300" customFormat="1" x14ac:dyDescent="0.25">
      <c r="A588" s="263" t="str">
        <f t="shared" si="68"/>
        <v>N-CO-MS-000609-E-XX-XX-XX-XX-01</v>
      </c>
      <c r="B588" s="96" t="s">
        <v>2590</v>
      </c>
      <c r="C588" s="103" t="str">
        <f t="shared" si="65"/>
        <v>8.14.28.FESI43.v01</v>
      </c>
      <c r="D588" s="96" t="s">
        <v>2625</v>
      </c>
      <c r="E588" s="96" t="s">
        <v>142</v>
      </c>
      <c r="F588" s="96" t="s">
        <v>1223</v>
      </c>
      <c r="G588" s="103" t="s">
        <v>2626</v>
      </c>
      <c r="H588" s="103" t="s">
        <v>2627</v>
      </c>
      <c r="I588" s="103" t="s">
        <v>2628</v>
      </c>
      <c r="J588" s="97">
        <v>6240</v>
      </c>
      <c r="K588" s="302">
        <v>0.86499999999999999</v>
      </c>
      <c r="L588" s="303">
        <v>4.8330000000000002</v>
      </c>
      <c r="M588" s="304">
        <v>5587.7</v>
      </c>
      <c r="N588" s="305">
        <v>4.1805450000000004</v>
      </c>
      <c r="O588" s="291"/>
      <c r="P588" s="97">
        <v>15</v>
      </c>
      <c r="Q588" s="442">
        <v>620</v>
      </c>
      <c r="R588" s="96" t="s">
        <v>1389</v>
      </c>
      <c r="S588" s="96"/>
      <c r="T588" s="96"/>
      <c r="U588" s="96" t="s">
        <v>1389</v>
      </c>
      <c r="V588" s="96"/>
      <c r="W588" s="298">
        <v>310</v>
      </c>
      <c r="X588" s="96" t="s">
        <v>1016</v>
      </c>
      <c r="Y588" s="96" t="s">
        <v>162</v>
      </c>
      <c r="Z588" s="97" t="s">
        <v>57</v>
      </c>
      <c r="AA588" s="96"/>
      <c r="AB588" s="64"/>
      <c r="AC588" s="64">
        <v>42216</v>
      </c>
      <c r="AD588" s="99"/>
      <c r="AE588" s="96"/>
      <c r="AF588" s="96"/>
      <c r="AG588" s="96"/>
      <c r="AH588" s="96"/>
      <c r="AI588" s="96"/>
      <c r="AJ588" s="96"/>
      <c r="AK588" s="96"/>
      <c r="AL588" s="95"/>
      <c r="AM588" s="198"/>
      <c r="AN588" s="198"/>
      <c r="AO588" s="198"/>
      <c r="AP588" s="198"/>
      <c r="AQ588" s="198"/>
      <c r="AR588" s="198"/>
      <c r="AS588" s="198"/>
      <c r="AT588" s="198"/>
      <c r="AU588" s="198"/>
      <c r="AV588" s="198"/>
      <c r="AW588" s="198" t="s">
        <v>61</v>
      </c>
      <c r="AX588" s="198" t="s">
        <v>62</v>
      </c>
      <c r="AY588" s="198" t="s">
        <v>1330</v>
      </c>
      <c r="AZ588" s="344" t="s">
        <v>2629</v>
      </c>
      <c r="BA588" s="198" t="s">
        <v>65</v>
      </c>
      <c r="BB588" s="198" t="s">
        <v>66</v>
      </c>
      <c r="BC588" s="344" t="s">
        <v>382</v>
      </c>
      <c r="BD588" s="198"/>
      <c r="BE588" s="343"/>
      <c r="BF588" s="41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  <c r="BZ588" s="198"/>
      <c r="CA588" s="198"/>
      <c r="CB588" s="198"/>
      <c r="CC588" s="198"/>
      <c r="CD588" s="198"/>
      <c r="CE588" s="198"/>
      <c r="CF588" s="198"/>
      <c r="CG588" s="198"/>
      <c r="CH588" s="198"/>
      <c r="CI588" s="198"/>
      <c r="CJ588" s="198"/>
      <c r="CK588" s="198"/>
      <c r="CL588" s="198"/>
      <c r="CM588" s="198"/>
      <c r="CN588" s="198"/>
      <c r="CO588" s="198"/>
      <c r="CP588" s="198"/>
      <c r="CQ588" s="198"/>
      <c r="CR588" s="198"/>
      <c r="CS588" s="198"/>
      <c r="CT588" s="198"/>
      <c r="CU588" s="198"/>
      <c r="CV588" s="198"/>
      <c r="CW588" s="198"/>
      <c r="CX588" s="198"/>
      <c r="CY588" s="198"/>
      <c r="CZ588" s="198"/>
      <c r="DA588" s="198"/>
      <c r="DB588" s="198"/>
      <c r="DC588" s="198"/>
      <c r="DD588" s="198"/>
      <c r="DE588" s="198"/>
      <c r="DF588" s="198"/>
      <c r="DG588" s="198"/>
      <c r="DH588" s="198"/>
      <c r="DI588" s="198"/>
      <c r="DJ588" s="198"/>
      <c r="DK588" s="198"/>
      <c r="DL588" s="198"/>
      <c r="DM588" s="198"/>
      <c r="DN588" s="198"/>
      <c r="DO588" s="198"/>
      <c r="DP588" s="198"/>
      <c r="DQ588" s="198"/>
      <c r="DR588" s="198"/>
      <c r="DS588" s="198"/>
      <c r="DT588" s="198"/>
      <c r="DU588" s="198"/>
      <c r="DV588" s="198"/>
      <c r="DW588" s="198"/>
      <c r="DX588" s="198"/>
      <c r="DY588" s="198"/>
      <c r="DZ588" s="198"/>
      <c r="EA588" s="198"/>
      <c r="EB588" s="198"/>
      <c r="EC588" s="198"/>
      <c r="ED588" s="198"/>
      <c r="EE588" s="198"/>
      <c r="EF588" s="198"/>
      <c r="EG588" s="198"/>
      <c r="EH588" s="198"/>
      <c r="EI588" s="198"/>
      <c r="EJ588" s="198"/>
      <c r="EK588" s="198"/>
      <c r="EL588" s="198"/>
      <c r="EM588" s="198"/>
      <c r="EN588" s="198"/>
      <c r="EO588" s="198"/>
      <c r="EP588" s="198"/>
      <c r="EQ588" s="198"/>
      <c r="ER588" s="198"/>
      <c r="ES588" s="198"/>
      <c r="ET588" s="198"/>
      <c r="EU588" s="198"/>
      <c r="EV588" s="198"/>
      <c r="EW588" s="198"/>
      <c r="EX588" s="198"/>
      <c r="EY588" s="198"/>
      <c r="EZ588" s="198"/>
      <c r="FA588" s="198"/>
      <c r="FB588" s="198"/>
      <c r="FC588" s="198"/>
      <c r="FD588" s="198"/>
      <c r="FE588" s="198"/>
      <c r="FF588" s="198"/>
      <c r="FG588" s="198"/>
      <c r="FH588" s="198"/>
      <c r="FI588" s="198"/>
      <c r="FJ588" s="198"/>
      <c r="FK588" s="198"/>
      <c r="FL588" s="198"/>
      <c r="FM588" s="198"/>
      <c r="FN588" s="198"/>
      <c r="FO588" s="198"/>
      <c r="FP588" s="198"/>
      <c r="FQ588" s="198"/>
      <c r="FR588" s="198"/>
      <c r="FS588" s="198"/>
      <c r="FT588" s="198"/>
      <c r="FU588" s="198"/>
      <c r="FV588" s="198"/>
      <c r="FW588" s="198"/>
      <c r="FX588" s="198"/>
      <c r="FY588" s="198"/>
      <c r="FZ588" s="198"/>
      <c r="GA588" s="198"/>
      <c r="GB588" s="198"/>
      <c r="GC588" s="198"/>
      <c r="GD588" s="198"/>
      <c r="GE588" s="198"/>
      <c r="GF588" s="198"/>
      <c r="GG588" s="198"/>
      <c r="GH588" s="198"/>
      <c r="GI588" s="198"/>
      <c r="GJ588" s="198"/>
      <c r="GK588" s="198"/>
      <c r="GL588" s="198"/>
      <c r="GM588" s="198"/>
      <c r="GN588" s="198"/>
      <c r="GO588" s="198"/>
      <c r="GP588" s="198"/>
      <c r="GQ588" s="198"/>
      <c r="GR588" s="198"/>
      <c r="GS588" s="198"/>
      <c r="GT588" s="198"/>
      <c r="GU588" s="198"/>
      <c r="GV588" s="198"/>
      <c r="GW588" s="198"/>
      <c r="GX588" s="198"/>
      <c r="GY588" s="198"/>
      <c r="GZ588" s="198"/>
      <c r="HA588" s="198"/>
      <c r="HB588" s="198"/>
      <c r="HC588" s="198"/>
      <c r="HD588" s="198"/>
      <c r="HE588" s="198"/>
      <c r="HF588" s="198"/>
      <c r="HG588" s="198"/>
      <c r="HH588" s="198"/>
      <c r="HI588" s="198"/>
      <c r="HJ588" s="198"/>
      <c r="HK588" s="198"/>
      <c r="HL588" s="198"/>
      <c r="HM588" s="198"/>
      <c r="HN588" s="198"/>
      <c r="HO588" s="198"/>
      <c r="HP588" s="198"/>
      <c r="HQ588" s="198"/>
      <c r="HR588" s="198"/>
      <c r="HS588" s="198"/>
      <c r="HT588" s="198"/>
      <c r="HU588" s="198"/>
      <c r="HV588" s="198"/>
      <c r="HW588" s="198"/>
      <c r="HX588" s="198"/>
      <c r="HY588" s="198"/>
      <c r="HZ588" s="198"/>
      <c r="IA588" s="198"/>
      <c r="IB588" s="198"/>
      <c r="IC588" s="198"/>
      <c r="ID588" s="198"/>
      <c r="IE588" s="198"/>
      <c r="IF588" s="198"/>
      <c r="IG588" s="198"/>
      <c r="IH588" s="198"/>
      <c r="II588" s="198"/>
      <c r="IJ588" s="198"/>
      <c r="IK588" s="198"/>
      <c r="IL588" s="198"/>
      <c r="IM588" s="198"/>
      <c r="IN588" s="198"/>
      <c r="IO588" s="198"/>
      <c r="IP588" s="198"/>
      <c r="IQ588" s="198"/>
      <c r="IR588" s="198"/>
      <c r="IS588" s="198"/>
      <c r="IT588" s="198"/>
      <c r="IU588" s="198"/>
      <c r="IV588" s="198"/>
      <c r="IW588" s="198"/>
      <c r="IX588" s="198"/>
      <c r="IY588" s="198"/>
      <c r="IZ588" s="198"/>
      <c r="JA588" s="198"/>
      <c r="JB588" s="198"/>
      <c r="JC588" s="198"/>
      <c r="JD588" s="198"/>
      <c r="JE588" s="198"/>
      <c r="JF588" s="198"/>
      <c r="JG588" s="198"/>
      <c r="JH588" s="198"/>
      <c r="JI588" s="198"/>
      <c r="JJ588" s="198"/>
      <c r="JK588" s="198"/>
      <c r="JL588" s="198"/>
      <c r="JM588" s="198"/>
      <c r="JN588" s="198"/>
      <c r="JO588" s="198"/>
      <c r="JP588" s="198"/>
      <c r="JQ588" s="198"/>
      <c r="JR588" s="198"/>
      <c r="JS588" s="198"/>
      <c r="JT588" s="198"/>
      <c r="JU588" s="198"/>
      <c r="JV588" s="198"/>
      <c r="JW588" s="198"/>
      <c r="JX588" s="198"/>
      <c r="JY588" s="198"/>
      <c r="JZ588" s="198"/>
      <c r="KA588" s="198"/>
      <c r="KB588" s="198"/>
      <c r="KC588" s="198"/>
      <c r="KD588" s="198"/>
      <c r="KE588" s="198"/>
      <c r="KF588" s="198"/>
      <c r="KG588" s="198"/>
      <c r="KH588" s="198"/>
      <c r="KI588" s="198"/>
      <c r="KJ588" s="198"/>
      <c r="KK588" s="198"/>
      <c r="KL588" s="198"/>
      <c r="KM588" s="198"/>
      <c r="KN588" s="198"/>
      <c r="KO588" s="198"/>
      <c r="KP588" s="198"/>
      <c r="KQ588" s="198"/>
      <c r="KR588" s="198"/>
      <c r="KS588" s="198"/>
      <c r="KT588" s="198"/>
      <c r="KU588" s="198"/>
      <c r="KV588" s="198"/>
      <c r="KW588" s="198"/>
      <c r="KX588" s="198"/>
      <c r="KY588" s="198"/>
      <c r="KZ588" s="198"/>
      <c r="LA588" s="198"/>
      <c r="LB588" s="198"/>
      <c r="LC588" s="198"/>
      <c r="LD588" s="198"/>
      <c r="LE588" s="198"/>
      <c r="LF588" s="198"/>
      <c r="LG588" s="198"/>
      <c r="LH588" s="198"/>
      <c r="LI588" s="198"/>
      <c r="LJ588" s="198"/>
      <c r="LK588" s="198"/>
      <c r="LL588" s="198"/>
      <c r="LM588" s="198"/>
      <c r="LN588" s="198"/>
      <c r="LO588" s="198"/>
      <c r="LP588" s="198"/>
      <c r="LQ588" s="198"/>
      <c r="LR588" s="198"/>
      <c r="LS588" s="198"/>
      <c r="LT588" s="198"/>
      <c r="LU588" s="198"/>
      <c r="LV588" s="198"/>
      <c r="LW588" s="198"/>
      <c r="LX588" s="198"/>
      <c r="LY588" s="198"/>
      <c r="LZ588" s="198"/>
      <c r="MA588" s="198"/>
      <c r="MB588" s="198"/>
      <c r="MC588" s="198"/>
      <c r="MD588" s="198"/>
      <c r="ME588" s="198"/>
      <c r="MF588" s="198"/>
      <c r="MG588" s="198"/>
      <c r="MH588" s="198"/>
      <c r="MI588" s="198"/>
      <c r="MJ588" s="198"/>
      <c r="MK588" s="198"/>
      <c r="ML588" s="198"/>
      <c r="MM588" s="198"/>
      <c r="MN588" s="198"/>
      <c r="MO588" s="198"/>
      <c r="MP588" s="198"/>
      <c r="MQ588" s="198"/>
      <c r="MR588" s="198"/>
      <c r="MS588" s="198"/>
      <c r="MT588" s="198"/>
      <c r="MU588" s="198"/>
      <c r="MV588" s="198"/>
      <c r="MW588" s="198"/>
      <c r="MX588" s="198"/>
      <c r="MY588" s="198"/>
      <c r="MZ588" s="198"/>
      <c r="NA588" s="198"/>
      <c r="NB588" s="198"/>
      <c r="NC588" s="198"/>
      <c r="ND588" s="198"/>
      <c r="NE588" s="198"/>
      <c r="NF588" s="198"/>
      <c r="NG588" s="198"/>
      <c r="NH588" s="198"/>
      <c r="NI588" s="198"/>
      <c r="NJ588" s="198"/>
      <c r="NK588" s="198"/>
      <c r="NL588" s="198"/>
      <c r="NM588" s="198"/>
      <c r="NN588" s="198"/>
      <c r="NO588" s="198"/>
      <c r="NP588" s="198"/>
      <c r="NQ588" s="198"/>
      <c r="NR588" s="198"/>
      <c r="NS588" s="198"/>
      <c r="NT588" s="198"/>
      <c r="NU588" s="198"/>
      <c r="NV588" s="198"/>
      <c r="NW588" s="198"/>
      <c r="NX588" s="198"/>
      <c r="NY588" s="198"/>
      <c r="NZ588" s="198"/>
      <c r="OA588" s="198"/>
      <c r="OB588" s="198"/>
      <c r="OC588" s="198"/>
      <c r="OD588" s="198"/>
      <c r="OE588" s="198"/>
      <c r="OF588" s="198"/>
      <c r="OG588" s="198"/>
      <c r="OH588" s="198"/>
      <c r="OI588" s="198"/>
      <c r="OJ588" s="198"/>
      <c r="OK588" s="198"/>
      <c r="OL588" s="198"/>
      <c r="OM588" s="198"/>
      <c r="ON588" s="198"/>
      <c r="OO588" s="198"/>
      <c r="OP588" s="198"/>
      <c r="OQ588" s="198"/>
      <c r="OR588" s="198"/>
      <c r="OS588" s="198"/>
      <c r="OT588" s="198"/>
      <c r="OU588" s="198"/>
      <c r="OV588" s="198"/>
      <c r="OW588" s="198"/>
      <c r="OX588" s="198"/>
      <c r="OY588" s="198"/>
      <c r="OZ588" s="198"/>
      <c r="PA588" s="198"/>
      <c r="PB588" s="198"/>
      <c r="PC588" s="198"/>
      <c r="PD588" s="198"/>
      <c r="PE588" s="198"/>
      <c r="PF588" s="198"/>
      <c r="PG588" s="198"/>
      <c r="PH588" s="198"/>
      <c r="PI588" s="198"/>
      <c r="PJ588" s="198"/>
      <c r="PK588" s="198"/>
      <c r="PL588" s="198"/>
      <c r="PM588" s="198"/>
      <c r="PN588" s="198"/>
      <c r="PO588" s="198"/>
      <c r="PP588" s="198"/>
      <c r="PQ588" s="198"/>
      <c r="PR588" s="198"/>
      <c r="PS588" s="198"/>
      <c r="PT588" s="198"/>
      <c r="PU588" s="198"/>
      <c r="PV588" s="198"/>
      <c r="PW588" s="198"/>
      <c r="PX588" s="198"/>
      <c r="PY588" s="198"/>
      <c r="PZ588" s="198"/>
      <c r="QA588" s="198"/>
      <c r="QB588" s="198"/>
      <c r="QC588" s="198"/>
      <c r="QD588" s="198"/>
      <c r="QE588" s="198"/>
      <c r="QF588" s="198"/>
      <c r="QG588" s="198"/>
      <c r="QH588" s="198"/>
      <c r="QI588" s="198"/>
      <c r="QJ588" s="198"/>
      <c r="QK588" s="198"/>
      <c r="QL588" s="198"/>
      <c r="QM588" s="198"/>
      <c r="QN588" s="198"/>
      <c r="QO588" s="198"/>
      <c r="QP588" s="198"/>
      <c r="QQ588" s="198"/>
      <c r="QR588" s="198"/>
      <c r="QS588" s="198"/>
      <c r="QT588" s="198"/>
      <c r="QU588" s="198"/>
      <c r="QV588" s="198"/>
      <c r="QW588" s="198"/>
      <c r="QX588" s="198"/>
      <c r="QY588" s="198"/>
      <c r="QZ588" s="198"/>
      <c r="RA588" s="198"/>
      <c r="RB588" s="198"/>
      <c r="RC588" s="198"/>
      <c r="RD588" s="198"/>
      <c r="RE588" s="198"/>
      <c r="RF588" s="198"/>
      <c r="RG588" s="198"/>
      <c r="RH588" s="198"/>
      <c r="RI588" s="198"/>
      <c r="RJ588" s="198"/>
      <c r="RK588" s="198"/>
      <c r="RL588" s="198"/>
      <c r="RM588" s="198"/>
      <c r="RN588" s="198"/>
      <c r="RO588" s="198"/>
      <c r="RP588" s="198"/>
      <c r="RQ588" s="198"/>
      <c r="RR588" s="198"/>
      <c r="RS588" s="198"/>
      <c r="RT588" s="198"/>
      <c r="RU588" s="198"/>
      <c r="RV588" s="198"/>
      <c r="RW588" s="198"/>
      <c r="RX588" s="198"/>
      <c r="RY588" s="198"/>
      <c r="RZ588" s="198"/>
      <c r="SA588" s="198"/>
      <c r="SB588" s="198"/>
      <c r="SC588" s="198"/>
      <c r="SD588" s="198"/>
      <c r="SE588" s="198"/>
      <c r="SF588" s="198"/>
      <c r="SG588" s="198"/>
      <c r="SH588" s="198"/>
      <c r="SI588" s="198"/>
      <c r="SJ588" s="198"/>
      <c r="SK588" s="198"/>
      <c r="SL588" s="198"/>
      <c r="SM588" s="198"/>
      <c r="SN588" s="198"/>
      <c r="SO588" s="198"/>
      <c r="SP588" s="198"/>
      <c r="SQ588" s="198"/>
      <c r="SR588" s="198"/>
      <c r="SS588" s="198"/>
      <c r="ST588" s="198"/>
      <c r="SU588" s="198"/>
      <c r="SV588" s="198"/>
      <c r="SW588" s="198"/>
      <c r="SX588" s="198"/>
      <c r="SY588" s="198"/>
      <c r="SZ588" s="198"/>
      <c r="TA588" s="198"/>
      <c r="TB588" s="198"/>
      <c r="TC588" s="198"/>
      <c r="TD588" s="198"/>
      <c r="TE588" s="198"/>
      <c r="TF588" s="198"/>
      <c r="TG588" s="198"/>
      <c r="TH588" s="198"/>
      <c r="TI588" s="198"/>
      <c r="TJ588" s="198"/>
      <c r="TK588" s="198"/>
      <c r="TL588" s="198"/>
      <c r="TM588" s="198"/>
      <c r="TN588" s="198"/>
      <c r="TO588" s="198"/>
      <c r="TP588" s="198"/>
      <c r="TQ588" s="198"/>
      <c r="TR588" s="198"/>
      <c r="TS588" s="198"/>
      <c r="TT588" s="198"/>
      <c r="TU588" s="198"/>
      <c r="TV588" s="198"/>
      <c r="TW588" s="198"/>
      <c r="TX588" s="198"/>
      <c r="TY588" s="198"/>
      <c r="TZ588" s="198"/>
      <c r="UA588" s="198"/>
      <c r="UB588" s="198"/>
      <c r="UC588" s="198"/>
      <c r="UD588" s="198"/>
      <c r="UE588" s="198"/>
      <c r="UF588" s="198"/>
      <c r="UG588" s="198"/>
      <c r="UH588" s="198"/>
      <c r="UI588" s="198"/>
      <c r="UJ588" s="198"/>
      <c r="UK588" s="198"/>
      <c r="UL588" s="198"/>
      <c r="UM588" s="198"/>
      <c r="UN588" s="198"/>
      <c r="UO588" s="198"/>
      <c r="UP588" s="198"/>
      <c r="UQ588" s="198"/>
      <c r="UR588" s="198"/>
      <c r="US588" s="198"/>
      <c r="UT588" s="198"/>
      <c r="UU588" s="198"/>
      <c r="UV588" s="198"/>
      <c r="UW588" s="198"/>
      <c r="UX588" s="198"/>
      <c r="UY588" s="198"/>
      <c r="UZ588" s="198"/>
      <c r="VA588" s="198"/>
      <c r="VB588" s="198"/>
      <c r="VC588" s="198"/>
      <c r="VD588" s="198"/>
      <c r="VE588" s="198"/>
      <c r="VF588" s="198"/>
      <c r="VG588" s="198"/>
      <c r="VH588" s="198"/>
      <c r="VI588" s="198"/>
      <c r="VJ588" s="198"/>
      <c r="VK588" s="198"/>
      <c r="VL588" s="198"/>
      <c r="VM588" s="198"/>
      <c r="VN588" s="198"/>
      <c r="VO588" s="198"/>
      <c r="VP588" s="198"/>
      <c r="VQ588" s="198"/>
      <c r="VR588" s="198"/>
      <c r="VS588" s="198"/>
      <c r="VT588" s="198"/>
      <c r="VU588" s="198"/>
      <c r="VV588" s="198"/>
      <c r="VW588" s="198"/>
      <c r="VX588" s="198"/>
      <c r="VY588" s="198"/>
      <c r="VZ588" s="198"/>
      <c r="WA588" s="198"/>
      <c r="WB588" s="198"/>
      <c r="WC588" s="198"/>
      <c r="WD588" s="198"/>
      <c r="WE588" s="198"/>
      <c r="WF588" s="198"/>
      <c r="WG588" s="198"/>
      <c r="WH588" s="198"/>
      <c r="WI588" s="198"/>
      <c r="WJ588" s="198"/>
      <c r="WK588" s="198"/>
      <c r="WL588" s="198"/>
      <c r="WM588" s="198"/>
      <c r="WN588" s="198"/>
      <c r="WO588" s="198"/>
      <c r="WP588" s="198"/>
      <c r="WQ588" s="198"/>
      <c r="WR588" s="198"/>
      <c r="WS588" s="198"/>
      <c r="WT588" s="198"/>
      <c r="WU588" s="198"/>
      <c r="WV588" s="198"/>
      <c r="WW588" s="198"/>
      <c r="WX588" s="198"/>
      <c r="WY588" s="198"/>
      <c r="WZ588" s="198"/>
      <c r="XA588" s="198"/>
      <c r="XB588" s="198"/>
      <c r="XC588" s="198"/>
      <c r="XD588" s="198"/>
      <c r="XE588" s="198"/>
      <c r="XF588" s="198"/>
      <c r="XG588" s="198"/>
      <c r="XH588" s="198"/>
      <c r="XI588" s="198"/>
      <c r="XJ588" s="198"/>
      <c r="XK588" s="198"/>
      <c r="XL588" s="198"/>
      <c r="XM588" s="198"/>
      <c r="XN588" s="198"/>
      <c r="XO588" s="198"/>
      <c r="XP588" s="198"/>
      <c r="XQ588" s="198"/>
      <c r="XR588" s="198"/>
      <c r="XS588" s="198"/>
      <c r="XT588" s="198"/>
      <c r="XU588" s="198"/>
      <c r="XV588" s="198"/>
      <c r="XW588" s="198"/>
      <c r="XX588" s="198"/>
      <c r="XY588" s="198"/>
      <c r="XZ588" s="198"/>
      <c r="YA588" s="198"/>
      <c r="YB588" s="198"/>
      <c r="YC588" s="198"/>
      <c r="YD588" s="198"/>
      <c r="YE588" s="198"/>
      <c r="YF588" s="198"/>
      <c r="YG588" s="198"/>
      <c r="YH588" s="198"/>
      <c r="YI588" s="198"/>
      <c r="YJ588" s="198"/>
      <c r="YK588" s="198"/>
      <c r="YL588" s="198"/>
      <c r="YM588" s="198"/>
      <c r="YN588" s="198"/>
      <c r="YO588" s="198"/>
      <c r="YP588" s="198"/>
      <c r="YQ588" s="198"/>
      <c r="YR588" s="198"/>
      <c r="YS588" s="198"/>
      <c r="YT588" s="198"/>
      <c r="YU588" s="198"/>
      <c r="YV588" s="198"/>
      <c r="YW588" s="198"/>
      <c r="YX588" s="198"/>
      <c r="YY588" s="198"/>
      <c r="YZ588" s="198"/>
      <c r="ZA588" s="198"/>
      <c r="ZB588" s="198"/>
      <c r="ZC588" s="198"/>
      <c r="ZD588" s="198"/>
      <c r="ZE588" s="198"/>
      <c r="ZF588" s="198"/>
      <c r="ZG588" s="198"/>
      <c r="ZH588" s="198"/>
      <c r="ZI588" s="198"/>
      <c r="ZJ588" s="198"/>
      <c r="ZK588" s="198"/>
      <c r="ZL588" s="198"/>
      <c r="ZM588" s="198"/>
      <c r="ZN588" s="198"/>
      <c r="ZO588" s="198"/>
      <c r="ZP588" s="198"/>
      <c r="ZQ588" s="198"/>
      <c r="ZR588" s="198"/>
      <c r="ZS588" s="198"/>
      <c r="ZT588" s="198"/>
      <c r="ZU588" s="198"/>
      <c r="ZV588" s="198"/>
      <c r="ZW588" s="198"/>
      <c r="ZX588" s="198"/>
      <c r="ZY588" s="198"/>
      <c r="ZZ588" s="198"/>
      <c r="AAA588" s="198"/>
      <c r="AAB588" s="198"/>
      <c r="AAC588" s="198"/>
      <c r="AAD588" s="198"/>
      <c r="AAE588" s="198"/>
      <c r="AAF588" s="198"/>
      <c r="AAG588" s="198"/>
      <c r="AAH588" s="198"/>
      <c r="AAI588" s="198"/>
      <c r="AAJ588" s="198"/>
      <c r="AAK588" s="198"/>
      <c r="AAL588" s="198"/>
      <c r="AAM588" s="198"/>
      <c r="AAN588" s="198"/>
      <c r="AAO588" s="198"/>
      <c r="AAP588" s="198"/>
      <c r="AAQ588" s="198"/>
      <c r="AAR588" s="198"/>
      <c r="AAS588" s="198"/>
      <c r="AAT588" s="198"/>
      <c r="AAU588" s="198"/>
      <c r="AAV588" s="198"/>
      <c r="AAW588" s="198"/>
      <c r="AAX588" s="198"/>
      <c r="AAY588" s="198"/>
      <c r="AAZ588" s="198"/>
      <c r="ABA588" s="198"/>
      <c r="ABB588" s="198"/>
      <c r="ABC588" s="198"/>
      <c r="ABD588" s="198"/>
      <c r="ABE588" s="198"/>
      <c r="ABF588" s="198"/>
      <c r="ABG588" s="198"/>
      <c r="ABH588" s="198"/>
      <c r="ABI588" s="198"/>
      <c r="ABJ588" s="198"/>
      <c r="ABK588" s="198"/>
      <c r="ABL588" s="198"/>
      <c r="ABM588" s="198"/>
      <c r="ABN588" s="198"/>
      <c r="ABO588" s="198"/>
      <c r="ABP588" s="198"/>
      <c r="ABQ588" s="198"/>
      <c r="ABR588" s="198"/>
      <c r="ABS588" s="198"/>
      <c r="ABT588" s="198"/>
      <c r="ABU588" s="198"/>
      <c r="ABV588" s="198"/>
      <c r="ABW588" s="198"/>
      <c r="ABX588" s="198"/>
      <c r="ABY588" s="198"/>
      <c r="ABZ588" s="198"/>
      <c r="ACA588" s="198"/>
      <c r="ACB588" s="198"/>
      <c r="ACC588" s="198"/>
      <c r="ACD588" s="198"/>
      <c r="ACE588" s="198"/>
      <c r="ACF588" s="198"/>
      <c r="ACG588" s="198"/>
      <c r="ACH588" s="198"/>
      <c r="ACI588" s="198"/>
      <c r="ACJ588" s="198"/>
      <c r="ACK588" s="198"/>
      <c r="ACL588" s="198"/>
      <c r="ACM588" s="198"/>
      <c r="ACN588" s="198"/>
      <c r="ACO588" s="198"/>
      <c r="ACP588" s="198"/>
      <c r="ACQ588" s="198"/>
      <c r="ACR588" s="198"/>
      <c r="ACS588" s="198"/>
      <c r="ACT588" s="198"/>
      <c r="ACU588" s="198"/>
      <c r="ACV588" s="198"/>
      <c r="ACW588" s="198"/>
      <c r="ACX588" s="198"/>
      <c r="ACY588" s="198"/>
      <c r="ACZ588" s="198"/>
      <c r="ADA588" s="198"/>
      <c r="ADB588" s="198"/>
      <c r="ADC588" s="198"/>
      <c r="ADD588" s="198"/>
      <c r="ADE588" s="198"/>
      <c r="ADF588" s="198"/>
      <c r="ADG588" s="198"/>
      <c r="ADH588" s="198"/>
      <c r="ADI588" s="198"/>
      <c r="ADJ588" s="198"/>
      <c r="ADK588" s="198"/>
      <c r="ADL588" s="198"/>
      <c r="ADM588" s="198"/>
      <c r="ADN588" s="198"/>
      <c r="ADO588" s="198"/>
      <c r="ADP588" s="198"/>
      <c r="ADQ588" s="198"/>
      <c r="ADR588" s="198"/>
      <c r="ADS588" s="198"/>
      <c r="ADT588" s="198"/>
      <c r="ADU588" s="198"/>
      <c r="ADV588" s="198"/>
      <c r="ADW588" s="198"/>
      <c r="ADX588" s="198"/>
      <c r="ADY588" s="198"/>
      <c r="ADZ588" s="198"/>
      <c r="AEA588" s="198"/>
      <c r="AEB588" s="198"/>
      <c r="AEC588" s="198"/>
      <c r="AED588" s="198"/>
      <c r="AEE588" s="198"/>
      <c r="AEF588" s="198"/>
      <c r="AEG588" s="198"/>
      <c r="AEH588" s="198"/>
      <c r="AEI588" s="198"/>
      <c r="AEJ588" s="198"/>
      <c r="AEK588" s="198"/>
      <c r="AEL588" s="198"/>
      <c r="AEM588" s="198"/>
      <c r="AEN588" s="198"/>
      <c r="AEO588" s="198"/>
      <c r="AEP588" s="198"/>
      <c r="AEQ588" s="198"/>
      <c r="AER588" s="198"/>
      <c r="AES588" s="198"/>
      <c r="AET588" s="198"/>
      <c r="AEU588" s="198"/>
      <c r="AEV588" s="198"/>
      <c r="AEW588" s="198"/>
      <c r="AEX588" s="198"/>
      <c r="AEY588" s="198"/>
      <c r="AEZ588" s="198"/>
      <c r="AFA588" s="198"/>
      <c r="AFB588" s="198"/>
      <c r="AFC588" s="198"/>
      <c r="AFD588" s="198"/>
      <c r="AFE588" s="198"/>
      <c r="AFF588" s="198"/>
      <c r="AFG588" s="198"/>
      <c r="AFH588" s="198"/>
      <c r="AFI588" s="198"/>
      <c r="AFJ588" s="198"/>
      <c r="AFK588" s="198"/>
      <c r="AFL588" s="198"/>
      <c r="AFM588" s="198"/>
      <c r="AFN588" s="198"/>
      <c r="AFO588" s="198"/>
      <c r="AFP588" s="198"/>
      <c r="AFQ588" s="198"/>
      <c r="AFR588" s="198"/>
      <c r="AFS588" s="198"/>
      <c r="AFT588" s="198"/>
      <c r="AFU588" s="198"/>
      <c r="AFV588" s="198"/>
      <c r="AFW588" s="198"/>
      <c r="AFX588" s="198"/>
      <c r="AFY588" s="198"/>
      <c r="AFZ588" s="198"/>
      <c r="AGA588" s="198"/>
      <c r="AGB588" s="198"/>
      <c r="AGC588" s="198"/>
      <c r="AGD588" s="198"/>
      <c r="AGE588" s="198"/>
      <c r="AGF588" s="198"/>
      <c r="AGG588" s="198"/>
      <c r="AGH588" s="198"/>
      <c r="AGI588" s="198"/>
      <c r="AGJ588" s="198"/>
      <c r="AGK588" s="198"/>
      <c r="AGL588" s="198"/>
      <c r="AGM588" s="198"/>
      <c r="AGN588" s="198"/>
      <c r="AGO588" s="198"/>
      <c r="AGP588" s="198"/>
      <c r="AGQ588" s="198"/>
      <c r="AGR588" s="198"/>
      <c r="AGS588" s="198"/>
      <c r="AGT588" s="198"/>
      <c r="AGU588" s="198"/>
      <c r="AGV588" s="198"/>
      <c r="AGW588" s="198"/>
      <c r="AGX588" s="198"/>
      <c r="AGY588" s="198"/>
      <c r="AGZ588" s="198"/>
      <c r="AHA588" s="198"/>
      <c r="AHB588" s="198"/>
      <c r="AHC588" s="198"/>
      <c r="AHD588" s="198"/>
      <c r="AHE588" s="198"/>
      <c r="AHF588" s="198"/>
      <c r="AHG588" s="198"/>
      <c r="AHH588" s="198"/>
      <c r="AHI588" s="198"/>
      <c r="AHJ588" s="198"/>
      <c r="AHK588" s="198"/>
      <c r="AHL588" s="198"/>
      <c r="AHM588" s="198"/>
      <c r="AHN588" s="198"/>
      <c r="AHO588" s="198"/>
      <c r="AHP588" s="198"/>
      <c r="AHQ588" s="198"/>
      <c r="AHR588" s="198"/>
      <c r="AHS588" s="198"/>
      <c r="AHT588" s="198"/>
      <c r="AHU588" s="198"/>
      <c r="AHV588" s="198"/>
      <c r="AHW588" s="198"/>
      <c r="AHX588" s="198"/>
      <c r="AHY588" s="198"/>
      <c r="AHZ588" s="198"/>
      <c r="AIA588" s="198"/>
      <c r="AIB588" s="198"/>
      <c r="AIC588" s="198"/>
      <c r="AID588" s="198"/>
      <c r="AIE588" s="198"/>
      <c r="AIF588" s="198"/>
      <c r="AIG588" s="198"/>
      <c r="AIH588" s="198"/>
      <c r="AII588" s="198"/>
      <c r="AIJ588" s="198"/>
      <c r="AIK588" s="198"/>
      <c r="AIL588" s="198"/>
      <c r="AIM588" s="198"/>
      <c r="AIN588" s="198"/>
      <c r="AIO588" s="198"/>
      <c r="AIP588" s="198"/>
      <c r="AIQ588" s="198"/>
      <c r="AIR588" s="198"/>
      <c r="AIS588" s="198"/>
      <c r="AIT588" s="198"/>
      <c r="AIU588" s="198"/>
      <c r="AIV588" s="198"/>
      <c r="AIW588" s="198"/>
      <c r="AIX588" s="198"/>
      <c r="AIY588" s="198"/>
      <c r="AIZ588" s="198"/>
      <c r="AJA588" s="198"/>
      <c r="AJB588" s="198"/>
      <c r="AJC588" s="198"/>
      <c r="AJD588" s="198"/>
      <c r="AJE588" s="198"/>
      <c r="AJF588" s="198"/>
      <c r="AJG588" s="198"/>
      <c r="AJH588" s="198"/>
      <c r="AJI588" s="198"/>
      <c r="AJJ588" s="198"/>
      <c r="AJK588" s="198"/>
      <c r="AJL588" s="198"/>
      <c r="AJM588" s="198"/>
      <c r="AJN588" s="198"/>
      <c r="AJO588" s="198"/>
      <c r="AJP588" s="198"/>
      <c r="AJQ588" s="198"/>
      <c r="AJR588" s="198"/>
      <c r="AJS588" s="198"/>
      <c r="AJT588" s="198"/>
      <c r="AJU588" s="198"/>
      <c r="AJV588" s="198"/>
      <c r="AJW588" s="198"/>
      <c r="AJX588" s="198"/>
      <c r="AJY588" s="198"/>
      <c r="AJZ588" s="198"/>
      <c r="AKA588" s="198"/>
      <c r="AKB588" s="198"/>
      <c r="AKC588" s="198"/>
      <c r="AKD588" s="198"/>
      <c r="AKE588" s="198"/>
      <c r="AKF588" s="198"/>
      <c r="AKG588" s="198"/>
      <c r="AKH588" s="198"/>
      <c r="AKI588" s="198"/>
      <c r="AKJ588" s="198"/>
      <c r="AKK588" s="198"/>
      <c r="AKL588" s="198"/>
      <c r="AKM588" s="198"/>
      <c r="AKN588" s="198"/>
      <c r="AKO588" s="198"/>
      <c r="AKP588" s="198"/>
      <c r="AKQ588" s="198"/>
      <c r="AKR588" s="198"/>
      <c r="AKS588" s="198"/>
      <c r="AKT588" s="198"/>
      <c r="AKU588" s="198"/>
      <c r="AKV588" s="198"/>
      <c r="AKW588" s="198"/>
      <c r="AKX588" s="198"/>
      <c r="AKY588" s="198"/>
      <c r="AKZ588" s="198"/>
      <c r="ALA588" s="198"/>
      <c r="ALB588" s="198"/>
      <c r="ALC588" s="198"/>
      <c r="ALD588" s="198"/>
      <c r="ALE588" s="198"/>
      <c r="ALF588" s="198"/>
      <c r="ALG588" s="198"/>
      <c r="ALH588" s="198"/>
      <c r="ALI588" s="198"/>
      <c r="ALJ588" s="198"/>
      <c r="ALK588" s="198"/>
      <c r="ALL588" s="198"/>
      <c r="ALM588" s="198"/>
      <c r="ALN588" s="198"/>
      <c r="ALO588" s="198"/>
      <c r="ALP588" s="198"/>
      <c r="ALQ588" s="198"/>
      <c r="ALR588" s="198"/>
      <c r="ALS588" s="198"/>
      <c r="ALT588" s="198"/>
      <c r="ALU588" s="198"/>
      <c r="ALV588" s="198"/>
      <c r="ALW588" s="198"/>
      <c r="ALX588" s="198"/>
      <c r="ALY588" s="198"/>
      <c r="ALZ588" s="198"/>
      <c r="AMA588" s="198"/>
      <c r="AMB588" s="198"/>
      <c r="AMC588" s="198"/>
      <c r="AMD588" s="198"/>
      <c r="AME588" s="198"/>
      <c r="AMF588" s="198"/>
      <c r="AMG588" s="198"/>
      <c r="AMH588" s="198"/>
      <c r="AMI588" s="198"/>
      <c r="AMJ588" s="198"/>
      <c r="AMK588" s="198"/>
      <c r="AML588" s="198"/>
      <c r="AMM588" s="198"/>
      <c r="AMN588" s="198"/>
      <c r="AMO588" s="198"/>
      <c r="AMP588" s="198"/>
      <c r="AMQ588" s="198"/>
      <c r="AMR588" s="198"/>
      <c r="AMS588" s="198"/>
      <c r="AMT588" s="198"/>
      <c r="AMU588" s="198"/>
      <c r="AMV588" s="198"/>
      <c r="AMW588" s="198"/>
      <c r="AMX588" s="198"/>
      <c r="AMY588" s="198"/>
      <c r="AMZ588" s="198"/>
      <c r="ANA588" s="198"/>
      <c r="ANB588" s="198"/>
      <c r="ANC588" s="198"/>
      <c r="AND588" s="198"/>
      <c r="ANE588" s="198"/>
      <c r="ANF588" s="198"/>
      <c r="ANG588" s="198"/>
      <c r="ANH588" s="198"/>
      <c r="ANI588" s="198"/>
      <c r="ANJ588" s="198"/>
      <c r="ANK588" s="198"/>
      <c r="ANL588" s="198"/>
      <c r="ANM588" s="198"/>
      <c r="ANN588" s="198"/>
      <c r="ANO588" s="198"/>
      <c r="ANP588" s="198"/>
      <c r="ANQ588" s="198"/>
      <c r="ANR588" s="198"/>
      <c r="ANS588" s="198"/>
      <c r="ANT588" s="198"/>
      <c r="ANU588" s="198"/>
      <c r="ANV588" s="198"/>
      <c r="ANW588" s="198"/>
      <c r="ANX588" s="198"/>
      <c r="ANY588" s="198"/>
      <c r="ANZ588" s="198"/>
      <c r="AOA588" s="198"/>
      <c r="AOB588" s="198"/>
      <c r="AOC588" s="198"/>
      <c r="AOD588" s="198"/>
      <c r="AOE588" s="198"/>
      <c r="AOF588" s="198"/>
      <c r="AOG588" s="198"/>
      <c r="AOH588" s="198"/>
      <c r="AOI588" s="198"/>
      <c r="AOJ588" s="198"/>
      <c r="AOK588" s="198"/>
      <c r="AOL588" s="198"/>
      <c r="AOM588" s="198"/>
      <c r="AON588" s="198"/>
      <c r="AOO588" s="198"/>
      <c r="AOP588" s="198"/>
      <c r="AOQ588" s="198"/>
      <c r="AOR588" s="198"/>
      <c r="AOS588" s="198"/>
      <c r="AOT588" s="198"/>
      <c r="AOU588" s="198"/>
      <c r="AOV588" s="198"/>
      <c r="AOW588" s="198"/>
      <c r="AOX588" s="198"/>
      <c r="AOY588" s="198"/>
      <c r="AOZ588" s="198"/>
      <c r="APA588" s="198"/>
      <c r="APB588" s="198"/>
      <c r="APC588" s="198"/>
      <c r="APD588" s="198"/>
      <c r="APE588" s="198"/>
      <c r="APF588" s="198"/>
      <c r="APG588" s="198"/>
      <c r="APH588" s="198"/>
      <c r="API588" s="198"/>
      <c r="APJ588" s="198"/>
      <c r="APK588" s="198"/>
      <c r="APL588" s="198"/>
      <c r="APM588" s="198"/>
      <c r="APN588" s="198"/>
      <c r="APO588" s="198"/>
      <c r="APP588" s="198"/>
      <c r="APQ588" s="198"/>
      <c r="APR588" s="198"/>
      <c r="APS588" s="198"/>
      <c r="APT588" s="198"/>
      <c r="APU588" s="198"/>
      <c r="APV588" s="198"/>
      <c r="APW588" s="198"/>
      <c r="APX588" s="198"/>
      <c r="APY588" s="198"/>
      <c r="APZ588" s="198"/>
      <c r="AQA588" s="198"/>
      <c r="AQB588" s="198"/>
      <c r="AQC588" s="198"/>
      <c r="AQD588" s="198"/>
      <c r="AQE588" s="198"/>
      <c r="AQF588" s="198"/>
      <c r="AQG588" s="198"/>
      <c r="AQH588" s="198"/>
      <c r="AQI588" s="198"/>
      <c r="AQJ588" s="198"/>
      <c r="AQK588" s="198"/>
      <c r="AQL588" s="198"/>
      <c r="AQM588" s="198"/>
      <c r="AQN588" s="198"/>
      <c r="AQO588" s="198"/>
      <c r="AQP588" s="198"/>
      <c r="AQQ588" s="198"/>
      <c r="AQR588" s="198"/>
      <c r="AQS588" s="198"/>
      <c r="AQT588" s="198"/>
      <c r="AQU588" s="198"/>
      <c r="AQV588" s="198"/>
      <c r="AQW588" s="198"/>
      <c r="AQX588" s="198"/>
      <c r="AQY588" s="198"/>
      <c r="AQZ588" s="198"/>
      <c r="ARA588" s="198"/>
      <c r="ARB588" s="198"/>
      <c r="ARC588" s="198"/>
      <c r="ARD588" s="198"/>
      <c r="ARE588" s="198"/>
      <c r="ARF588" s="198"/>
      <c r="ARG588" s="198"/>
      <c r="ARH588" s="198"/>
      <c r="ARI588" s="198"/>
      <c r="ARJ588" s="198"/>
      <c r="ARK588" s="198"/>
      <c r="ARL588" s="198"/>
      <c r="ARM588" s="198"/>
      <c r="ARN588" s="198"/>
      <c r="ARO588" s="198"/>
      <c r="ARP588" s="198"/>
      <c r="ARQ588" s="198"/>
      <c r="ARR588" s="198"/>
      <c r="ARS588" s="198"/>
      <c r="ART588" s="198"/>
      <c r="ARU588" s="198"/>
      <c r="ARV588" s="198"/>
      <c r="ARW588" s="198"/>
      <c r="ARX588" s="198"/>
      <c r="ARY588" s="198"/>
      <c r="ARZ588" s="198"/>
      <c r="ASA588" s="198"/>
      <c r="ASB588" s="198"/>
      <c r="ASC588" s="198"/>
      <c r="ASD588" s="198"/>
      <c r="ASE588" s="198"/>
      <c r="ASF588" s="198"/>
      <c r="ASG588" s="198"/>
      <c r="ASH588" s="198"/>
      <c r="ASI588" s="198"/>
      <c r="ASJ588" s="198"/>
      <c r="ASK588" s="198"/>
      <c r="ASL588" s="198"/>
      <c r="ASM588" s="198"/>
      <c r="ASN588" s="198"/>
      <c r="ASO588" s="198"/>
      <c r="ASP588" s="198"/>
      <c r="ASQ588" s="198"/>
      <c r="ASR588" s="198"/>
      <c r="ASS588" s="198"/>
      <c r="AST588" s="198"/>
      <c r="ASU588" s="198"/>
      <c r="ASV588" s="198"/>
      <c r="ASW588" s="198"/>
      <c r="ASX588" s="198"/>
      <c r="ASY588" s="198"/>
      <c r="ASZ588" s="198"/>
      <c r="ATA588" s="198"/>
      <c r="ATB588" s="198"/>
      <c r="ATC588" s="198"/>
      <c r="ATD588" s="198"/>
      <c r="ATE588" s="198"/>
      <c r="ATF588" s="198"/>
      <c r="ATG588" s="198"/>
      <c r="ATH588" s="198"/>
      <c r="ATI588" s="198"/>
      <c r="ATJ588" s="198"/>
      <c r="ATK588" s="198"/>
      <c r="ATL588" s="198"/>
      <c r="ATM588" s="198"/>
      <c r="ATN588" s="198"/>
      <c r="ATO588" s="198"/>
      <c r="ATP588" s="198"/>
      <c r="ATQ588" s="198"/>
      <c r="ATR588" s="198"/>
      <c r="ATS588" s="198"/>
      <c r="ATT588" s="198"/>
      <c r="ATU588" s="198"/>
      <c r="ATV588" s="198"/>
      <c r="ATW588" s="198"/>
      <c r="ATX588" s="198"/>
      <c r="ATY588" s="198"/>
      <c r="ATZ588" s="198"/>
      <c r="AUA588" s="198"/>
      <c r="AUB588" s="198"/>
      <c r="AUC588" s="198"/>
      <c r="AUD588" s="198"/>
      <c r="AUE588" s="198"/>
      <c r="AUF588" s="198"/>
      <c r="AUG588" s="198"/>
      <c r="AUH588" s="198"/>
      <c r="AUI588" s="198"/>
      <c r="AUJ588" s="198"/>
      <c r="AUK588" s="198"/>
      <c r="AUL588" s="198"/>
      <c r="AUM588" s="198"/>
      <c r="AUN588" s="198"/>
      <c r="AUO588" s="198"/>
      <c r="AUP588" s="198"/>
      <c r="AUQ588" s="198"/>
      <c r="AUR588" s="198"/>
      <c r="AUS588" s="198"/>
      <c r="AUT588" s="198"/>
      <c r="AUU588" s="198"/>
      <c r="AUV588" s="198"/>
      <c r="AUW588" s="198"/>
      <c r="AUX588" s="198"/>
      <c r="AUY588" s="198"/>
      <c r="AUZ588" s="198"/>
      <c r="AVA588" s="198"/>
      <c r="AVB588" s="198"/>
      <c r="AVC588" s="198"/>
      <c r="AVD588" s="198"/>
      <c r="AVE588" s="198"/>
      <c r="AVF588" s="198"/>
      <c r="AVG588" s="198"/>
      <c r="AVH588" s="198"/>
      <c r="AVI588" s="198"/>
      <c r="AVJ588" s="198"/>
      <c r="AVK588" s="198"/>
      <c r="AVL588" s="198"/>
      <c r="AVM588" s="198"/>
      <c r="AVN588" s="198"/>
      <c r="AVO588" s="198"/>
      <c r="AVP588" s="198"/>
      <c r="AVQ588" s="198"/>
      <c r="AVR588" s="198"/>
      <c r="AVS588" s="198"/>
      <c r="AVT588" s="198"/>
      <c r="AVU588" s="198"/>
      <c r="AVV588" s="198"/>
      <c r="AVW588" s="198"/>
      <c r="AVX588" s="198"/>
      <c r="AVY588" s="198"/>
      <c r="AVZ588" s="198"/>
      <c r="AWA588" s="198"/>
      <c r="AWB588" s="198"/>
      <c r="AWC588" s="198"/>
      <c r="AWD588" s="198"/>
      <c r="AWE588" s="198"/>
      <c r="AWF588" s="198"/>
      <c r="AWG588" s="198"/>
      <c r="AWH588" s="198"/>
      <c r="AWI588" s="198"/>
      <c r="AWJ588" s="198"/>
      <c r="AWK588" s="198"/>
      <c r="AWL588" s="198"/>
      <c r="AWM588" s="198"/>
      <c r="AWN588" s="198"/>
      <c r="AWO588" s="198"/>
      <c r="AWP588" s="198"/>
      <c r="AWQ588" s="198"/>
      <c r="AWR588" s="198"/>
      <c r="AWS588" s="198"/>
      <c r="AWT588" s="198"/>
      <c r="AWU588" s="198"/>
      <c r="AWV588" s="198"/>
      <c r="AWW588" s="198"/>
      <c r="AWX588" s="198"/>
      <c r="AWY588" s="198"/>
      <c r="AWZ588" s="198"/>
      <c r="AXA588" s="198"/>
      <c r="AXB588" s="198"/>
      <c r="AXC588" s="198"/>
      <c r="AXD588" s="198"/>
      <c r="AXE588" s="198"/>
      <c r="AXF588" s="198"/>
      <c r="AXG588" s="198"/>
      <c r="AXH588" s="198"/>
      <c r="AXI588" s="198"/>
      <c r="AXJ588" s="198"/>
      <c r="AXK588" s="198"/>
      <c r="AXL588" s="198"/>
      <c r="AXM588" s="198"/>
      <c r="AXN588" s="198"/>
      <c r="AXO588" s="198"/>
      <c r="AXP588" s="198"/>
      <c r="AXQ588" s="198"/>
      <c r="AXR588" s="198"/>
      <c r="AXS588" s="198"/>
      <c r="AXT588" s="198"/>
      <c r="AXU588" s="198"/>
      <c r="AXV588" s="198"/>
      <c r="AXW588" s="198"/>
      <c r="AXX588" s="198"/>
      <c r="AXY588" s="198"/>
      <c r="AXZ588" s="198"/>
      <c r="AYA588" s="198"/>
      <c r="AYB588" s="198"/>
      <c r="AYC588" s="198"/>
      <c r="AYD588" s="198"/>
      <c r="AYE588" s="198"/>
      <c r="AYF588" s="198"/>
      <c r="AYG588" s="198"/>
      <c r="AYH588" s="198"/>
      <c r="AYI588" s="198"/>
      <c r="AYJ588" s="198"/>
      <c r="AYK588" s="198"/>
      <c r="AYL588" s="198"/>
      <c r="AYM588" s="198"/>
      <c r="AYN588" s="198"/>
      <c r="AYO588" s="198"/>
      <c r="AYP588" s="198"/>
      <c r="AYQ588" s="198"/>
      <c r="AYR588" s="198"/>
      <c r="AYS588" s="198"/>
      <c r="AYT588" s="198"/>
      <c r="AYU588" s="198"/>
      <c r="AYV588" s="198"/>
      <c r="AYW588" s="198"/>
      <c r="AYX588" s="198"/>
      <c r="AYY588" s="198"/>
      <c r="AYZ588" s="198"/>
      <c r="AZA588" s="198"/>
      <c r="AZB588" s="198"/>
      <c r="AZC588" s="198"/>
      <c r="AZD588" s="198"/>
      <c r="AZE588" s="198"/>
      <c r="AZF588" s="198"/>
      <c r="AZG588" s="198"/>
      <c r="AZH588" s="198"/>
      <c r="AZI588" s="198"/>
      <c r="AZJ588" s="198"/>
      <c r="AZK588" s="198"/>
      <c r="AZL588" s="198"/>
      <c r="AZM588" s="198"/>
      <c r="AZN588" s="198"/>
      <c r="AZO588" s="198"/>
      <c r="AZP588" s="198"/>
      <c r="AZQ588" s="198"/>
      <c r="AZR588" s="198"/>
      <c r="AZS588" s="198"/>
      <c r="AZT588" s="198"/>
      <c r="AZU588" s="198"/>
      <c r="AZV588" s="198"/>
      <c r="AZW588" s="198"/>
      <c r="AZX588" s="198"/>
      <c r="AZY588" s="198"/>
      <c r="AZZ588" s="198"/>
      <c r="BAA588" s="198"/>
      <c r="BAB588" s="198"/>
      <c r="BAC588" s="198"/>
      <c r="BAD588" s="198"/>
      <c r="BAE588" s="198"/>
      <c r="BAF588" s="198"/>
      <c r="BAG588" s="198"/>
      <c r="BAH588" s="198"/>
      <c r="BAI588" s="198"/>
      <c r="BAJ588" s="198"/>
      <c r="BAK588" s="198"/>
      <c r="BAL588" s="198"/>
      <c r="BAM588" s="198"/>
      <c r="BAN588" s="198"/>
      <c r="BAO588" s="198"/>
      <c r="BAP588" s="198"/>
      <c r="BAQ588" s="198"/>
      <c r="BAR588" s="198"/>
      <c r="BAS588" s="198"/>
      <c r="BAT588" s="198"/>
      <c r="BAU588" s="198"/>
      <c r="BAV588" s="198"/>
      <c r="BAW588" s="198"/>
      <c r="BAX588" s="198"/>
      <c r="BAY588" s="198"/>
      <c r="BAZ588" s="198"/>
      <c r="BBA588" s="198"/>
      <c r="BBB588" s="198"/>
      <c r="BBC588" s="198"/>
      <c r="BBD588" s="198"/>
      <c r="BBE588" s="198"/>
      <c r="BBF588" s="198"/>
      <c r="BBG588" s="198"/>
      <c r="BBH588" s="198"/>
      <c r="BBI588" s="198"/>
      <c r="BBJ588" s="198"/>
      <c r="BBK588" s="198"/>
      <c r="BBL588" s="198"/>
      <c r="BBM588" s="198"/>
      <c r="BBN588" s="198"/>
      <c r="BBO588" s="198"/>
      <c r="BBP588" s="198"/>
      <c r="BBQ588" s="198"/>
      <c r="BBR588" s="198"/>
      <c r="BBS588" s="198"/>
      <c r="BBT588" s="198"/>
      <c r="BBU588" s="198"/>
      <c r="BBV588" s="198"/>
      <c r="BBW588" s="198"/>
      <c r="BBX588" s="198"/>
      <c r="BBY588" s="198"/>
      <c r="BBZ588" s="198"/>
      <c r="BCA588" s="198"/>
      <c r="BCB588" s="198"/>
      <c r="BCC588" s="198"/>
      <c r="BCD588" s="198"/>
      <c r="BCE588" s="198"/>
      <c r="BCF588" s="198"/>
      <c r="BCG588" s="198"/>
      <c r="BCH588" s="198"/>
      <c r="BCI588" s="198"/>
      <c r="BCJ588" s="198"/>
      <c r="BCK588" s="198"/>
      <c r="BCL588" s="198"/>
      <c r="BCM588" s="198"/>
      <c r="BCN588" s="198"/>
      <c r="BCO588" s="198"/>
      <c r="BCP588" s="198"/>
      <c r="BCQ588" s="198"/>
      <c r="BCR588" s="198"/>
      <c r="BCS588" s="198"/>
      <c r="BCT588" s="198"/>
      <c r="BCU588" s="198"/>
      <c r="BCV588" s="198"/>
      <c r="BCW588" s="198"/>
      <c r="BCX588" s="198"/>
      <c r="BCY588" s="198"/>
      <c r="BCZ588" s="198"/>
      <c r="BDA588" s="198"/>
      <c r="BDB588" s="198"/>
      <c r="BDC588" s="198"/>
      <c r="BDD588" s="198"/>
      <c r="BDE588" s="198"/>
      <c r="BDF588" s="198"/>
      <c r="BDG588" s="198"/>
      <c r="BDH588" s="198"/>
      <c r="BDI588" s="198"/>
      <c r="BDJ588" s="198"/>
      <c r="BDK588" s="198"/>
      <c r="BDL588" s="198"/>
      <c r="BDM588" s="198"/>
      <c r="BDN588" s="198"/>
      <c r="BDO588" s="198"/>
      <c r="BDP588" s="198"/>
      <c r="BDQ588" s="198"/>
      <c r="BDR588" s="198"/>
      <c r="BDS588" s="198"/>
      <c r="BDT588" s="198"/>
      <c r="BDU588" s="198"/>
      <c r="BDV588" s="198"/>
      <c r="BDW588" s="198"/>
      <c r="BDX588" s="198"/>
      <c r="BDY588" s="198"/>
      <c r="BDZ588" s="198"/>
      <c r="BEA588" s="198"/>
      <c r="BEB588" s="198"/>
      <c r="BEC588" s="198"/>
      <c r="BED588" s="198"/>
      <c r="BEE588" s="198"/>
      <c r="BEF588" s="198"/>
      <c r="BEG588" s="198"/>
      <c r="BEH588" s="198"/>
      <c r="BEI588" s="198"/>
      <c r="BEJ588" s="198"/>
      <c r="BEK588" s="198"/>
      <c r="BEL588" s="198"/>
      <c r="BEM588" s="198"/>
      <c r="BEN588" s="198"/>
      <c r="BEO588" s="198"/>
      <c r="BEP588" s="198"/>
      <c r="BEQ588" s="198"/>
      <c r="BER588" s="198"/>
      <c r="BES588" s="198"/>
      <c r="BET588" s="198"/>
      <c r="BEU588" s="198"/>
      <c r="BEV588" s="198"/>
      <c r="BEW588" s="198"/>
      <c r="BEX588" s="198"/>
      <c r="BEY588" s="198"/>
      <c r="BEZ588" s="198"/>
      <c r="BFA588" s="198"/>
      <c r="BFB588" s="198"/>
      <c r="BFC588" s="198"/>
      <c r="BFD588" s="198"/>
      <c r="BFE588" s="198"/>
      <c r="BFF588" s="198"/>
      <c r="BFG588" s="198"/>
      <c r="BFH588" s="198"/>
      <c r="BFI588" s="198"/>
      <c r="BFJ588" s="198"/>
      <c r="BFK588" s="198"/>
      <c r="BFL588" s="198"/>
      <c r="BFM588" s="198"/>
      <c r="BFN588" s="198"/>
      <c r="BFO588" s="198"/>
      <c r="BFP588" s="198"/>
      <c r="BFQ588" s="198"/>
      <c r="BFR588" s="198"/>
      <c r="BFS588" s="198"/>
      <c r="BFT588" s="198"/>
      <c r="BFU588" s="198"/>
      <c r="BFV588" s="198"/>
      <c r="BFW588" s="198"/>
      <c r="BFX588" s="198"/>
      <c r="BFY588" s="198"/>
      <c r="BFZ588" s="198"/>
      <c r="BGA588" s="198"/>
      <c r="BGB588" s="198"/>
      <c r="BGC588" s="198"/>
      <c r="BGD588" s="198"/>
      <c r="BGE588" s="198"/>
      <c r="BGF588" s="198"/>
      <c r="BGG588" s="198"/>
      <c r="BGH588" s="198"/>
      <c r="BGI588" s="198"/>
      <c r="BGJ588" s="198"/>
      <c r="BGK588" s="198"/>
      <c r="BGL588" s="198"/>
      <c r="BGM588" s="198"/>
      <c r="BGN588" s="198"/>
      <c r="BGO588" s="198"/>
      <c r="BGP588" s="198"/>
      <c r="BGQ588" s="198"/>
      <c r="BGR588" s="198"/>
      <c r="BGS588" s="198"/>
      <c r="BGT588" s="198"/>
      <c r="BGU588" s="198"/>
      <c r="BGV588" s="198"/>
      <c r="BGW588" s="198"/>
      <c r="BGX588" s="198"/>
      <c r="BGY588" s="198"/>
      <c r="BGZ588" s="198"/>
      <c r="BHA588" s="198"/>
      <c r="BHB588" s="198"/>
      <c r="BHC588" s="198"/>
      <c r="BHD588" s="198"/>
      <c r="BHE588" s="198"/>
      <c r="BHF588" s="198"/>
      <c r="BHG588" s="198"/>
      <c r="BHH588" s="198"/>
      <c r="BHI588" s="198"/>
      <c r="BHJ588" s="198"/>
      <c r="BHK588" s="198"/>
      <c r="BHL588" s="198"/>
      <c r="BHM588" s="198"/>
      <c r="BHN588" s="198"/>
      <c r="BHO588" s="198"/>
      <c r="BHP588" s="198"/>
      <c r="BHQ588" s="198"/>
      <c r="BHR588" s="198"/>
      <c r="BHS588" s="198"/>
      <c r="BHT588" s="198"/>
      <c r="BHU588" s="198"/>
      <c r="BHV588" s="198"/>
      <c r="BHW588" s="198"/>
      <c r="BHX588" s="198"/>
      <c r="BHY588" s="198"/>
      <c r="BHZ588" s="198"/>
      <c r="BIA588" s="198"/>
      <c r="BIB588" s="198"/>
      <c r="BIC588" s="198"/>
      <c r="BID588" s="198"/>
      <c r="BIE588" s="198"/>
      <c r="BIF588" s="198"/>
      <c r="BIG588" s="198"/>
      <c r="BIH588" s="198"/>
      <c r="BII588" s="198"/>
      <c r="BIJ588" s="198"/>
      <c r="BIK588" s="198"/>
      <c r="BIL588" s="198"/>
      <c r="BIM588" s="198"/>
      <c r="BIN588" s="198"/>
      <c r="BIO588" s="198"/>
      <c r="BIP588" s="198"/>
      <c r="BIQ588" s="198"/>
      <c r="BIR588" s="198"/>
      <c r="BIS588" s="198"/>
      <c r="BIT588" s="198"/>
      <c r="BIU588" s="198"/>
      <c r="BIV588" s="198"/>
      <c r="BIW588" s="198"/>
      <c r="BIX588" s="198"/>
      <c r="BIY588" s="198"/>
      <c r="BIZ588" s="198"/>
      <c r="BJA588" s="198"/>
      <c r="BJB588" s="198"/>
      <c r="BJC588" s="198"/>
      <c r="BJD588" s="198"/>
      <c r="BJE588" s="198"/>
      <c r="BJF588" s="198"/>
      <c r="BJG588" s="198"/>
      <c r="BJH588" s="198"/>
      <c r="BJI588" s="198"/>
      <c r="BJJ588" s="198"/>
      <c r="BJK588" s="198"/>
      <c r="BJL588" s="198"/>
      <c r="BJM588" s="198"/>
      <c r="BJN588" s="198"/>
      <c r="BJO588" s="198"/>
      <c r="BJP588" s="198"/>
      <c r="BJQ588" s="198"/>
      <c r="BJR588" s="198"/>
      <c r="BJS588" s="198"/>
      <c r="BJT588" s="198"/>
      <c r="BJU588" s="198"/>
      <c r="BJV588" s="198"/>
      <c r="BJW588" s="198"/>
      <c r="BJX588" s="198"/>
      <c r="BJY588" s="198"/>
      <c r="BJZ588" s="198"/>
      <c r="BKA588" s="198"/>
      <c r="BKB588" s="198"/>
      <c r="BKC588" s="198"/>
      <c r="BKD588" s="198"/>
      <c r="BKE588" s="198"/>
      <c r="BKF588" s="198"/>
      <c r="BKG588" s="198"/>
      <c r="BKH588" s="198"/>
      <c r="BKI588" s="198"/>
      <c r="BKJ588" s="198"/>
      <c r="BKK588" s="198"/>
      <c r="BKL588" s="198"/>
      <c r="BKM588" s="198"/>
      <c r="BKN588" s="198"/>
      <c r="BKO588" s="198"/>
      <c r="BKP588" s="198"/>
      <c r="BKQ588" s="198"/>
      <c r="BKR588" s="198"/>
      <c r="BKS588" s="198"/>
      <c r="BKT588" s="198"/>
      <c r="BKU588" s="198"/>
      <c r="BKV588" s="198"/>
      <c r="BKW588" s="198"/>
      <c r="BKX588" s="198"/>
      <c r="BKY588" s="198"/>
      <c r="BKZ588" s="198"/>
      <c r="BLA588" s="198"/>
      <c r="BLB588" s="198"/>
      <c r="BLC588" s="198"/>
      <c r="BLD588" s="198"/>
      <c r="BLE588" s="198"/>
      <c r="BLF588" s="198"/>
      <c r="BLG588" s="198"/>
      <c r="BLH588" s="198"/>
      <c r="BLI588" s="198"/>
      <c r="BLJ588" s="198"/>
      <c r="BLK588" s="198"/>
      <c r="BLL588" s="198"/>
      <c r="BLM588" s="198"/>
      <c r="BLN588" s="198"/>
      <c r="BLO588" s="198"/>
      <c r="BLP588" s="198"/>
      <c r="BLQ588" s="198"/>
      <c r="BLR588" s="198"/>
      <c r="BLS588" s="198"/>
      <c r="BLT588" s="198"/>
      <c r="BLU588" s="198"/>
      <c r="BLV588" s="198"/>
      <c r="BLW588" s="198"/>
      <c r="BLX588" s="198"/>
      <c r="BLY588" s="198"/>
      <c r="BLZ588" s="198"/>
      <c r="BMA588" s="198"/>
      <c r="BMB588" s="198"/>
      <c r="BMC588" s="198"/>
      <c r="BMD588" s="198"/>
      <c r="BME588" s="198"/>
      <c r="BMF588" s="198"/>
      <c r="BMG588" s="198"/>
      <c r="BMH588" s="198"/>
      <c r="BMI588" s="198"/>
      <c r="BMJ588" s="198"/>
      <c r="BMK588" s="198"/>
      <c r="BML588" s="198"/>
      <c r="BMM588" s="198"/>
      <c r="BMN588" s="198"/>
      <c r="BMO588" s="198"/>
      <c r="BMP588" s="198"/>
      <c r="BMQ588" s="198"/>
      <c r="BMR588" s="198"/>
      <c r="BMS588" s="198"/>
      <c r="BMT588" s="198"/>
      <c r="BMU588" s="198"/>
      <c r="BMV588" s="198"/>
      <c r="BMW588" s="198"/>
      <c r="BMX588" s="198"/>
      <c r="BMY588" s="198"/>
      <c r="BMZ588" s="198"/>
      <c r="BNA588" s="198"/>
      <c r="BNB588" s="198"/>
      <c r="BNC588" s="198"/>
      <c r="BND588" s="198"/>
      <c r="BNE588" s="198"/>
      <c r="BNF588" s="198"/>
      <c r="BNG588" s="198"/>
      <c r="BNH588" s="198"/>
      <c r="BNI588" s="198"/>
      <c r="BNJ588" s="198"/>
      <c r="BNK588" s="198"/>
      <c r="BNL588" s="198"/>
      <c r="BNM588" s="198"/>
      <c r="BNN588" s="198"/>
      <c r="BNO588" s="198"/>
      <c r="BNP588" s="198"/>
      <c r="BNQ588" s="198"/>
      <c r="BNR588" s="198"/>
      <c r="BNS588" s="198"/>
      <c r="BNT588" s="198"/>
      <c r="BNU588" s="198"/>
      <c r="BNV588" s="198"/>
      <c r="BNW588" s="198"/>
      <c r="BNX588" s="198"/>
      <c r="BNY588" s="198"/>
      <c r="BNZ588" s="198"/>
      <c r="BOA588" s="198"/>
      <c r="BOB588" s="198"/>
      <c r="BOC588" s="198"/>
      <c r="BOD588" s="198"/>
      <c r="BOE588" s="198"/>
      <c r="BOF588" s="198"/>
      <c r="BOG588" s="198"/>
      <c r="BOH588" s="198"/>
      <c r="BOI588" s="198"/>
      <c r="BOJ588" s="198"/>
      <c r="BOK588" s="198"/>
      <c r="BOL588" s="198"/>
      <c r="BOM588" s="198"/>
      <c r="BON588" s="198"/>
      <c r="BOO588" s="198"/>
      <c r="BOP588" s="198"/>
      <c r="BOQ588" s="198"/>
      <c r="BOR588" s="198"/>
      <c r="BOS588" s="198"/>
      <c r="BOT588" s="198"/>
      <c r="BOU588" s="198"/>
      <c r="BOV588" s="198"/>
      <c r="BOW588" s="198"/>
      <c r="BOX588" s="198"/>
      <c r="BOY588" s="198"/>
      <c r="BOZ588" s="198"/>
      <c r="BPA588" s="198"/>
      <c r="BPB588" s="198"/>
      <c r="BPC588" s="198"/>
      <c r="BPD588" s="198"/>
      <c r="BPE588" s="198"/>
      <c r="BPF588" s="198"/>
      <c r="BPG588" s="198"/>
      <c r="BPH588" s="198"/>
      <c r="BPI588" s="198"/>
      <c r="BPJ588" s="198"/>
      <c r="BPK588" s="198"/>
      <c r="BPL588" s="198"/>
      <c r="BPM588" s="198"/>
      <c r="BPN588" s="198"/>
      <c r="BPO588" s="198"/>
      <c r="BPP588" s="198"/>
      <c r="BPQ588" s="198"/>
      <c r="BPR588" s="198"/>
      <c r="BPS588" s="198"/>
      <c r="BPT588" s="198"/>
      <c r="BPU588" s="198"/>
      <c r="BPV588" s="198"/>
      <c r="BPW588" s="198"/>
      <c r="BPX588" s="198"/>
      <c r="BPY588" s="198"/>
      <c r="BPZ588" s="198"/>
      <c r="BQA588" s="198"/>
      <c r="BQB588" s="198"/>
      <c r="BQC588" s="198"/>
      <c r="BQD588" s="198"/>
      <c r="BQE588" s="198"/>
      <c r="BQF588" s="198"/>
      <c r="BQG588" s="198"/>
      <c r="BQH588" s="198"/>
      <c r="BQI588" s="198"/>
      <c r="BQJ588" s="198"/>
      <c r="BQK588" s="198"/>
      <c r="BQL588" s="198"/>
      <c r="BQM588" s="198"/>
      <c r="BQN588" s="198"/>
      <c r="BQO588" s="198"/>
      <c r="BQP588" s="198"/>
      <c r="BQQ588" s="198"/>
      <c r="BQR588" s="198"/>
      <c r="BQS588" s="198"/>
      <c r="BQT588" s="198"/>
      <c r="BQU588" s="198"/>
      <c r="BQV588" s="198"/>
      <c r="BQW588" s="198"/>
      <c r="BQX588" s="198"/>
      <c r="BQY588" s="198"/>
      <c r="BQZ588" s="198"/>
      <c r="BRA588" s="198"/>
      <c r="BRB588" s="198"/>
      <c r="BRC588" s="198"/>
      <c r="BRD588" s="198"/>
      <c r="BRE588" s="198"/>
      <c r="BRF588" s="198"/>
      <c r="BRG588" s="198"/>
      <c r="BRH588" s="198"/>
      <c r="BRI588" s="198"/>
      <c r="BRJ588" s="198"/>
      <c r="BRK588" s="198"/>
      <c r="BRL588" s="198"/>
      <c r="BRM588" s="198"/>
      <c r="BRN588" s="198"/>
      <c r="BRO588" s="198"/>
      <c r="BRP588" s="198"/>
      <c r="BRQ588" s="198"/>
      <c r="BRR588" s="198"/>
      <c r="BRS588" s="198"/>
      <c r="BRT588" s="198"/>
      <c r="BRU588" s="198"/>
      <c r="BRV588" s="198"/>
      <c r="BRW588" s="198"/>
      <c r="BRX588" s="198"/>
      <c r="BRY588" s="198"/>
      <c r="BRZ588" s="198"/>
      <c r="BSA588" s="198"/>
      <c r="BSB588" s="198"/>
      <c r="BSC588" s="198"/>
      <c r="BSD588" s="198"/>
      <c r="BSE588" s="198"/>
      <c r="BSF588" s="198"/>
      <c r="BSG588" s="198"/>
      <c r="BSH588" s="198"/>
      <c r="BSI588" s="198"/>
      <c r="BSJ588" s="198"/>
      <c r="BSK588" s="198"/>
      <c r="BSL588" s="198"/>
      <c r="BSM588" s="198"/>
      <c r="BSN588" s="198"/>
      <c r="BSO588" s="198"/>
      <c r="BSP588" s="198"/>
      <c r="BSQ588" s="198"/>
      <c r="BSR588" s="198"/>
      <c r="BSS588" s="198"/>
      <c r="BST588" s="198"/>
      <c r="BSU588" s="198"/>
      <c r="BSV588" s="198"/>
      <c r="BSW588" s="198"/>
      <c r="BSX588" s="198"/>
      <c r="BSY588" s="198"/>
      <c r="BSZ588" s="198"/>
      <c r="BTA588" s="198"/>
      <c r="BTB588" s="198"/>
      <c r="BTC588" s="198"/>
      <c r="BTD588" s="198"/>
      <c r="BTE588" s="198"/>
      <c r="BTF588" s="198"/>
      <c r="BTG588" s="198"/>
      <c r="BTH588" s="198"/>
      <c r="BTI588" s="198"/>
      <c r="BTJ588" s="198"/>
      <c r="BTK588" s="198"/>
      <c r="BTL588" s="198"/>
      <c r="BTM588" s="198"/>
      <c r="BTN588" s="198"/>
      <c r="BTO588" s="198"/>
      <c r="BTP588" s="198"/>
      <c r="BTQ588" s="198"/>
      <c r="BTR588" s="198"/>
      <c r="BTS588" s="198"/>
      <c r="BTT588" s="198"/>
      <c r="BTU588" s="198"/>
      <c r="BTV588" s="198"/>
      <c r="BTW588" s="198"/>
      <c r="BTX588" s="198"/>
      <c r="BTY588" s="198"/>
      <c r="BTZ588" s="198"/>
      <c r="BUA588" s="198"/>
      <c r="BUB588" s="198"/>
      <c r="BUC588" s="198"/>
      <c r="BUD588" s="198"/>
      <c r="BUE588" s="198"/>
      <c r="BUF588" s="198"/>
      <c r="BUG588" s="198"/>
      <c r="BUH588" s="198"/>
      <c r="BUI588" s="198"/>
      <c r="BUJ588" s="198"/>
      <c r="BUK588" s="198"/>
      <c r="BUL588" s="198"/>
      <c r="BUM588" s="198"/>
      <c r="BUN588" s="198"/>
      <c r="BUO588" s="198"/>
      <c r="BUP588" s="198"/>
      <c r="BUQ588" s="198"/>
      <c r="BUR588" s="198"/>
      <c r="BUS588" s="198"/>
      <c r="BUT588" s="198"/>
      <c r="BUU588" s="198"/>
      <c r="BUV588" s="198"/>
      <c r="BUW588" s="198"/>
      <c r="BUX588" s="198"/>
      <c r="BUY588" s="198"/>
      <c r="BUZ588" s="198"/>
      <c r="BVA588" s="198"/>
      <c r="BVB588" s="198"/>
      <c r="BVC588" s="198"/>
      <c r="BVD588" s="198"/>
      <c r="BVE588" s="198"/>
      <c r="BVF588" s="198"/>
      <c r="BVG588" s="198"/>
      <c r="BVH588" s="198"/>
      <c r="BVI588" s="198"/>
      <c r="BVJ588" s="198"/>
      <c r="BVK588" s="198"/>
      <c r="BVL588" s="198"/>
      <c r="BVM588" s="198"/>
      <c r="BVN588" s="198"/>
      <c r="BVO588" s="198"/>
      <c r="BVP588" s="198"/>
      <c r="BVQ588" s="198"/>
      <c r="BVR588" s="198"/>
      <c r="BVS588" s="198"/>
      <c r="BVT588" s="198"/>
      <c r="BVU588" s="198"/>
      <c r="BVV588" s="198"/>
      <c r="BVW588" s="198"/>
      <c r="BVX588" s="198"/>
      <c r="BVY588" s="198"/>
      <c r="BVZ588" s="198"/>
      <c r="BWA588" s="198"/>
      <c r="BWB588" s="198"/>
      <c r="BWC588" s="198"/>
      <c r="BWD588" s="198"/>
      <c r="BWE588" s="198"/>
      <c r="BWF588" s="198"/>
      <c r="BWG588" s="198"/>
      <c r="BWH588" s="198"/>
      <c r="BWI588" s="198"/>
      <c r="BWJ588" s="198"/>
      <c r="BWK588" s="198"/>
      <c r="BWL588" s="198"/>
      <c r="BWM588" s="198"/>
      <c r="BWN588" s="198"/>
      <c r="BWO588" s="198"/>
      <c r="BWP588" s="198"/>
      <c r="BWQ588" s="198"/>
      <c r="BWR588" s="198"/>
      <c r="BWS588" s="198"/>
      <c r="BWT588" s="198"/>
      <c r="BWU588" s="198"/>
      <c r="BWV588" s="198"/>
      <c r="BWW588" s="198"/>
      <c r="BWX588" s="198"/>
      <c r="BWY588" s="198"/>
      <c r="BWZ588" s="198"/>
      <c r="BXA588" s="198"/>
      <c r="BXB588" s="198"/>
      <c r="BXC588" s="198"/>
      <c r="BXD588" s="198"/>
      <c r="BXE588" s="198"/>
      <c r="BXF588" s="198"/>
      <c r="BXG588" s="198"/>
      <c r="BXH588" s="198"/>
      <c r="BXI588" s="198"/>
      <c r="BXJ588" s="198"/>
      <c r="BXK588" s="198"/>
      <c r="BXL588" s="198"/>
      <c r="BXM588" s="198"/>
      <c r="BXN588" s="198"/>
      <c r="BXO588" s="198"/>
      <c r="BXP588" s="198"/>
      <c r="BXQ588" s="198"/>
      <c r="BXR588" s="198"/>
      <c r="BXS588" s="198"/>
      <c r="BXT588" s="198"/>
      <c r="BXU588" s="198"/>
      <c r="BXV588" s="198"/>
      <c r="BXW588" s="198"/>
      <c r="BXX588" s="198"/>
      <c r="BXY588" s="198"/>
      <c r="BXZ588" s="198"/>
      <c r="BYA588" s="198"/>
      <c r="BYB588" s="198"/>
      <c r="BYC588" s="198"/>
      <c r="BYD588" s="198"/>
      <c r="BYE588" s="198"/>
      <c r="BYF588" s="198"/>
      <c r="BYG588" s="198"/>
      <c r="BYH588" s="198"/>
      <c r="BYI588" s="198"/>
      <c r="BYJ588" s="198"/>
      <c r="BYK588" s="198"/>
      <c r="BYL588" s="198"/>
      <c r="BYM588" s="198"/>
      <c r="BYN588" s="198"/>
      <c r="BYO588" s="198"/>
      <c r="BYP588" s="198"/>
      <c r="BYQ588" s="198"/>
      <c r="BYR588" s="198"/>
      <c r="BYS588" s="198"/>
      <c r="BYT588" s="198"/>
      <c r="BYU588" s="198"/>
      <c r="BYV588" s="198"/>
      <c r="BYW588" s="198"/>
      <c r="BYX588" s="198"/>
      <c r="BYY588" s="198"/>
      <c r="BYZ588" s="198"/>
      <c r="BZA588" s="198"/>
      <c r="BZB588" s="198"/>
      <c r="BZC588" s="198"/>
      <c r="BZD588" s="198"/>
      <c r="BZE588" s="198"/>
      <c r="BZF588" s="198"/>
      <c r="BZG588" s="198"/>
      <c r="BZH588" s="198"/>
      <c r="BZI588" s="198"/>
      <c r="BZJ588" s="198"/>
      <c r="BZK588" s="198"/>
      <c r="BZL588" s="198"/>
      <c r="BZM588" s="198"/>
      <c r="BZN588" s="198"/>
      <c r="BZO588" s="198"/>
      <c r="BZP588" s="198"/>
      <c r="BZQ588" s="198"/>
      <c r="BZR588" s="198"/>
      <c r="BZS588" s="198"/>
      <c r="BZT588" s="198"/>
      <c r="BZU588" s="198"/>
      <c r="BZV588" s="198"/>
      <c r="BZW588" s="198"/>
      <c r="BZX588" s="198"/>
      <c r="BZY588" s="198"/>
      <c r="BZZ588" s="198"/>
      <c r="CAA588" s="198"/>
      <c r="CAB588" s="198"/>
      <c r="CAC588" s="198"/>
      <c r="CAD588" s="198"/>
      <c r="CAE588" s="198"/>
      <c r="CAF588" s="198"/>
      <c r="CAG588" s="198"/>
      <c r="CAH588" s="198"/>
      <c r="CAI588" s="198"/>
      <c r="CAJ588" s="198"/>
      <c r="CAK588" s="198"/>
      <c r="CAL588" s="198"/>
      <c r="CAM588" s="198"/>
      <c r="CAN588" s="198"/>
      <c r="CAO588" s="198"/>
      <c r="CAP588" s="198"/>
      <c r="CAQ588" s="198"/>
      <c r="CAR588" s="198"/>
      <c r="CAS588" s="198"/>
      <c r="CAT588" s="198"/>
      <c r="CAU588" s="198"/>
      <c r="CAV588" s="198"/>
      <c r="CAW588" s="198"/>
      <c r="CAX588" s="198"/>
      <c r="CAY588" s="198"/>
      <c r="CAZ588" s="198"/>
      <c r="CBA588" s="198"/>
      <c r="CBB588" s="198"/>
      <c r="CBC588" s="198"/>
      <c r="CBD588" s="198"/>
      <c r="CBE588" s="198"/>
      <c r="CBF588" s="198"/>
      <c r="CBG588" s="198"/>
      <c r="CBH588" s="198"/>
      <c r="CBI588" s="198"/>
      <c r="CBJ588" s="198"/>
      <c r="CBK588" s="198"/>
      <c r="CBL588" s="198"/>
      <c r="CBM588" s="198"/>
      <c r="CBN588" s="198"/>
      <c r="CBO588" s="198"/>
      <c r="CBP588" s="198"/>
      <c r="CBQ588" s="198"/>
      <c r="CBR588" s="198"/>
      <c r="CBS588" s="198"/>
      <c r="CBT588" s="198"/>
      <c r="CBU588" s="198"/>
      <c r="CBV588" s="198"/>
      <c r="CBW588" s="198"/>
      <c r="CBX588" s="198"/>
      <c r="CBY588" s="198"/>
      <c r="CBZ588" s="198"/>
      <c r="CCA588" s="198"/>
      <c r="CCB588" s="198"/>
      <c r="CCC588" s="198"/>
      <c r="CCD588" s="198"/>
      <c r="CCE588" s="198"/>
      <c r="CCF588" s="198"/>
      <c r="CCG588" s="198"/>
      <c r="CCH588" s="198"/>
      <c r="CCI588" s="198"/>
      <c r="CCJ588" s="198"/>
      <c r="CCK588" s="198"/>
      <c r="CCL588" s="198"/>
      <c r="CCM588" s="198"/>
      <c r="CCN588" s="198"/>
      <c r="CCO588" s="198"/>
      <c r="CCP588" s="198"/>
      <c r="CCQ588" s="198"/>
      <c r="CCR588" s="198"/>
      <c r="CCS588" s="198"/>
      <c r="CCT588" s="198"/>
      <c r="CCU588" s="198"/>
      <c r="CCV588" s="198"/>
      <c r="CCW588" s="198"/>
      <c r="CCX588" s="198"/>
      <c r="CCY588" s="198"/>
      <c r="CCZ588" s="198"/>
      <c r="CDA588" s="198"/>
      <c r="CDB588" s="198"/>
      <c r="CDC588" s="198"/>
      <c r="CDD588" s="198"/>
      <c r="CDE588" s="198"/>
      <c r="CDF588" s="198"/>
      <c r="CDG588" s="198"/>
      <c r="CDH588" s="198"/>
      <c r="CDI588" s="198"/>
      <c r="CDJ588" s="198"/>
      <c r="CDK588" s="198"/>
      <c r="CDL588" s="198"/>
      <c r="CDM588" s="198"/>
      <c r="CDN588" s="198"/>
      <c r="CDO588" s="198"/>
      <c r="CDP588" s="198"/>
      <c r="CDQ588" s="198"/>
      <c r="CDR588" s="198"/>
      <c r="CDS588" s="198"/>
      <c r="CDT588" s="198"/>
      <c r="CDU588" s="198"/>
      <c r="CDV588" s="198"/>
      <c r="CDW588" s="198"/>
      <c r="CDX588" s="198"/>
      <c r="CDY588" s="198"/>
      <c r="CDZ588" s="198"/>
      <c r="CEA588" s="198"/>
      <c r="CEB588" s="198"/>
      <c r="CEC588" s="198"/>
      <c r="CED588" s="198"/>
      <c r="CEE588" s="198"/>
      <c r="CEF588" s="198"/>
      <c r="CEG588" s="198"/>
      <c r="CEH588" s="198"/>
      <c r="CEI588" s="198"/>
      <c r="CEJ588" s="198"/>
      <c r="CEK588" s="198"/>
      <c r="CEL588" s="198"/>
      <c r="CEM588" s="198"/>
      <c r="CEN588" s="198"/>
      <c r="CEO588" s="198"/>
      <c r="CEP588" s="198"/>
      <c r="CEQ588" s="198"/>
      <c r="CER588" s="198"/>
      <c r="CES588" s="198"/>
      <c r="CET588" s="198"/>
      <c r="CEU588" s="198"/>
      <c r="CEV588" s="198"/>
      <c r="CEW588" s="198"/>
      <c r="CEX588" s="198"/>
      <c r="CEY588" s="198"/>
      <c r="CEZ588" s="198"/>
      <c r="CFA588" s="198"/>
      <c r="CFB588" s="198"/>
      <c r="CFC588" s="198"/>
      <c r="CFD588" s="198"/>
      <c r="CFE588" s="198"/>
      <c r="CFF588" s="198"/>
      <c r="CFG588" s="198"/>
      <c r="CFH588" s="198"/>
      <c r="CFI588" s="198"/>
      <c r="CFJ588" s="198"/>
      <c r="CFK588" s="198"/>
      <c r="CFL588" s="198"/>
      <c r="CFM588" s="198"/>
      <c r="CFN588" s="198"/>
      <c r="CFO588" s="198"/>
      <c r="CFP588" s="198"/>
      <c r="CFQ588" s="198"/>
      <c r="CFR588" s="198"/>
      <c r="CFS588" s="198"/>
      <c r="CFT588" s="198"/>
      <c r="CFU588" s="198"/>
      <c r="CFV588" s="198"/>
      <c r="CFW588" s="198"/>
      <c r="CFX588" s="198"/>
      <c r="CFY588" s="198"/>
      <c r="CFZ588" s="198"/>
      <c r="CGA588" s="198"/>
      <c r="CGB588" s="198"/>
      <c r="CGC588" s="198"/>
      <c r="CGD588" s="198"/>
      <c r="CGE588" s="198"/>
      <c r="CGF588" s="198"/>
      <c r="CGG588" s="198"/>
      <c r="CGH588" s="198"/>
      <c r="CGI588" s="198"/>
      <c r="CGJ588" s="198"/>
      <c r="CGK588" s="198"/>
      <c r="CGL588" s="198"/>
      <c r="CGM588" s="198"/>
      <c r="CGN588" s="198"/>
      <c r="CGO588" s="198"/>
      <c r="CGP588" s="198"/>
      <c r="CGQ588" s="198"/>
      <c r="CGR588" s="198"/>
      <c r="CGS588" s="198"/>
      <c r="CGT588" s="198"/>
      <c r="CGU588" s="198"/>
      <c r="CGV588" s="198"/>
      <c r="CGW588" s="198"/>
      <c r="CGX588" s="198"/>
      <c r="CGY588" s="198"/>
      <c r="CGZ588" s="198"/>
      <c r="CHA588" s="198"/>
      <c r="CHB588" s="198"/>
      <c r="CHC588" s="198"/>
      <c r="CHD588" s="198"/>
      <c r="CHE588" s="198"/>
      <c r="CHF588" s="198"/>
      <c r="CHG588" s="198"/>
      <c r="CHH588" s="198"/>
      <c r="CHI588" s="198"/>
      <c r="CHJ588" s="198"/>
      <c r="CHK588" s="198"/>
      <c r="CHL588" s="198"/>
      <c r="CHM588" s="198"/>
      <c r="CHN588" s="198"/>
      <c r="CHO588" s="198"/>
      <c r="CHP588" s="198"/>
      <c r="CHQ588" s="198"/>
      <c r="CHR588" s="198"/>
      <c r="CHS588" s="198"/>
      <c r="CHT588" s="198"/>
      <c r="CHU588" s="198"/>
      <c r="CHV588" s="198"/>
      <c r="CHW588" s="198"/>
      <c r="CHX588" s="198"/>
      <c r="CHY588" s="198"/>
      <c r="CHZ588" s="198"/>
      <c r="CIA588" s="198"/>
      <c r="CIB588" s="198"/>
      <c r="CIC588" s="198"/>
      <c r="CID588" s="198"/>
      <c r="CIE588" s="198"/>
      <c r="CIF588" s="198"/>
      <c r="CIG588" s="198"/>
      <c r="CIH588" s="198"/>
      <c r="CII588" s="198"/>
      <c r="CIJ588" s="198"/>
      <c r="CIK588" s="198"/>
      <c r="CIL588" s="198"/>
      <c r="CIM588" s="198"/>
      <c r="CIN588" s="198"/>
      <c r="CIO588" s="198"/>
      <c r="CIP588" s="198"/>
      <c r="CIQ588" s="198"/>
      <c r="CIR588" s="198"/>
      <c r="CIS588" s="198"/>
      <c r="CIT588" s="198"/>
      <c r="CIU588" s="198"/>
      <c r="CIV588" s="198"/>
      <c r="CIW588" s="198"/>
      <c r="CIX588" s="198"/>
      <c r="CIY588" s="198"/>
      <c r="CIZ588" s="198"/>
      <c r="CJA588" s="198"/>
      <c r="CJB588" s="198"/>
      <c r="CJC588" s="198"/>
      <c r="CJD588" s="198"/>
      <c r="CJE588" s="198"/>
      <c r="CJF588" s="198"/>
      <c r="CJG588" s="198"/>
      <c r="CJH588" s="198"/>
      <c r="CJI588" s="198"/>
      <c r="CJJ588" s="198"/>
      <c r="CJK588" s="198"/>
      <c r="CJL588" s="198"/>
      <c r="CJM588" s="198"/>
      <c r="CJN588" s="198"/>
      <c r="CJO588" s="198"/>
      <c r="CJP588" s="198"/>
      <c r="CJQ588" s="198"/>
      <c r="CJR588" s="198"/>
      <c r="CJS588" s="198"/>
      <c r="CJT588" s="198"/>
      <c r="CJU588" s="198"/>
      <c r="CJV588" s="198"/>
      <c r="CJW588" s="198"/>
      <c r="CJX588" s="198"/>
      <c r="CJY588" s="198"/>
      <c r="CJZ588" s="198"/>
      <c r="CKA588" s="198"/>
      <c r="CKB588" s="198"/>
      <c r="CKC588" s="198"/>
      <c r="CKD588" s="198"/>
      <c r="CKE588" s="198"/>
      <c r="CKF588" s="198"/>
      <c r="CKG588" s="198"/>
      <c r="CKH588" s="198"/>
      <c r="CKI588" s="198"/>
      <c r="CKJ588" s="198"/>
      <c r="CKK588" s="198"/>
      <c r="CKL588" s="198"/>
      <c r="CKM588" s="198"/>
      <c r="CKN588" s="198"/>
      <c r="CKO588" s="198"/>
      <c r="CKP588" s="198"/>
      <c r="CKQ588" s="198"/>
      <c r="CKR588" s="198"/>
      <c r="CKS588" s="198"/>
      <c r="CKT588" s="198"/>
      <c r="CKU588" s="198"/>
      <c r="CKV588" s="198"/>
      <c r="CKW588" s="198"/>
      <c r="CKX588" s="198"/>
      <c r="CKY588" s="198"/>
      <c r="CKZ588" s="198"/>
      <c r="CLA588" s="198"/>
      <c r="CLB588" s="198"/>
      <c r="CLC588" s="198"/>
      <c r="CLD588" s="198"/>
      <c r="CLE588" s="198"/>
      <c r="CLF588" s="198"/>
      <c r="CLG588" s="198"/>
      <c r="CLH588" s="198"/>
      <c r="CLI588" s="198"/>
      <c r="CLJ588" s="198"/>
      <c r="CLK588" s="198"/>
      <c r="CLL588" s="198"/>
      <c r="CLM588" s="198"/>
      <c r="CLN588" s="198"/>
      <c r="CLO588" s="198"/>
      <c r="CLP588" s="198"/>
      <c r="CLQ588" s="198"/>
      <c r="CLR588" s="198"/>
      <c r="CLS588" s="198"/>
      <c r="CLT588" s="198"/>
      <c r="CLU588" s="198"/>
      <c r="CLV588" s="198"/>
      <c r="CLW588" s="198"/>
      <c r="CLX588" s="198"/>
      <c r="CLY588" s="198"/>
      <c r="CLZ588" s="198"/>
      <c r="CMA588" s="198"/>
      <c r="CMB588" s="198"/>
      <c r="CMC588" s="198"/>
      <c r="CMD588" s="198"/>
      <c r="CME588" s="198"/>
      <c r="CMF588" s="198"/>
      <c r="CMG588" s="198"/>
      <c r="CMH588" s="198"/>
      <c r="CMI588" s="198"/>
      <c r="CMJ588" s="198"/>
      <c r="CMK588" s="198"/>
      <c r="CML588" s="198"/>
      <c r="CMM588" s="198"/>
      <c r="CMN588" s="198"/>
      <c r="CMO588" s="198"/>
      <c r="CMP588" s="198"/>
      <c r="CMQ588" s="198"/>
      <c r="CMR588" s="198"/>
      <c r="CMS588" s="198"/>
      <c r="CMT588" s="198"/>
      <c r="CMU588" s="198"/>
      <c r="CMV588" s="198"/>
      <c r="CMW588" s="198"/>
      <c r="CMX588" s="198"/>
      <c r="CMY588" s="198"/>
      <c r="CMZ588" s="198"/>
      <c r="CNA588" s="198"/>
      <c r="CNB588" s="198"/>
      <c r="CNC588" s="198"/>
      <c r="CND588" s="198"/>
      <c r="CNE588" s="198"/>
      <c r="CNF588" s="198"/>
      <c r="CNG588" s="198"/>
      <c r="CNH588" s="198"/>
      <c r="CNI588" s="198"/>
      <c r="CNJ588" s="198"/>
      <c r="CNK588" s="198"/>
      <c r="CNL588" s="198"/>
      <c r="CNM588" s="198"/>
      <c r="CNN588" s="198"/>
      <c r="CNO588" s="198"/>
      <c r="CNP588" s="198"/>
      <c r="CNQ588" s="198"/>
      <c r="CNR588" s="198"/>
      <c r="CNS588" s="198"/>
      <c r="CNT588" s="198"/>
      <c r="CNU588" s="198"/>
      <c r="CNV588" s="198"/>
      <c r="CNW588" s="198"/>
      <c r="CNX588" s="198"/>
      <c r="CNY588" s="198"/>
      <c r="CNZ588" s="198"/>
      <c r="COA588" s="198"/>
      <c r="COB588" s="198"/>
      <c r="COC588" s="198"/>
      <c r="COD588" s="198"/>
      <c r="COE588" s="198"/>
      <c r="COF588" s="198"/>
      <c r="COG588" s="198"/>
      <c r="COH588" s="198"/>
      <c r="COI588" s="198"/>
      <c r="COJ588" s="198"/>
      <c r="COK588" s="198"/>
      <c r="COL588" s="198"/>
      <c r="COM588" s="198"/>
      <c r="CON588" s="198"/>
      <c r="COO588" s="198"/>
      <c r="COP588" s="198"/>
      <c r="COQ588" s="198"/>
      <c r="COR588" s="198"/>
      <c r="COS588" s="198"/>
      <c r="COT588" s="198"/>
      <c r="COU588" s="198"/>
      <c r="COV588" s="198"/>
      <c r="COW588" s="198"/>
      <c r="COX588" s="198"/>
      <c r="COY588" s="198"/>
      <c r="COZ588" s="198"/>
      <c r="CPA588" s="198"/>
      <c r="CPB588" s="198"/>
      <c r="CPC588" s="198"/>
      <c r="CPD588" s="198"/>
      <c r="CPE588" s="198"/>
      <c r="CPF588" s="198"/>
      <c r="CPG588" s="198"/>
      <c r="CPH588" s="198"/>
      <c r="CPI588" s="198"/>
      <c r="CPJ588" s="198"/>
      <c r="CPK588" s="198"/>
      <c r="CPL588" s="198"/>
      <c r="CPM588" s="198"/>
      <c r="CPN588" s="198"/>
      <c r="CPO588" s="198"/>
      <c r="CPP588" s="198"/>
      <c r="CPQ588" s="198"/>
      <c r="CPR588" s="198"/>
      <c r="CPS588" s="198"/>
      <c r="CPT588" s="198"/>
      <c r="CPU588" s="198"/>
      <c r="CPV588" s="198"/>
      <c r="CPW588" s="198"/>
      <c r="CPX588" s="198"/>
      <c r="CPY588" s="198"/>
      <c r="CPZ588" s="198"/>
      <c r="CQA588" s="198"/>
      <c r="CQB588" s="198"/>
      <c r="CQC588" s="198"/>
      <c r="CQD588" s="198"/>
      <c r="CQE588" s="198"/>
      <c r="CQF588" s="198"/>
      <c r="CQG588" s="198"/>
      <c r="CQH588" s="198"/>
      <c r="CQI588" s="198"/>
      <c r="CQJ588" s="198"/>
      <c r="CQK588" s="198"/>
      <c r="CQL588" s="198"/>
      <c r="CQM588" s="198"/>
      <c r="CQN588" s="198"/>
      <c r="CQO588" s="198"/>
      <c r="CQP588" s="198"/>
      <c r="CQQ588" s="198"/>
      <c r="CQR588" s="198"/>
      <c r="CQS588" s="198"/>
      <c r="CQT588" s="198"/>
      <c r="CQU588" s="198"/>
      <c r="CQV588" s="198"/>
      <c r="CQW588" s="198"/>
      <c r="CQX588" s="198"/>
      <c r="CQY588" s="198"/>
      <c r="CQZ588" s="198"/>
      <c r="CRA588" s="198"/>
      <c r="CRB588" s="198"/>
      <c r="CRC588" s="198"/>
      <c r="CRD588" s="198"/>
      <c r="CRE588" s="198"/>
      <c r="CRF588" s="198"/>
      <c r="CRG588" s="198"/>
      <c r="CRH588" s="198"/>
      <c r="CRI588" s="198"/>
      <c r="CRJ588" s="198"/>
      <c r="CRK588" s="198"/>
      <c r="CRL588" s="198"/>
      <c r="CRM588" s="198"/>
      <c r="CRN588" s="198"/>
      <c r="CRO588" s="198"/>
      <c r="CRP588" s="198"/>
      <c r="CRQ588" s="198"/>
      <c r="CRR588" s="198"/>
      <c r="CRS588" s="198"/>
      <c r="CRT588" s="198"/>
      <c r="CRU588" s="198"/>
      <c r="CRV588" s="198"/>
      <c r="CRW588" s="198"/>
      <c r="CRX588" s="198"/>
      <c r="CRY588" s="198"/>
      <c r="CRZ588" s="198"/>
      <c r="CSA588" s="198"/>
      <c r="CSB588" s="198"/>
      <c r="CSC588" s="198"/>
      <c r="CSD588" s="198"/>
      <c r="CSE588" s="198"/>
      <c r="CSF588" s="198"/>
      <c r="CSG588" s="198"/>
      <c r="CSH588" s="198"/>
      <c r="CSI588" s="198"/>
      <c r="CSJ588" s="198"/>
      <c r="CSK588" s="198"/>
      <c r="CSL588" s="198"/>
      <c r="CSM588" s="198"/>
      <c r="CSN588" s="198"/>
      <c r="CSO588" s="198"/>
      <c r="CSP588" s="198"/>
      <c r="CSQ588" s="198"/>
      <c r="CSR588" s="198"/>
      <c r="CSS588" s="198"/>
      <c r="CST588" s="198"/>
      <c r="CSU588" s="198"/>
      <c r="CSV588" s="198"/>
      <c r="CSW588" s="198"/>
      <c r="CSX588" s="198"/>
      <c r="CSY588" s="198"/>
      <c r="CSZ588" s="198"/>
      <c r="CTA588" s="198"/>
      <c r="CTB588" s="198"/>
      <c r="CTC588" s="198"/>
      <c r="CTD588" s="198"/>
      <c r="CTE588" s="198"/>
      <c r="CTF588" s="198"/>
      <c r="CTG588" s="198"/>
      <c r="CTH588" s="198"/>
      <c r="CTI588" s="198"/>
      <c r="CTJ588" s="198"/>
      <c r="CTK588" s="198"/>
      <c r="CTL588" s="198"/>
      <c r="CTM588" s="198"/>
      <c r="CTN588" s="198"/>
      <c r="CTO588" s="198"/>
      <c r="CTP588" s="198"/>
      <c r="CTQ588" s="198"/>
      <c r="CTR588" s="198"/>
      <c r="CTS588" s="198"/>
      <c r="CTT588" s="198"/>
      <c r="CTU588" s="198"/>
      <c r="CTV588" s="198"/>
      <c r="CTW588" s="198"/>
      <c r="CTX588" s="198"/>
      <c r="CTY588" s="198"/>
      <c r="CTZ588" s="198"/>
      <c r="CUA588" s="198"/>
      <c r="CUB588" s="198"/>
      <c r="CUC588" s="198"/>
      <c r="CUD588" s="198"/>
      <c r="CUE588" s="198"/>
      <c r="CUF588" s="198"/>
      <c r="CUG588" s="198"/>
      <c r="CUH588" s="198"/>
      <c r="CUI588" s="198"/>
      <c r="CUJ588" s="198"/>
      <c r="CUK588" s="198"/>
      <c r="CUL588" s="198"/>
      <c r="CUM588" s="198"/>
      <c r="CUN588" s="198"/>
      <c r="CUO588" s="198"/>
      <c r="CUP588" s="198"/>
      <c r="CUQ588" s="198"/>
      <c r="CUR588" s="198"/>
      <c r="CUS588" s="198"/>
      <c r="CUT588" s="198"/>
      <c r="CUU588" s="198"/>
      <c r="CUV588" s="198"/>
      <c r="CUW588" s="198"/>
      <c r="CUX588" s="198"/>
      <c r="CUY588" s="198"/>
      <c r="CUZ588" s="198"/>
      <c r="CVA588" s="198"/>
      <c r="CVB588" s="198"/>
      <c r="CVC588" s="198"/>
      <c r="CVD588" s="198"/>
      <c r="CVE588" s="198"/>
      <c r="CVF588" s="198"/>
      <c r="CVG588" s="198"/>
      <c r="CVH588" s="198"/>
      <c r="CVI588" s="198"/>
      <c r="CVJ588" s="198"/>
      <c r="CVK588" s="198"/>
      <c r="CVL588" s="198"/>
      <c r="CVM588" s="198"/>
      <c r="CVN588" s="198"/>
      <c r="CVO588" s="198"/>
      <c r="CVP588" s="198"/>
      <c r="CVQ588" s="198"/>
      <c r="CVR588" s="198"/>
      <c r="CVS588" s="198"/>
      <c r="CVT588" s="198"/>
      <c r="CVU588" s="198"/>
      <c r="CVV588" s="198"/>
      <c r="CVW588" s="198"/>
      <c r="CVX588" s="198"/>
      <c r="CVY588" s="198"/>
      <c r="CVZ588" s="198"/>
      <c r="CWA588" s="198"/>
      <c r="CWB588" s="198"/>
      <c r="CWC588" s="198"/>
      <c r="CWD588" s="198"/>
      <c r="CWE588" s="198"/>
      <c r="CWF588" s="198"/>
      <c r="CWG588" s="198"/>
      <c r="CWH588" s="198"/>
      <c r="CWI588" s="198"/>
      <c r="CWJ588" s="198"/>
      <c r="CWK588" s="198"/>
      <c r="CWL588" s="198"/>
      <c r="CWM588" s="198"/>
      <c r="CWN588" s="198"/>
      <c r="CWO588" s="198"/>
      <c r="CWP588" s="198"/>
      <c r="CWQ588" s="198"/>
      <c r="CWR588" s="198"/>
      <c r="CWS588" s="198"/>
      <c r="CWT588" s="198"/>
      <c r="CWU588" s="198"/>
      <c r="CWV588" s="198"/>
      <c r="CWW588" s="198"/>
      <c r="CWX588" s="198"/>
      <c r="CWY588" s="198"/>
      <c r="CWZ588" s="198"/>
      <c r="CXA588" s="198"/>
      <c r="CXB588" s="198"/>
      <c r="CXC588" s="198"/>
      <c r="CXD588" s="198"/>
      <c r="CXE588" s="198"/>
      <c r="CXF588" s="198"/>
      <c r="CXG588" s="198"/>
      <c r="CXH588" s="198"/>
      <c r="CXI588" s="198"/>
      <c r="CXJ588" s="198"/>
      <c r="CXK588" s="198"/>
      <c r="CXL588" s="198"/>
      <c r="CXM588" s="198"/>
      <c r="CXN588" s="198"/>
      <c r="CXO588" s="198"/>
      <c r="CXP588" s="198"/>
      <c r="CXQ588" s="198"/>
      <c r="CXR588" s="198"/>
      <c r="CXS588" s="198"/>
      <c r="CXT588" s="198"/>
      <c r="CXU588" s="198"/>
      <c r="CXV588" s="198"/>
      <c r="CXW588" s="198"/>
      <c r="CXX588" s="198"/>
      <c r="CXY588" s="198"/>
      <c r="CXZ588" s="198"/>
      <c r="CYA588" s="198"/>
      <c r="CYB588" s="198"/>
      <c r="CYC588" s="198"/>
      <c r="CYD588" s="198"/>
      <c r="CYE588" s="198"/>
      <c r="CYF588" s="198"/>
      <c r="CYG588" s="198"/>
      <c r="CYH588" s="198"/>
      <c r="CYI588" s="198"/>
      <c r="CYJ588" s="198"/>
      <c r="CYK588" s="198"/>
      <c r="CYL588" s="198"/>
      <c r="CYM588" s="198"/>
      <c r="CYN588" s="198"/>
      <c r="CYO588" s="198"/>
      <c r="CYP588" s="198"/>
      <c r="CYQ588" s="198"/>
      <c r="CYR588" s="198"/>
      <c r="CYS588" s="198"/>
      <c r="CYT588" s="198"/>
      <c r="CYU588" s="198"/>
      <c r="CYV588" s="198"/>
      <c r="CYW588" s="198"/>
      <c r="CYX588" s="198"/>
      <c r="CYY588" s="198"/>
      <c r="CYZ588" s="198"/>
      <c r="CZA588" s="198"/>
      <c r="CZB588" s="198"/>
      <c r="CZC588" s="198"/>
      <c r="CZD588" s="198"/>
      <c r="CZE588" s="198"/>
      <c r="CZF588" s="198"/>
      <c r="CZG588" s="198"/>
      <c r="CZH588" s="198"/>
      <c r="CZI588" s="198"/>
      <c r="CZJ588" s="198"/>
      <c r="CZK588" s="198"/>
      <c r="CZL588" s="198"/>
      <c r="CZM588" s="198"/>
      <c r="CZN588" s="198"/>
      <c r="CZO588" s="198"/>
      <c r="CZP588" s="198"/>
      <c r="CZQ588" s="198"/>
      <c r="CZR588" s="198"/>
      <c r="CZS588" s="198"/>
      <c r="CZT588" s="198"/>
      <c r="CZU588" s="198"/>
      <c r="CZV588" s="198"/>
      <c r="CZW588" s="198"/>
      <c r="CZX588" s="198"/>
      <c r="CZY588" s="198"/>
      <c r="CZZ588" s="198"/>
      <c r="DAA588" s="198"/>
      <c r="DAB588" s="198"/>
      <c r="DAC588" s="198"/>
      <c r="DAD588" s="198"/>
      <c r="DAE588" s="198"/>
      <c r="DAF588" s="198"/>
      <c r="DAG588" s="198"/>
      <c r="DAH588" s="198"/>
      <c r="DAI588" s="198"/>
      <c r="DAJ588" s="198"/>
      <c r="DAK588" s="198"/>
      <c r="DAL588" s="198"/>
      <c r="DAM588" s="198"/>
      <c r="DAN588" s="198"/>
      <c r="DAO588" s="198"/>
      <c r="DAP588" s="198"/>
      <c r="DAQ588" s="198"/>
      <c r="DAR588" s="198"/>
      <c r="DAS588" s="198"/>
      <c r="DAT588" s="198"/>
      <c r="DAU588" s="198"/>
      <c r="DAV588" s="198"/>
      <c r="DAW588" s="198"/>
      <c r="DAX588" s="198"/>
      <c r="DAY588" s="198"/>
      <c r="DAZ588" s="198"/>
      <c r="DBA588" s="198"/>
      <c r="DBB588" s="198"/>
      <c r="DBC588" s="198"/>
      <c r="DBD588" s="198"/>
      <c r="DBE588" s="198"/>
      <c r="DBF588" s="198"/>
      <c r="DBG588" s="198"/>
      <c r="DBH588" s="198"/>
      <c r="DBI588" s="198"/>
      <c r="DBJ588" s="198"/>
      <c r="DBK588" s="198"/>
      <c r="DBL588" s="198"/>
      <c r="DBM588" s="198"/>
      <c r="DBN588" s="198"/>
      <c r="DBO588" s="198"/>
      <c r="DBP588" s="198"/>
      <c r="DBQ588" s="198"/>
      <c r="DBR588" s="198"/>
      <c r="DBS588" s="198"/>
      <c r="DBT588" s="198"/>
      <c r="DBU588" s="198"/>
      <c r="DBV588" s="198"/>
      <c r="DBW588" s="198"/>
      <c r="DBX588" s="198"/>
      <c r="DBY588" s="198"/>
      <c r="DBZ588" s="198"/>
      <c r="DCA588" s="198"/>
      <c r="DCB588" s="198"/>
      <c r="DCC588" s="198"/>
      <c r="DCD588" s="198"/>
      <c r="DCE588" s="198"/>
      <c r="DCF588" s="198"/>
      <c r="DCG588" s="198"/>
      <c r="DCH588" s="198"/>
      <c r="DCI588" s="198"/>
      <c r="DCJ588" s="198"/>
      <c r="DCK588" s="198"/>
      <c r="DCL588" s="198"/>
      <c r="DCM588" s="198"/>
      <c r="DCN588" s="198"/>
      <c r="DCO588" s="198"/>
      <c r="DCP588" s="198"/>
      <c r="DCQ588" s="198"/>
      <c r="DCR588" s="198"/>
      <c r="DCS588" s="198"/>
      <c r="DCT588" s="198"/>
      <c r="DCU588" s="198"/>
      <c r="DCV588" s="198"/>
      <c r="DCW588" s="198"/>
      <c r="DCX588" s="198"/>
      <c r="DCY588" s="198"/>
      <c r="DCZ588" s="198"/>
      <c r="DDA588" s="198"/>
      <c r="DDB588" s="198"/>
      <c r="DDC588" s="198"/>
      <c r="DDD588" s="198"/>
      <c r="DDE588" s="198"/>
      <c r="DDF588" s="198"/>
      <c r="DDG588" s="198"/>
      <c r="DDH588" s="198"/>
      <c r="DDI588" s="198"/>
      <c r="DDJ588" s="198"/>
      <c r="DDK588" s="198"/>
      <c r="DDL588" s="198"/>
      <c r="DDM588" s="198"/>
      <c r="DDN588" s="198"/>
      <c r="DDO588" s="198"/>
      <c r="DDP588" s="198"/>
      <c r="DDQ588" s="198"/>
      <c r="DDR588" s="198"/>
      <c r="DDS588" s="198"/>
      <c r="DDT588" s="198"/>
      <c r="DDU588" s="198"/>
      <c r="DDV588" s="198"/>
      <c r="DDW588" s="198"/>
      <c r="DDX588" s="198"/>
      <c r="DDY588" s="198"/>
      <c r="DDZ588" s="198"/>
      <c r="DEA588" s="198"/>
      <c r="DEB588" s="198"/>
      <c r="DEC588" s="198"/>
      <c r="DED588" s="198"/>
      <c r="DEE588" s="198"/>
      <c r="DEF588" s="198"/>
      <c r="DEG588" s="198"/>
      <c r="DEH588" s="198"/>
      <c r="DEI588" s="198"/>
      <c r="DEJ588" s="198"/>
      <c r="DEK588" s="198"/>
      <c r="DEL588" s="198"/>
      <c r="DEM588" s="198"/>
      <c r="DEN588" s="198"/>
      <c r="DEO588" s="198"/>
      <c r="DEP588" s="198"/>
      <c r="DEQ588" s="198"/>
      <c r="DER588" s="198"/>
      <c r="DES588" s="198"/>
      <c r="DET588" s="198"/>
      <c r="DEU588" s="198"/>
      <c r="DEV588" s="198"/>
      <c r="DEW588" s="198"/>
      <c r="DEX588" s="198"/>
      <c r="DEY588" s="198"/>
      <c r="DEZ588" s="198"/>
      <c r="DFA588" s="198"/>
      <c r="DFB588" s="198"/>
      <c r="DFC588" s="198"/>
      <c r="DFD588" s="198"/>
      <c r="DFE588" s="198"/>
      <c r="DFF588" s="198"/>
      <c r="DFG588" s="198"/>
      <c r="DFH588" s="198"/>
      <c r="DFI588" s="198"/>
      <c r="DFJ588" s="198"/>
      <c r="DFK588" s="198"/>
      <c r="DFL588" s="198"/>
      <c r="DFM588" s="198"/>
      <c r="DFN588" s="198"/>
      <c r="DFO588" s="198"/>
      <c r="DFP588" s="198"/>
      <c r="DFQ588" s="198"/>
      <c r="DFR588" s="198"/>
      <c r="DFS588" s="198"/>
      <c r="DFT588" s="198"/>
      <c r="DFU588" s="198"/>
      <c r="DFV588" s="198"/>
      <c r="DFW588" s="198"/>
      <c r="DFX588" s="198"/>
      <c r="DFY588" s="198"/>
      <c r="DFZ588" s="198"/>
      <c r="DGA588" s="198"/>
      <c r="DGB588" s="198"/>
      <c r="DGC588" s="198"/>
      <c r="DGD588" s="198"/>
      <c r="DGE588" s="198"/>
      <c r="DGF588" s="198"/>
      <c r="DGG588" s="198"/>
      <c r="DGH588" s="198"/>
      <c r="DGI588" s="198"/>
      <c r="DGJ588" s="198"/>
      <c r="DGK588" s="198"/>
      <c r="DGL588" s="198"/>
      <c r="DGM588" s="198"/>
      <c r="DGN588" s="198"/>
      <c r="DGO588" s="198"/>
      <c r="DGP588" s="198"/>
      <c r="DGQ588" s="198"/>
      <c r="DGR588" s="198"/>
      <c r="DGS588" s="198"/>
      <c r="DGT588" s="198"/>
      <c r="DGU588" s="198"/>
      <c r="DGV588" s="198"/>
      <c r="DGW588" s="198"/>
      <c r="DGX588" s="198"/>
      <c r="DGY588" s="198"/>
      <c r="DGZ588" s="198"/>
      <c r="DHA588" s="198"/>
      <c r="DHB588" s="198"/>
      <c r="DHC588" s="198"/>
      <c r="DHD588" s="198"/>
      <c r="DHE588" s="198"/>
      <c r="DHF588" s="198"/>
      <c r="DHG588" s="198"/>
      <c r="DHH588" s="198"/>
      <c r="DHI588" s="198"/>
      <c r="DHJ588" s="198"/>
      <c r="DHK588" s="198"/>
      <c r="DHL588" s="198"/>
      <c r="DHM588" s="198"/>
      <c r="DHN588" s="198"/>
      <c r="DHO588" s="198"/>
      <c r="DHP588" s="198"/>
      <c r="DHQ588" s="198"/>
      <c r="DHR588" s="198"/>
      <c r="DHS588" s="198"/>
      <c r="DHT588" s="198"/>
      <c r="DHU588" s="198"/>
      <c r="DHV588" s="198"/>
      <c r="DHW588" s="198"/>
      <c r="DHX588" s="198"/>
      <c r="DHY588" s="198"/>
      <c r="DHZ588" s="198"/>
      <c r="DIA588" s="198"/>
      <c r="DIB588" s="198"/>
      <c r="DIC588" s="198"/>
      <c r="DID588" s="198"/>
      <c r="DIE588" s="198"/>
      <c r="DIF588" s="198"/>
      <c r="DIG588" s="198"/>
      <c r="DIH588" s="198"/>
      <c r="DII588" s="198"/>
      <c r="DIJ588" s="198"/>
      <c r="DIK588" s="198"/>
      <c r="DIL588" s="198"/>
      <c r="DIM588" s="198"/>
      <c r="DIN588" s="198"/>
      <c r="DIO588" s="198"/>
      <c r="DIP588" s="198"/>
      <c r="DIQ588" s="198"/>
      <c r="DIR588" s="198"/>
      <c r="DIS588" s="198"/>
      <c r="DIT588" s="198"/>
      <c r="DIU588" s="198"/>
      <c r="DIV588" s="198"/>
      <c r="DIW588" s="198"/>
      <c r="DIX588" s="198"/>
      <c r="DIY588" s="198"/>
      <c r="DIZ588" s="198"/>
      <c r="DJA588" s="198"/>
      <c r="DJB588" s="198"/>
      <c r="DJC588" s="198"/>
      <c r="DJD588" s="198"/>
      <c r="DJE588" s="198"/>
      <c r="DJF588" s="198"/>
      <c r="DJG588" s="198"/>
      <c r="DJH588" s="198"/>
      <c r="DJI588" s="198"/>
      <c r="DJJ588" s="198"/>
      <c r="DJK588" s="198"/>
      <c r="DJL588" s="198"/>
      <c r="DJM588" s="198"/>
      <c r="DJN588" s="198"/>
      <c r="DJO588" s="198"/>
      <c r="DJP588" s="198"/>
      <c r="DJQ588" s="198"/>
      <c r="DJR588" s="198"/>
      <c r="DJS588" s="198"/>
      <c r="DJT588" s="198"/>
      <c r="DJU588" s="198"/>
      <c r="DJV588" s="198"/>
      <c r="DJW588" s="198"/>
      <c r="DJX588" s="198"/>
      <c r="DJY588" s="198"/>
      <c r="DJZ588" s="198"/>
      <c r="DKA588" s="198"/>
      <c r="DKB588" s="198"/>
      <c r="DKC588" s="198"/>
      <c r="DKD588" s="198"/>
      <c r="DKE588" s="198"/>
      <c r="DKF588" s="198"/>
      <c r="DKG588" s="198"/>
      <c r="DKH588" s="198"/>
      <c r="DKI588" s="198"/>
      <c r="DKJ588" s="198"/>
      <c r="DKK588" s="198"/>
      <c r="DKL588" s="198"/>
      <c r="DKM588" s="198"/>
      <c r="DKN588" s="198"/>
      <c r="DKO588" s="198"/>
      <c r="DKP588" s="198"/>
      <c r="DKQ588" s="198"/>
      <c r="DKR588" s="198"/>
      <c r="DKS588" s="198"/>
      <c r="DKT588" s="198"/>
      <c r="DKU588" s="198"/>
      <c r="DKV588" s="198"/>
      <c r="DKW588" s="198"/>
      <c r="DKX588" s="198"/>
      <c r="DKY588" s="198"/>
      <c r="DKZ588" s="198"/>
      <c r="DLA588" s="198"/>
      <c r="DLB588" s="198"/>
      <c r="DLC588" s="198"/>
      <c r="DLD588" s="198"/>
      <c r="DLE588" s="198"/>
      <c r="DLF588" s="198"/>
      <c r="DLG588" s="198"/>
      <c r="DLH588" s="198"/>
      <c r="DLI588" s="198"/>
      <c r="DLJ588" s="198"/>
      <c r="DLK588" s="198"/>
      <c r="DLL588" s="198"/>
      <c r="DLM588" s="198"/>
      <c r="DLN588" s="198"/>
      <c r="DLO588" s="198"/>
      <c r="DLP588" s="198"/>
      <c r="DLQ588" s="198"/>
      <c r="DLR588" s="198"/>
      <c r="DLS588" s="198"/>
      <c r="DLT588" s="198"/>
      <c r="DLU588" s="198"/>
      <c r="DLV588" s="198"/>
      <c r="DLW588" s="198"/>
      <c r="DLX588" s="198"/>
      <c r="DLY588" s="198"/>
      <c r="DLZ588" s="198"/>
      <c r="DMA588" s="198"/>
      <c r="DMB588" s="198"/>
      <c r="DMC588" s="198"/>
      <c r="DMD588" s="198"/>
      <c r="DME588" s="198"/>
      <c r="DMF588" s="198"/>
      <c r="DMG588" s="198"/>
      <c r="DMH588" s="198"/>
      <c r="DMI588" s="198"/>
      <c r="DMJ588" s="198"/>
      <c r="DMK588" s="198"/>
      <c r="DML588" s="198"/>
      <c r="DMM588" s="198"/>
      <c r="DMN588" s="198"/>
      <c r="DMO588" s="198"/>
      <c r="DMP588" s="198"/>
      <c r="DMQ588" s="198"/>
      <c r="DMR588" s="198"/>
      <c r="DMS588" s="198"/>
      <c r="DMT588" s="198"/>
      <c r="DMU588" s="198"/>
      <c r="DMV588" s="198"/>
      <c r="DMW588" s="198"/>
      <c r="DMX588" s="198"/>
      <c r="DMY588" s="198"/>
      <c r="DMZ588" s="198"/>
      <c r="DNA588" s="198"/>
      <c r="DNB588" s="198"/>
      <c r="DNC588" s="198"/>
      <c r="DND588" s="198"/>
      <c r="DNE588" s="198"/>
      <c r="DNF588" s="198"/>
      <c r="DNG588" s="198"/>
      <c r="DNH588" s="198"/>
      <c r="DNI588" s="198"/>
      <c r="DNJ588" s="198"/>
      <c r="DNK588" s="198"/>
      <c r="DNL588" s="198"/>
      <c r="DNM588" s="198"/>
      <c r="DNN588" s="198"/>
      <c r="DNO588" s="198"/>
      <c r="DNP588" s="198"/>
      <c r="DNQ588" s="198"/>
      <c r="DNR588" s="198"/>
      <c r="DNS588" s="198"/>
      <c r="DNT588" s="198"/>
      <c r="DNU588" s="198"/>
      <c r="DNV588" s="198"/>
      <c r="DNW588" s="198"/>
      <c r="DNX588" s="198"/>
      <c r="DNY588" s="198"/>
      <c r="DNZ588" s="198"/>
      <c r="DOA588" s="198"/>
      <c r="DOB588" s="198"/>
      <c r="DOC588" s="198"/>
      <c r="DOD588" s="198"/>
      <c r="DOE588" s="198"/>
      <c r="DOF588" s="198"/>
      <c r="DOG588" s="198"/>
      <c r="DOH588" s="198"/>
      <c r="DOI588" s="198"/>
      <c r="DOJ588" s="198"/>
      <c r="DOK588" s="198"/>
      <c r="DOL588" s="198"/>
      <c r="DOM588" s="198"/>
      <c r="DON588" s="198"/>
      <c r="DOO588" s="198"/>
      <c r="DOP588" s="198"/>
      <c r="DOQ588" s="198"/>
      <c r="DOR588" s="198"/>
      <c r="DOS588" s="198"/>
      <c r="DOT588" s="198"/>
      <c r="DOU588" s="198"/>
      <c r="DOV588" s="198"/>
      <c r="DOW588" s="198"/>
      <c r="DOX588" s="198"/>
      <c r="DOY588" s="198"/>
      <c r="DOZ588" s="198"/>
      <c r="DPA588" s="198"/>
      <c r="DPB588" s="198"/>
      <c r="DPC588" s="198"/>
      <c r="DPD588" s="198"/>
      <c r="DPE588" s="198"/>
      <c r="DPF588" s="198"/>
      <c r="DPG588" s="198"/>
      <c r="DPH588" s="198"/>
      <c r="DPI588" s="198"/>
      <c r="DPJ588" s="198"/>
      <c r="DPK588" s="198"/>
      <c r="DPL588" s="198"/>
      <c r="DPM588" s="198"/>
      <c r="DPN588" s="198"/>
      <c r="DPO588" s="198"/>
      <c r="DPP588" s="198"/>
      <c r="DPQ588" s="198"/>
      <c r="DPR588" s="198"/>
      <c r="DPS588" s="198"/>
      <c r="DPT588" s="198"/>
      <c r="DPU588" s="198"/>
      <c r="DPV588" s="198"/>
      <c r="DPW588" s="198"/>
      <c r="DPX588" s="198"/>
      <c r="DPY588" s="198"/>
      <c r="DPZ588" s="198"/>
      <c r="DQA588" s="198"/>
      <c r="DQB588" s="198"/>
      <c r="DQC588" s="198"/>
      <c r="DQD588" s="198"/>
      <c r="DQE588" s="198"/>
      <c r="DQF588" s="198"/>
      <c r="DQG588" s="198"/>
      <c r="DQH588" s="198"/>
      <c r="DQI588" s="198"/>
      <c r="DQJ588" s="198"/>
      <c r="DQK588" s="198"/>
      <c r="DQL588" s="198"/>
      <c r="DQM588" s="198"/>
      <c r="DQN588" s="198"/>
      <c r="DQO588" s="198"/>
      <c r="DQP588" s="198"/>
      <c r="DQQ588" s="198"/>
      <c r="DQR588" s="198"/>
      <c r="DQS588" s="198"/>
      <c r="DQT588" s="198"/>
      <c r="DQU588" s="198"/>
      <c r="DQV588" s="198"/>
      <c r="DQW588" s="198"/>
      <c r="DQX588" s="198"/>
      <c r="DQY588" s="198"/>
      <c r="DQZ588" s="198"/>
      <c r="DRA588" s="198"/>
      <c r="DRB588" s="198"/>
      <c r="DRC588" s="198"/>
      <c r="DRD588" s="198"/>
      <c r="DRE588" s="198"/>
      <c r="DRF588" s="198"/>
      <c r="DRG588" s="198"/>
      <c r="DRH588" s="198"/>
      <c r="DRI588" s="198"/>
      <c r="DRJ588" s="198"/>
      <c r="DRK588" s="198"/>
      <c r="DRL588" s="198"/>
      <c r="DRM588" s="198"/>
      <c r="DRN588" s="198"/>
      <c r="DRO588" s="198"/>
      <c r="DRP588" s="198"/>
      <c r="DRQ588" s="198"/>
      <c r="DRR588" s="198"/>
      <c r="DRS588" s="198"/>
      <c r="DRT588" s="198"/>
      <c r="DRU588" s="198"/>
      <c r="DRV588" s="198"/>
      <c r="DRW588" s="198"/>
      <c r="DRX588" s="198"/>
      <c r="DRY588" s="198"/>
      <c r="DRZ588" s="198"/>
      <c r="DSA588" s="198"/>
      <c r="DSB588" s="198"/>
      <c r="DSC588" s="198"/>
      <c r="DSD588" s="198"/>
      <c r="DSE588" s="198"/>
      <c r="DSF588" s="198"/>
      <c r="DSG588" s="198"/>
      <c r="DSH588" s="198"/>
      <c r="DSI588" s="198"/>
      <c r="DSJ588" s="198"/>
      <c r="DSK588" s="198"/>
      <c r="DSL588" s="198"/>
      <c r="DSM588" s="198"/>
      <c r="DSN588" s="198"/>
      <c r="DSO588" s="198"/>
      <c r="DSP588" s="198"/>
      <c r="DSQ588" s="198"/>
      <c r="DSR588" s="198"/>
      <c r="DSS588" s="198"/>
      <c r="DST588" s="198"/>
      <c r="DSU588" s="198"/>
      <c r="DSV588" s="198"/>
      <c r="DSW588" s="198"/>
      <c r="DSX588" s="198"/>
      <c r="DSY588" s="198"/>
      <c r="DSZ588" s="198"/>
      <c r="DTA588" s="198"/>
      <c r="DTB588" s="198"/>
      <c r="DTC588" s="198"/>
      <c r="DTD588" s="198"/>
      <c r="DTE588" s="198"/>
      <c r="DTF588" s="198"/>
      <c r="DTG588" s="198"/>
      <c r="DTH588" s="198"/>
      <c r="DTI588" s="198"/>
      <c r="DTJ588" s="198"/>
      <c r="DTK588" s="198"/>
      <c r="DTL588" s="198"/>
      <c r="DTM588" s="198"/>
      <c r="DTN588" s="198"/>
      <c r="DTO588" s="198"/>
      <c r="DTP588" s="198"/>
      <c r="DTQ588" s="198"/>
      <c r="DTR588" s="198"/>
      <c r="DTS588" s="198"/>
      <c r="DTT588" s="198"/>
      <c r="DTU588" s="198"/>
      <c r="DTV588" s="198"/>
      <c r="DTW588" s="198"/>
      <c r="DTX588" s="198"/>
      <c r="DTY588" s="198"/>
      <c r="DTZ588" s="198"/>
      <c r="DUA588" s="198"/>
      <c r="DUB588" s="198"/>
      <c r="DUC588" s="198"/>
      <c r="DUD588" s="198"/>
      <c r="DUE588" s="198"/>
      <c r="DUF588" s="198"/>
      <c r="DUG588" s="198"/>
      <c r="DUH588" s="198"/>
      <c r="DUI588" s="198"/>
      <c r="DUJ588" s="198"/>
      <c r="DUK588" s="198"/>
      <c r="DUL588" s="198"/>
      <c r="DUM588" s="198"/>
      <c r="DUN588" s="198"/>
      <c r="DUO588" s="198"/>
      <c r="DUP588" s="198"/>
      <c r="DUQ588" s="198"/>
      <c r="DUR588" s="198"/>
      <c r="DUS588" s="198"/>
      <c r="DUT588" s="198"/>
      <c r="DUU588" s="198"/>
      <c r="DUV588" s="198"/>
      <c r="DUW588" s="198"/>
      <c r="DUX588" s="198"/>
      <c r="DUY588" s="198"/>
      <c r="DUZ588" s="198"/>
      <c r="DVA588" s="198"/>
      <c r="DVB588" s="198"/>
      <c r="DVC588" s="198"/>
      <c r="DVD588" s="198"/>
      <c r="DVE588" s="198"/>
      <c r="DVF588" s="198"/>
      <c r="DVG588" s="198"/>
      <c r="DVH588" s="198"/>
      <c r="DVI588" s="198"/>
      <c r="DVJ588" s="198"/>
      <c r="DVK588" s="198"/>
      <c r="DVL588" s="198"/>
      <c r="DVM588" s="198"/>
      <c r="DVN588" s="198"/>
      <c r="DVO588" s="198"/>
      <c r="DVP588" s="198"/>
      <c r="DVQ588" s="198"/>
      <c r="DVR588" s="198"/>
      <c r="DVS588" s="198"/>
      <c r="DVT588" s="198"/>
      <c r="DVU588" s="198"/>
      <c r="DVV588" s="198"/>
      <c r="DVW588" s="198"/>
      <c r="DVX588" s="198"/>
      <c r="DVY588" s="198"/>
      <c r="DVZ588" s="198"/>
      <c r="DWA588" s="198"/>
      <c r="DWB588" s="198"/>
      <c r="DWC588" s="198"/>
      <c r="DWD588" s="198"/>
      <c r="DWE588" s="198"/>
      <c r="DWF588" s="198"/>
      <c r="DWG588" s="198"/>
      <c r="DWH588" s="198"/>
      <c r="DWI588" s="198"/>
      <c r="DWJ588" s="198"/>
      <c r="DWK588" s="198"/>
      <c r="DWL588" s="198"/>
      <c r="DWM588" s="198"/>
      <c r="DWN588" s="198"/>
      <c r="DWO588" s="198"/>
      <c r="DWP588" s="198"/>
      <c r="DWQ588" s="198"/>
      <c r="DWR588" s="198"/>
      <c r="DWS588" s="198"/>
      <c r="DWT588" s="198"/>
      <c r="DWU588" s="198"/>
      <c r="DWV588" s="198"/>
      <c r="DWW588" s="198"/>
      <c r="DWX588" s="198"/>
      <c r="DWY588" s="198"/>
      <c r="DWZ588" s="198"/>
      <c r="DXA588" s="198"/>
      <c r="DXB588" s="198"/>
      <c r="DXC588" s="198"/>
      <c r="DXD588" s="198"/>
      <c r="DXE588" s="198"/>
      <c r="DXF588" s="198"/>
      <c r="DXG588" s="198"/>
      <c r="DXH588" s="198"/>
      <c r="DXI588" s="198"/>
      <c r="DXJ588" s="198"/>
      <c r="DXK588" s="198"/>
      <c r="DXL588" s="198"/>
      <c r="DXM588" s="198"/>
      <c r="DXN588" s="198"/>
      <c r="DXO588" s="198"/>
      <c r="DXP588" s="198"/>
      <c r="DXQ588" s="198"/>
      <c r="DXR588" s="198"/>
      <c r="DXS588" s="198"/>
      <c r="DXT588" s="198"/>
      <c r="DXU588" s="198"/>
      <c r="DXV588" s="198"/>
      <c r="DXW588" s="198"/>
      <c r="DXX588" s="198"/>
      <c r="DXY588" s="198"/>
      <c r="DXZ588" s="198"/>
      <c r="DYA588" s="198"/>
      <c r="DYB588" s="198"/>
      <c r="DYC588" s="198"/>
      <c r="DYD588" s="198"/>
      <c r="DYE588" s="198"/>
      <c r="DYF588" s="198"/>
      <c r="DYG588" s="198"/>
      <c r="DYH588" s="198"/>
      <c r="DYI588" s="198"/>
      <c r="DYJ588" s="198"/>
      <c r="DYK588" s="198"/>
      <c r="DYL588" s="198"/>
      <c r="DYM588" s="198"/>
      <c r="DYN588" s="198"/>
      <c r="DYO588" s="198"/>
      <c r="DYP588" s="198"/>
      <c r="DYQ588" s="198"/>
      <c r="DYR588" s="198"/>
      <c r="DYS588" s="198"/>
      <c r="DYT588" s="198"/>
      <c r="DYU588" s="198"/>
      <c r="DYV588" s="198"/>
      <c r="DYW588" s="198"/>
      <c r="DYX588" s="198"/>
      <c r="DYY588" s="198"/>
      <c r="DYZ588" s="198"/>
      <c r="DZA588" s="198"/>
      <c r="DZB588" s="198"/>
      <c r="DZC588" s="198"/>
      <c r="DZD588" s="198"/>
      <c r="DZE588" s="198"/>
      <c r="DZF588" s="198"/>
      <c r="DZG588" s="198"/>
      <c r="DZH588" s="198"/>
      <c r="DZI588" s="198"/>
      <c r="DZJ588" s="198"/>
      <c r="DZK588" s="198"/>
      <c r="DZL588" s="198"/>
      <c r="DZM588" s="198"/>
      <c r="DZN588" s="198"/>
      <c r="DZO588" s="198"/>
      <c r="DZP588" s="198"/>
      <c r="DZQ588" s="198"/>
      <c r="DZR588" s="198"/>
      <c r="DZS588" s="198"/>
      <c r="DZT588" s="198"/>
      <c r="DZU588" s="198"/>
      <c r="DZV588" s="198"/>
      <c r="DZW588" s="198"/>
      <c r="DZX588" s="198"/>
      <c r="DZY588" s="198"/>
      <c r="DZZ588" s="198"/>
      <c r="EAA588" s="198"/>
      <c r="EAB588" s="198"/>
      <c r="EAC588" s="198"/>
      <c r="EAD588" s="198"/>
      <c r="EAE588" s="198"/>
      <c r="EAF588" s="198"/>
      <c r="EAG588" s="198"/>
      <c r="EAH588" s="198"/>
      <c r="EAI588" s="198"/>
      <c r="EAJ588" s="198"/>
      <c r="EAK588" s="198"/>
      <c r="EAL588" s="198"/>
      <c r="EAM588" s="198"/>
      <c r="EAN588" s="198"/>
      <c r="EAO588" s="198"/>
      <c r="EAP588" s="198"/>
      <c r="EAQ588" s="198"/>
      <c r="EAR588" s="198"/>
      <c r="EAS588" s="198"/>
      <c r="EAT588" s="198"/>
      <c r="EAU588" s="198"/>
      <c r="EAV588" s="198"/>
      <c r="EAW588" s="198"/>
      <c r="EAX588" s="198"/>
      <c r="EAY588" s="198"/>
      <c r="EAZ588" s="198"/>
      <c r="EBA588" s="198"/>
      <c r="EBB588" s="198"/>
      <c r="EBC588" s="198"/>
      <c r="EBD588" s="198"/>
      <c r="EBE588" s="198"/>
      <c r="EBF588" s="198"/>
      <c r="EBG588" s="198"/>
      <c r="EBH588" s="198"/>
      <c r="EBI588" s="198"/>
      <c r="EBJ588" s="198"/>
      <c r="EBK588" s="198"/>
      <c r="EBL588" s="198"/>
      <c r="EBM588" s="198"/>
      <c r="EBN588" s="198"/>
      <c r="EBO588" s="198"/>
      <c r="EBP588" s="198"/>
      <c r="EBQ588" s="198"/>
      <c r="EBR588" s="198"/>
      <c r="EBS588" s="198"/>
      <c r="EBT588" s="198"/>
      <c r="EBU588" s="198"/>
      <c r="EBV588" s="198"/>
      <c r="EBW588" s="198"/>
      <c r="EBX588" s="198"/>
      <c r="EBY588" s="198"/>
      <c r="EBZ588" s="198"/>
      <c r="ECA588" s="198"/>
      <c r="ECB588" s="198"/>
      <c r="ECC588" s="198"/>
      <c r="ECD588" s="198"/>
      <c r="ECE588" s="198"/>
      <c r="ECF588" s="198"/>
      <c r="ECG588" s="198"/>
      <c r="ECH588" s="198"/>
      <c r="ECI588" s="198"/>
      <c r="ECJ588" s="198"/>
      <c r="ECK588" s="198"/>
      <c r="ECL588" s="198"/>
      <c r="ECM588" s="198"/>
      <c r="ECN588" s="198"/>
      <c r="ECO588" s="198"/>
      <c r="ECP588" s="198"/>
      <c r="ECQ588" s="198"/>
      <c r="ECR588" s="198"/>
      <c r="ECS588" s="198"/>
      <c r="ECT588" s="198"/>
      <c r="ECU588" s="198"/>
      <c r="ECV588" s="198"/>
      <c r="ECW588" s="198"/>
      <c r="ECX588" s="198"/>
      <c r="ECY588" s="198"/>
      <c r="ECZ588" s="198"/>
      <c r="EDA588" s="198"/>
      <c r="EDB588" s="198"/>
      <c r="EDC588" s="198"/>
      <c r="EDD588" s="198"/>
      <c r="EDE588" s="198"/>
      <c r="EDF588" s="198"/>
      <c r="EDG588" s="198"/>
      <c r="EDH588" s="198"/>
      <c r="EDI588" s="198"/>
      <c r="EDJ588" s="198"/>
      <c r="EDK588" s="198"/>
      <c r="EDL588" s="198"/>
      <c r="EDM588" s="198"/>
      <c r="EDN588" s="198"/>
      <c r="EDO588" s="198"/>
      <c r="EDP588" s="198"/>
      <c r="EDQ588" s="198"/>
      <c r="EDR588" s="198"/>
      <c r="EDS588" s="198"/>
      <c r="EDT588" s="198"/>
      <c r="EDU588" s="198"/>
      <c r="EDV588" s="198"/>
      <c r="EDW588" s="198"/>
      <c r="EDX588" s="198"/>
      <c r="EDY588" s="198"/>
      <c r="EDZ588" s="198"/>
      <c r="EEA588" s="198"/>
      <c r="EEB588" s="198"/>
      <c r="EEC588" s="198"/>
      <c r="EED588" s="198"/>
      <c r="EEE588" s="198"/>
      <c r="EEF588" s="198"/>
      <c r="EEG588" s="198"/>
      <c r="EEH588" s="198"/>
      <c r="EEI588" s="198"/>
      <c r="EEJ588" s="198"/>
      <c r="EEK588" s="198"/>
      <c r="EEL588" s="198"/>
      <c r="EEM588" s="198"/>
      <c r="EEN588" s="198"/>
      <c r="EEO588" s="198"/>
      <c r="EEP588" s="198"/>
      <c r="EEQ588" s="198"/>
      <c r="EER588" s="198"/>
      <c r="EES588" s="198"/>
      <c r="EET588" s="198"/>
      <c r="EEU588" s="198"/>
      <c r="EEV588" s="198"/>
      <c r="EEW588" s="198"/>
      <c r="EEX588" s="198"/>
      <c r="EEY588" s="198"/>
      <c r="EEZ588" s="198"/>
      <c r="EFA588" s="198"/>
      <c r="EFB588" s="198"/>
      <c r="EFC588" s="198"/>
      <c r="EFD588" s="198"/>
      <c r="EFE588" s="198"/>
      <c r="EFF588" s="198"/>
      <c r="EFG588" s="198"/>
      <c r="EFH588" s="198"/>
      <c r="EFI588" s="198"/>
      <c r="EFJ588" s="198"/>
      <c r="EFK588" s="198"/>
      <c r="EFL588" s="198"/>
      <c r="EFM588" s="198"/>
      <c r="EFN588" s="198"/>
      <c r="EFO588" s="198"/>
      <c r="EFP588" s="198"/>
      <c r="EFQ588" s="198"/>
      <c r="EFR588" s="198"/>
      <c r="EFS588" s="198"/>
      <c r="EFT588" s="198"/>
      <c r="EFU588" s="198"/>
      <c r="EFV588" s="198"/>
      <c r="EFW588" s="198"/>
      <c r="EFX588" s="198"/>
      <c r="EFY588" s="198"/>
      <c r="EFZ588" s="198"/>
      <c r="EGA588" s="198"/>
      <c r="EGB588" s="198"/>
      <c r="EGC588" s="198"/>
      <c r="EGD588" s="198"/>
      <c r="EGE588" s="198"/>
      <c r="EGF588" s="198"/>
      <c r="EGG588" s="198"/>
      <c r="EGH588" s="198"/>
      <c r="EGI588" s="198"/>
      <c r="EGJ588" s="198"/>
      <c r="EGK588" s="198"/>
      <c r="EGL588" s="198"/>
      <c r="EGM588" s="198"/>
      <c r="EGN588" s="198"/>
      <c r="EGO588" s="198"/>
      <c r="EGP588" s="198"/>
      <c r="EGQ588" s="198"/>
      <c r="EGR588" s="198"/>
      <c r="EGS588" s="198"/>
      <c r="EGT588" s="198"/>
      <c r="EGU588" s="198"/>
      <c r="EGV588" s="198"/>
      <c r="EGW588" s="198"/>
      <c r="EGX588" s="198"/>
      <c r="EGY588" s="198"/>
      <c r="EGZ588" s="198"/>
      <c r="EHA588" s="198"/>
      <c r="EHB588" s="198"/>
      <c r="EHC588" s="198"/>
      <c r="EHD588" s="198"/>
      <c r="EHE588" s="198"/>
      <c r="EHF588" s="198"/>
      <c r="EHG588" s="198"/>
      <c r="EHH588" s="198"/>
      <c r="EHI588" s="198"/>
      <c r="EHJ588" s="198"/>
      <c r="EHK588" s="198"/>
      <c r="EHL588" s="198"/>
      <c r="EHM588" s="198"/>
      <c r="EHN588" s="198"/>
      <c r="EHO588" s="198"/>
      <c r="EHP588" s="198"/>
      <c r="EHQ588" s="198"/>
      <c r="EHR588" s="198"/>
      <c r="EHS588" s="198"/>
      <c r="EHT588" s="198"/>
      <c r="EHU588" s="198"/>
      <c r="EHV588" s="198"/>
      <c r="EHW588" s="198"/>
      <c r="EHX588" s="198"/>
      <c r="EHY588" s="198"/>
      <c r="EHZ588" s="198"/>
      <c r="EIA588" s="198"/>
      <c r="EIB588" s="198"/>
      <c r="EIC588" s="198"/>
      <c r="EID588" s="198"/>
      <c r="EIE588" s="198"/>
      <c r="EIF588" s="198"/>
      <c r="EIG588" s="198"/>
      <c r="EIH588" s="198"/>
      <c r="EII588" s="198"/>
      <c r="EIJ588" s="198"/>
      <c r="EIK588" s="198"/>
      <c r="EIL588" s="198"/>
      <c r="EIM588" s="198"/>
      <c r="EIN588" s="198"/>
      <c r="EIO588" s="198"/>
      <c r="EIP588" s="198"/>
      <c r="EIQ588" s="198"/>
      <c r="EIR588" s="198"/>
      <c r="EIS588" s="198"/>
      <c r="EIT588" s="198"/>
      <c r="EIU588" s="198"/>
      <c r="EIV588" s="198"/>
      <c r="EIW588" s="198"/>
      <c r="EIX588" s="198"/>
      <c r="EIY588" s="198"/>
      <c r="EIZ588" s="198"/>
      <c r="EJA588" s="198"/>
      <c r="EJB588" s="198"/>
      <c r="EJC588" s="198"/>
      <c r="EJD588" s="198"/>
      <c r="EJE588" s="198"/>
      <c r="EJF588" s="198"/>
      <c r="EJG588" s="198"/>
      <c r="EJH588" s="198"/>
      <c r="EJI588" s="198"/>
      <c r="EJJ588" s="198"/>
      <c r="EJK588" s="198"/>
      <c r="EJL588" s="198"/>
      <c r="EJM588" s="198"/>
      <c r="EJN588" s="198"/>
      <c r="EJO588" s="198"/>
      <c r="EJP588" s="198"/>
      <c r="EJQ588" s="198"/>
      <c r="EJR588" s="198"/>
      <c r="EJS588" s="198"/>
      <c r="EJT588" s="198"/>
      <c r="EJU588" s="198"/>
      <c r="EJV588" s="198"/>
      <c r="EJW588" s="198"/>
      <c r="EJX588" s="198"/>
      <c r="EJY588" s="198"/>
      <c r="EJZ588" s="198"/>
      <c r="EKA588" s="198"/>
      <c r="EKB588" s="198"/>
      <c r="EKC588" s="198"/>
      <c r="EKD588" s="198"/>
      <c r="EKE588" s="198"/>
      <c r="EKF588" s="198"/>
      <c r="EKG588" s="198"/>
      <c r="EKH588" s="198"/>
      <c r="EKI588" s="198"/>
      <c r="EKJ588" s="198"/>
      <c r="EKK588" s="198"/>
      <c r="EKL588" s="198"/>
      <c r="EKM588" s="198"/>
      <c r="EKN588" s="198"/>
      <c r="EKO588" s="198"/>
      <c r="EKP588" s="198"/>
      <c r="EKQ588" s="198"/>
      <c r="EKR588" s="198"/>
      <c r="EKS588" s="198"/>
      <c r="EKT588" s="198"/>
      <c r="EKU588" s="198"/>
      <c r="EKV588" s="198"/>
      <c r="EKW588" s="198"/>
      <c r="EKX588" s="198"/>
      <c r="EKY588" s="198"/>
      <c r="EKZ588" s="198"/>
      <c r="ELA588" s="198"/>
      <c r="ELB588" s="198"/>
      <c r="ELC588" s="198"/>
      <c r="ELD588" s="198"/>
      <c r="ELE588" s="198"/>
      <c r="ELF588" s="198"/>
      <c r="ELG588" s="198"/>
      <c r="ELH588" s="198"/>
      <c r="ELI588" s="198"/>
      <c r="ELJ588" s="198"/>
      <c r="ELK588" s="198"/>
      <c r="ELL588" s="198"/>
      <c r="ELM588" s="198"/>
      <c r="ELN588" s="198"/>
      <c r="ELO588" s="198"/>
      <c r="ELP588" s="198"/>
      <c r="ELQ588" s="198"/>
      <c r="ELR588" s="198"/>
      <c r="ELS588" s="198"/>
      <c r="ELT588" s="198"/>
      <c r="ELU588" s="198"/>
      <c r="ELV588" s="198"/>
      <c r="ELW588" s="198"/>
      <c r="ELX588" s="198"/>
      <c r="ELY588" s="198"/>
      <c r="ELZ588" s="198"/>
      <c r="EMA588" s="198"/>
      <c r="EMB588" s="198"/>
      <c r="EMC588" s="198"/>
      <c r="EMD588" s="198"/>
      <c r="EME588" s="198"/>
      <c r="EMF588" s="198"/>
      <c r="EMG588" s="198"/>
      <c r="EMH588" s="198"/>
      <c r="EMI588" s="198"/>
      <c r="EMJ588" s="198"/>
      <c r="EMK588" s="198"/>
      <c r="EML588" s="198"/>
      <c r="EMM588" s="198"/>
      <c r="EMN588" s="198"/>
      <c r="EMO588" s="198"/>
      <c r="EMP588" s="198"/>
      <c r="EMQ588" s="198"/>
      <c r="EMR588" s="198"/>
      <c r="EMS588" s="198"/>
      <c r="EMT588" s="198"/>
      <c r="EMU588" s="198"/>
      <c r="EMV588" s="198"/>
      <c r="EMW588" s="198"/>
      <c r="EMX588" s="198"/>
      <c r="EMY588" s="198"/>
      <c r="EMZ588" s="198"/>
      <c r="ENA588" s="198"/>
      <c r="ENB588" s="198"/>
      <c r="ENC588" s="198"/>
      <c r="END588" s="198"/>
      <c r="ENE588" s="198"/>
      <c r="ENF588" s="198"/>
      <c r="ENG588" s="198"/>
      <c r="ENH588" s="198"/>
      <c r="ENI588" s="198"/>
      <c r="ENJ588" s="198"/>
      <c r="ENK588" s="198"/>
      <c r="ENL588" s="198"/>
      <c r="ENM588" s="198"/>
      <c r="ENN588" s="198"/>
      <c r="ENO588" s="198"/>
      <c r="ENP588" s="198"/>
      <c r="ENQ588" s="198"/>
      <c r="ENR588" s="198"/>
      <c r="ENS588" s="198"/>
      <c r="ENT588" s="198"/>
      <c r="ENU588" s="198"/>
      <c r="ENV588" s="198"/>
      <c r="ENW588" s="198"/>
      <c r="ENX588" s="198"/>
      <c r="ENY588" s="198"/>
      <c r="ENZ588" s="198"/>
      <c r="EOA588" s="198"/>
      <c r="EOB588" s="198"/>
      <c r="EOC588" s="198"/>
      <c r="EOD588" s="198"/>
      <c r="EOE588" s="198"/>
      <c r="EOF588" s="198"/>
      <c r="EOG588" s="198"/>
      <c r="EOH588" s="198"/>
      <c r="EOI588" s="198"/>
      <c r="EOJ588" s="198"/>
      <c r="EOK588" s="198"/>
      <c r="EOL588" s="198"/>
      <c r="EOM588" s="198"/>
      <c r="EON588" s="198"/>
      <c r="EOO588" s="198"/>
      <c r="EOP588" s="198"/>
      <c r="EOQ588" s="198"/>
      <c r="EOR588" s="198"/>
      <c r="EOS588" s="198"/>
      <c r="EOT588" s="198"/>
      <c r="EOU588" s="198"/>
      <c r="EOV588" s="198"/>
      <c r="EOW588" s="198"/>
      <c r="EOX588" s="198"/>
      <c r="EOY588" s="198"/>
      <c r="EOZ588" s="198"/>
      <c r="EPA588" s="198"/>
      <c r="EPB588" s="198"/>
      <c r="EPC588" s="198"/>
      <c r="EPD588" s="198"/>
      <c r="EPE588" s="198"/>
      <c r="EPF588" s="198"/>
      <c r="EPG588" s="198"/>
      <c r="EPH588" s="198"/>
      <c r="EPI588" s="198"/>
      <c r="EPJ588" s="198"/>
      <c r="EPK588" s="198"/>
      <c r="EPL588" s="198"/>
      <c r="EPM588" s="198"/>
      <c r="EPN588" s="198"/>
      <c r="EPO588" s="198"/>
      <c r="EPP588" s="198"/>
      <c r="EPQ588" s="198"/>
      <c r="EPR588" s="198"/>
      <c r="EPS588" s="198"/>
      <c r="EPT588" s="198"/>
      <c r="EPU588" s="198"/>
      <c r="EPV588" s="198"/>
      <c r="EPW588" s="198"/>
      <c r="EPX588" s="198"/>
      <c r="EPY588" s="198"/>
      <c r="EPZ588" s="198"/>
      <c r="EQA588" s="198"/>
      <c r="EQB588" s="198"/>
      <c r="EQC588" s="198"/>
      <c r="EQD588" s="198"/>
      <c r="EQE588" s="198"/>
      <c r="EQF588" s="198"/>
      <c r="EQG588" s="198"/>
      <c r="EQH588" s="198"/>
      <c r="EQI588" s="198"/>
      <c r="EQJ588" s="198"/>
      <c r="EQK588" s="198"/>
      <c r="EQL588" s="198"/>
      <c r="EQM588" s="198"/>
      <c r="EQN588" s="198"/>
      <c r="EQO588" s="198"/>
      <c r="EQP588" s="198"/>
      <c r="EQQ588" s="198"/>
      <c r="EQR588" s="198"/>
      <c r="EQS588" s="198"/>
      <c r="EQT588" s="198"/>
      <c r="EQU588" s="198"/>
      <c r="EQV588" s="198"/>
      <c r="EQW588" s="198"/>
      <c r="EQX588" s="198"/>
      <c r="EQY588" s="198"/>
      <c r="EQZ588" s="198"/>
      <c r="ERA588" s="198"/>
      <c r="ERB588" s="198"/>
      <c r="ERC588" s="198"/>
      <c r="ERD588" s="198"/>
      <c r="ERE588" s="198"/>
      <c r="ERF588" s="198"/>
      <c r="ERG588" s="198"/>
      <c r="ERH588" s="198"/>
      <c r="ERI588" s="198"/>
      <c r="ERJ588" s="198"/>
      <c r="ERK588" s="198"/>
      <c r="ERL588" s="198"/>
      <c r="ERM588" s="198"/>
      <c r="ERN588" s="198"/>
      <c r="ERO588" s="198"/>
      <c r="ERP588" s="198"/>
      <c r="ERQ588" s="198"/>
      <c r="ERR588" s="198"/>
      <c r="ERS588" s="198"/>
      <c r="ERT588" s="198"/>
      <c r="ERU588" s="198"/>
      <c r="ERV588" s="198"/>
      <c r="ERW588" s="198"/>
      <c r="ERX588" s="198"/>
      <c r="ERY588" s="198"/>
      <c r="ERZ588" s="198"/>
      <c r="ESA588" s="198"/>
      <c r="ESB588" s="198"/>
      <c r="ESC588" s="198"/>
      <c r="ESD588" s="198"/>
      <c r="ESE588" s="198"/>
      <c r="ESF588" s="198"/>
      <c r="ESG588" s="198"/>
      <c r="ESH588" s="198"/>
      <c r="ESI588" s="198"/>
      <c r="ESJ588" s="198"/>
      <c r="ESK588" s="198"/>
      <c r="ESL588" s="198"/>
      <c r="ESM588" s="198"/>
      <c r="ESN588" s="198"/>
      <c r="ESO588" s="198"/>
      <c r="ESP588" s="198"/>
      <c r="ESQ588" s="198"/>
      <c r="ESR588" s="198"/>
      <c r="ESS588" s="198"/>
      <c r="EST588" s="198"/>
      <c r="ESU588" s="198"/>
      <c r="ESV588" s="198"/>
      <c r="ESW588" s="198"/>
      <c r="ESX588" s="198"/>
      <c r="ESY588" s="198"/>
      <c r="ESZ588" s="198"/>
      <c r="ETA588" s="198"/>
      <c r="ETB588" s="198"/>
      <c r="ETC588" s="198"/>
      <c r="ETD588" s="198"/>
      <c r="ETE588" s="198"/>
      <c r="ETF588" s="198"/>
      <c r="ETG588" s="198"/>
      <c r="ETH588" s="198"/>
      <c r="ETI588" s="198"/>
      <c r="ETJ588" s="198"/>
      <c r="ETK588" s="198"/>
      <c r="ETL588" s="198"/>
      <c r="ETM588" s="198"/>
      <c r="ETN588" s="198"/>
      <c r="ETO588" s="198"/>
      <c r="ETP588" s="198"/>
      <c r="ETQ588" s="198"/>
      <c r="ETR588" s="198"/>
      <c r="ETS588" s="198"/>
      <c r="ETT588" s="198"/>
      <c r="ETU588" s="198"/>
      <c r="ETV588" s="198"/>
      <c r="ETW588" s="198"/>
      <c r="ETX588" s="198"/>
      <c r="ETY588" s="198"/>
      <c r="ETZ588" s="198"/>
      <c r="EUA588" s="198"/>
      <c r="EUB588" s="198"/>
      <c r="EUC588" s="198"/>
      <c r="EUD588" s="198"/>
      <c r="EUE588" s="198"/>
      <c r="EUF588" s="198"/>
      <c r="EUG588" s="198"/>
      <c r="EUH588" s="198"/>
      <c r="EUI588" s="198"/>
      <c r="EUJ588" s="198"/>
      <c r="EUK588" s="198"/>
      <c r="EUL588" s="198"/>
      <c r="EUM588" s="198"/>
      <c r="EUN588" s="198"/>
      <c r="EUO588" s="198"/>
      <c r="EUP588" s="198"/>
      <c r="EUQ588" s="198"/>
      <c r="EUR588" s="198"/>
      <c r="EUS588" s="198"/>
      <c r="EUT588" s="198"/>
      <c r="EUU588" s="198"/>
      <c r="EUV588" s="198"/>
      <c r="EUW588" s="198"/>
      <c r="EUX588" s="198"/>
      <c r="EUY588" s="198"/>
      <c r="EUZ588" s="198"/>
      <c r="EVA588" s="198"/>
      <c r="EVB588" s="198"/>
      <c r="EVC588" s="198"/>
      <c r="EVD588" s="198"/>
      <c r="EVE588" s="198"/>
      <c r="EVF588" s="198"/>
      <c r="EVG588" s="198"/>
      <c r="EVH588" s="198"/>
      <c r="EVI588" s="198"/>
      <c r="EVJ588" s="198"/>
      <c r="EVK588" s="198"/>
      <c r="EVL588" s="198"/>
      <c r="EVM588" s="198"/>
      <c r="EVN588" s="198"/>
      <c r="EVO588" s="198"/>
      <c r="EVP588" s="198"/>
      <c r="EVQ588" s="198"/>
      <c r="EVR588" s="198"/>
      <c r="EVS588" s="198"/>
      <c r="EVT588" s="198"/>
      <c r="EVU588" s="198"/>
      <c r="EVV588" s="198"/>
      <c r="EVW588" s="198"/>
      <c r="EVX588" s="198"/>
      <c r="EVY588" s="198"/>
      <c r="EVZ588" s="198"/>
      <c r="EWA588" s="198"/>
      <c r="EWB588" s="198"/>
      <c r="EWC588" s="198"/>
      <c r="EWD588" s="198"/>
      <c r="EWE588" s="198"/>
      <c r="EWF588" s="198"/>
      <c r="EWG588" s="198"/>
      <c r="EWH588" s="198"/>
      <c r="EWI588" s="198"/>
      <c r="EWJ588" s="198"/>
      <c r="EWK588" s="198"/>
      <c r="EWL588" s="198"/>
      <c r="EWM588" s="198"/>
      <c r="EWN588" s="198"/>
      <c r="EWO588" s="198"/>
      <c r="EWP588" s="198"/>
      <c r="EWQ588" s="198"/>
      <c r="EWR588" s="198"/>
      <c r="EWS588" s="198"/>
      <c r="EWT588" s="198"/>
      <c r="EWU588" s="198"/>
      <c r="EWV588" s="198"/>
      <c r="EWW588" s="198"/>
      <c r="EWX588" s="198"/>
      <c r="EWY588" s="198"/>
      <c r="EWZ588" s="198"/>
      <c r="EXA588" s="198"/>
      <c r="EXB588" s="198"/>
      <c r="EXC588" s="198"/>
      <c r="EXD588" s="198"/>
      <c r="EXE588" s="198"/>
      <c r="EXF588" s="198"/>
      <c r="EXG588" s="198"/>
      <c r="EXH588" s="198"/>
      <c r="EXI588" s="198"/>
      <c r="EXJ588" s="198"/>
      <c r="EXK588" s="198"/>
      <c r="EXL588" s="198"/>
      <c r="EXM588" s="198"/>
      <c r="EXN588" s="198"/>
      <c r="EXO588" s="198"/>
      <c r="EXP588" s="198"/>
      <c r="EXQ588" s="198"/>
      <c r="EXR588" s="198"/>
      <c r="EXS588" s="198"/>
      <c r="EXT588" s="198"/>
      <c r="EXU588" s="198"/>
      <c r="EXV588" s="198"/>
      <c r="EXW588" s="198"/>
      <c r="EXX588" s="198"/>
      <c r="EXY588" s="198"/>
      <c r="EXZ588" s="198"/>
      <c r="EYA588" s="198"/>
      <c r="EYB588" s="198"/>
      <c r="EYC588" s="198"/>
      <c r="EYD588" s="198"/>
      <c r="EYE588" s="198"/>
      <c r="EYF588" s="198"/>
      <c r="EYG588" s="198"/>
      <c r="EYH588" s="198"/>
      <c r="EYI588" s="198"/>
      <c r="EYJ588" s="198"/>
      <c r="EYK588" s="198"/>
      <c r="EYL588" s="198"/>
      <c r="EYM588" s="198"/>
      <c r="EYN588" s="198"/>
      <c r="EYO588" s="198"/>
      <c r="EYP588" s="198"/>
      <c r="EYQ588" s="198"/>
      <c r="EYR588" s="198"/>
      <c r="EYS588" s="198"/>
      <c r="EYT588" s="198"/>
      <c r="EYU588" s="198"/>
      <c r="EYV588" s="198"/>
      <c r="EYW588" s="198"/>
      <c r="EYX588" s="198"/>
      <c r="EYY588" s="198"/>
      <c r="EYZ588" s="198"/>
      <c r="EZA588" s="198"/>
      <c r="EZB588" s="198"/>
      <c r="EZC588" s="198"/>
      <c r="EZD588" s="198"/>
      <c r="EZE588" s="198"/>
      <c r="EZF588" s="198"/>
      <c r="EZG588" s="198"/>
      <c r="EZH588" s="198"/>
      <c r="EZI588" s="198"/>
      <c r="EZJ588" s="198"/>
      <c r="EZK588" s="198"/>
      <c r="EZL588" s="198"/>
      <c r="EZM588" s="198"/>
      <c r="EZN588" s="198"/>
      <c r="EZO588" s="198"/>
      <c r="EZP588" s="198"/>
      <c r="EZQ588" s="198"/>
      <c r="EZR588" s="198"/>
      <c r="EZS588" s="198"/>
      <c r="EZT588" s="198"/>
      <c r="EZU588" s="198"/>
      <c r="EZV588" s="198"/>
      <c r="EZW588" s="198"/>
      <c r="EZX588" s="198"/>
      <c r="EZY588" s="198"/>
      <c r="EZZ588" s="198"/>
      <c r="FAA588" s="198"/>
      <c r="FAB588" s="198"/>
      <c r="FAC588" s="198"/>
      <c r="FAD588" s="198"/>
      <c r="FAE588" s="198"/>
      <c r="FAF588" s="198"/>
      <c r="FAG588" s="198"/>
      <c r="FAH588" s="198"/>
      <c r="FAI588" s="198"/>
      <c r="FAJ588" s="198"/>
      <c r="FAK588" s="198"/>
      <c r="FAL588" s="198"/>
      <c r="FAM588" s="198"/>
      <c r="FAN588" s="198"/>
      <c r="FAO588" s="198"/>
      <c r="FAP588" s="198"/>
      <c r="FAQ588" s="198"/>
      <c r="FAR588" s="198"/>
      <c r="FAS588" s="198"/>
      <c r="FAT588" s="198"/>
      <c r="FAU588" s="198"/>
      <c r="FAV588" s="198"/>
      <c r="FAW588" s="198"/>
      <c r="FAX588" s="198"/>
      <c r="FAY588" s="198"/>
      <c r="FAZ588" s="198"/>
      <c r="FBA588" s="198"/>
      <c r="FBB588" s="198"/>
      <c r="FBC588" s="198"/>
      <c r="FBD588" s="198"/>
      <c r="FBE588" s="198"/>
      <c r="FBF588" s="198"/>
      <c r="FBG588" s="198"/>
      <c r="FBH588" s="198"/>
      <c r="FBI588" s="198"/>
      <c r="FBJ588" s="198"/>
      <c r="FBK588" s="198"/>
      <c r="FBL588" s="198"/>
      <c r="FBM588" s="198"/>
      <c r="FBN588" s="198"/>
      <c r="FBO588" s="198"/>
      <c r="FBP588" s="198"/>
      <c r="FBQ588" s="198"/>
      <c r="FBR588" s="198"/>
      <c r="FBS588" s="198"/>
      <c r="FBT588" s="198"/>
      <c r="FBU588" s="198"/>
      <c r="FBV588" s="198"/>
      <c r="FBW588" s="198"/>
      <c r="FBX588" s="198"/>
      <c r="FBY588" s="198"/>
      <c r="FBZ588" s="198"/>
      <c r="FCA588" s="198"/>
      <c r="FCB588" s="198"/>
      <c r="FCC588" s="198"/>
      <c r="FCD588" s="198"/>
      <c r="FCE588" s="198"/>
      <c r="FCF588" s="198"/>
      <c r="FCG588" s="198"/>
      <c r="FCH588" s="198"/>
      <c r="FCI588" s="198"/>
      <c r="FCJ588" s="198"/>
      <c r="FCK588" s="198"/>
      <c r="FCL588" s="198"/>
      <c r="FCM588" s="198"/>
      <c r="FCN588" s="198"/>
      <c r="FCO588" s="198"/>
      <c r="FCP588" s="198"/>
      <c r="FCQ588" s="198"/>
      <c r="FCR588" s="198"/>
      <c r="FCS588" s="198"/>
      <c r="FCT588" s="198"/>
      <c r="FCU588" s="198"/>
      <c r="FCV588" s="198"/>
      <c r="FCW588" s="198"/>
      <c r="FCX588" s="198"/>
      <c r="FCY588" s="198"/>
      <c r="FCZ588" s="198"/>
      <c r="FDA588" s="198"/>
      <c r="FDB588" s="198"/>
      <c r="FDC588" s="198"/>
      <c r="FDD588" s="198"/>
      <c r="FDE588" s="198"/>
      <c r="FDF588" s="198"/>
      <c r="FDG588" s="198"/>
      <c r="FDH588" s="198"/>
      <c r="FDI588" s="198"/>
      <c r="FDJ588" s="198"/>
      <c r="FDK588" s="198"/>
      <c r="FDL588" s="198"/>
      <c r="FDM588" s="198"/>
      <c r="FDN588" s="198"/>
      <c r="FDO588" s="198"/>
      <c r="FDP588" s="198"/>
      <c r="FDQ588" s="198"/>
      <c r="FDR588" s="198"/>
      <c r="FDS588" s="198"/>
      <c r="FDT588" s="198"/>
      <c r="FDU588" s="198"/>
      <c r="FDV588" s="198"/>
      <c r="FDW588" s="198"/>
      <c r="FDX588" s="198"/>
      <c r="FDY588" s="198"/>
      <c r="FDZ588" s="198"/>
      <c r="FEA588" s="198"/>
      <c r="FEB588" s="198"/>
      <c r="FEC588" s="198"/>
      <c r="FED588" s="198"/>
      <c r="FEE588" s="198"/>
      <c r="FEF588" s="198"/>
      <c r="FEG588" s="198"/>
      <c r="FEH588" s="198"/>
      <c r="FEI588" s="198"/>
      <c r="FEJ588" s="198"/>
      <c r="FEK588" s="198"/>
      <c r="FEL588" s="198"/>
      <c r="FEM588" s="198"/>
      <c r="FEN588" s="198"/>
      <c r="FEO588" s="198"/>
      <c r="FEP588" s="198"/>
      <c r="FEQ588" s="198"/>
      <c r="FER588" s="198"/>
      <c r="FES588" s="198"/>
      <c r="FET588" s="198"/>
      <c r="FEU588" s="198"/>
      <c r="FEV588" s="198"/>
      <c r="FEW588" s="198"/>
      <c r="FEX588" s="198"/>
      <c r="FEY588" s="198"/>
      <c r="FEZ588" s="198"/>
      <c r="FFA588" s="198"/>
      <c r="FFB588" s="198"/>
      <c r="FFC588" s="198"/>
      <c r="FFD588" s="198"/>
      <c r="FFE588" s="198"/>
      <c r="FFF588" s="198"/>
      <c r="FFG588" s="198"/>
      <c r="FFH588" s="198"/>
      <c r="FFI588" s="198"/>
      <c r="FFJ588" s="198"/>
      <c r="FFK588" s="198"/>
      <c r="FFL588" s="198"/>
      <c r="FFM588" s="198"/>
      <c r="FFN588" s="198"/>
      <c r="FFO588" s="198"/>
      <c r="FFP588" s="198"/>
      <c r="FFQ588" s="198"/>
      <c r="FFR588" s="198"/>
      <c r="FFS588" s="198"/>
      <c r="FFT588" s="198"/>
      <c r="FFU588" s="198"/>
      <c r="FFV588" s="198"/>
      <c r="FFW588" s="198"/>
      <c r="FFX588" s="198"/>
      <c r="FFY588" s="198"/>
      <c r="FFZ588" s="198"/>
      <c r="FGA588" s="198"/>
      <c r="FGB588" s="198"/>
      <c r="FGC588" s="198"/>
      <c r="FGD588" s="198"/>
      <c r="FGE588" s="198"/>
      <c r="FGF588" s="198"/>
      <c r="FGG588" s="198"/>
      <c r="FGH588" s="198"/>
      <c r="FGI588" s="198"/>
      <c r="FGJ588" s="198"/>
      <c r="FGK588" s="198"/>
      <c r="FGL588" s="198"/>
      <c r="FGM588" s="198"/>
      <c r="FGN588" s="198"/>
      <c r="FGO588" s="198"/>
      <c r="FGP588" s="198"/>
      <c r="FGQ588" s="198"/>
      <c r="FGR588" s="198"/>
      <c r="FGS588" s="198"/>
      <c r="FGT588" s="198"/>
      <c r="FGU588" s="198"/>
      <c r="FGV588" s="198"/>
      <c r="FGW588" s="198"/>
      <c r="FGX588" s="198"/>
      <c r="FGY588" s="198"/>
      <c r="FGZ588" s="198"/>
      <c r="FHA588" s="198"/>
      <c r="FHB588" s="198"/>
      <c r="FHC588" s="198"/>
      <c r="FHD588" s="198"/>
      <c r="FHE588" s="198"/>
      <c r="FHF588" s="198"/>
      <c r="FHG588" s="198"/>
      <c r="FHH588" s="198"/>
      <c r="FHI588" s="198"/>
      <c r="FHJ588" s="198"/>
      <c r="FHK588" s="198"/>
      <c r="FHL588" s="198"/>
      <c r="FHM588" s="198"/>
      <c r="FHN588" s="198"/>
      <c r="FHO588" s="198"/>
      <c r="FHP588" s="198"/>
      <c r="FHQ588" s="198"/>
      <c r="FHR588" s="198"/>
      <c r="FHS588" s="198"/>
      <c r="FHT588" s="198"/>
      <c r="FHU588" s="198"/>
      <c r="FHV588" s="198"/>
      <c r="FHW588" s="198"/>
      <c r="FHX588" s="198"/>
      <c r="FHY588" s="198"/>
      <c r="FHZ588" s="198"/>
      <c r="FIA588" s="198"/>
      <c r="FIB588" s="198"/>
      <c r="FIC588" s="198"/>
      <c r="FID588" s="198"/>
      <c r="FIE588" s="198"/>
      <c r="FIF588" s="198"/>
      <c r="FIG588" s="198"/>
      <c r="FIH588" s="198"/>
      <c r="FII588" s="198"/>
      <c r="FIJ588" s="198"/>
      <c r="FIK588" s="198"/>
      <c r="FIL588" s="198"/>
      <c r="FIM588" s="198"/>
      <c r="FIN588" s="198"/>
      <c r="FIO588" s="198"/>
      <c r="FIP588" s="198"/>
      <c r="FIQ588" s="198"/>
      <c r="FIR588" s="198"/>
      <c r="FIS588" s="198"/>
      <c r="FIT588" s="198"/>
      <c r="FIU588" s="198"/>
      <c r="FIV588" s="198"/>
      <c r="FIW588" s="198"/>
      <c r="FIX588" s="198"/>
      <c r="FIY588" s="198"/>
      <c r="FIZ588" s="198"/>
      <c r="FJA588" s="198"/>
      <c r="FJB588" s="198"/>
      <c r="FJC588" s="198"/>
      <c r="FJD588" s="198"/>
      <c r="FJE588" s="198"/>
      <c r="FJF588" s="198"/>
      <c r="FJG588" s="198"/>
      <c r="FJH588" s="198"/>
      <c r="FJI588" s="198"/>
      <c r="FJJ588" s="198"/>
      <c r="FJK588" s="198"/>
      <c r="FJL588" s="198"/>
      <c r="FJM588" s="198"/>
      <c r="FJN588" s="198"/>
      <c r="FJO588" s="198"/>
      <c r="FJP588" s="198"/>
      <c r="FJQ588" s="198"/>
      <c r="FJR588" s="198"/>
      <c r="FJS588" s="198"/>
      <c r="FJT588" s="198"/>
      <c r="FJU588" s="198"/>
      <c r="FJV588" s="198"/>
      <c r="FJW588" s="198"/>
      <c r="FJX588" s="198"/>
      <c r="FJY588" s="198"/>
      <c r="FJZ588" s="198"/>
      <c r="FKA588" s="198"/>
      <c r="FKB588" s="198"/>
      <c r="FKC588" s="198"/>
      <c r="FKD588" s="198"/>
      <c r="FKE588" s="198"/>
      <c r="FKF588" s="198"/>
      <c r="FKG588" s="198"/>
      <c r="FKH588" s="198"/>
      <c r="FKI588" s="198"/>
      <c r="FKJ588" s="198"/>
      <c r="FKK588" s="198"/>
      <c r="FKL588" s="198"/>
      <c r="FKM588" s="198"/>
      <c r="FKN588" s="198"/>
      <c r="FKO588" s="198"/>
      <c r="FKP588" s="198"/>
      <c r="FKQ588" s="198"/>
      <c r="FKR588" s="198"/>
      <c r="FKS588" s="198"/>
      <c r="FKT588" s="198"/>
      <c r="FKU588" s="198"/>
      <c r="FKV588" s="198"/>
      <c r="FKW588" s="198"/>
      <c r="FKX588" s="198"/>
      <c r="FKY588" s="198"/>
      <c r="FKZ588" s="198"/>
      <c r="FLA588" s="198"/>
      <c r="FLB588" s="198"/>
      <c r="FLC588" s="198"/>
      <c r="FLD588" s="198"/>
      <c r="FLE588" s="198"/>
      <c r="FLF588" s="198"/>
      <c r="FLG588" s="198"/>
      <c r="FLH588" s="198"/>
      <c r="FLI588" s="198"/>
      <c r="FLJ588" s="198"/>
      <c r="FLK588" s="198"/>
      <c r="FLL588" s="198"/>
      <c r="FLM588" s="198"/>
      <c r="FLN588" s="198"/>
      <c r="FLO588" s="198"/>
      <c r="FLP588" s="198"/>
      <c r="FLQ588" s="198"/>
      <c r="FLR588" s="198"/>
      <c r="FLS588" s="198"/>
      <c r="FLT588" s="198"/>
      <c r="FLU588" s="198"/>
      <c r="FLV588" s="198"/>
      <c r="FLW588" s="198"/>
      <c r="FLX588" s="198"/>
      <c r="FLY588" s="198"/>
      <c r="FLZ588" s="198"/>
      <c r="FMA588" s="198"/>
      <c r="FMB588" s="198"/>
      <c r="FMC588" s="198"/>
      <c r="FMD588" s="198"/>
      <c r="FME588" s="198"/>
      <c r="FMF588" s="198"/>
      <c r="FMG588" s="198"/>
      <c r="FMH588" s="198"/>
      <c r="FMI588" s="198"/>
      <c r="FMJ588" s="198"/>
      <c r="FMK588" s="198"/>
      <c r="FML588" s="198"/>
      <c r="FMM588" s="198"/>
      <c r="FMN588" s="198"/>
      <c r="FMO588" s="198"/>
      <c r="FMP588" s="198"/>
      <c r="FMQ588" s="198"/>
      <c r="FMR588" s="198"/>
      <c r="FMS588" s="198"/>
      <c r="FMT588" s="198"/>
      <c r="FMU588" s="198"/>
      <c r="FMV588" s="198"/>
      <c r="FMW588" s="198"/>
      <c r="FMX588" s="198"/>
      <c r="FMY588" s="198"/>
      <c r="FMZ588" s="198"/>
      <c r="FNA588" s="198"/>
      <c r="FNB588" s="198"/>
      <c r="FNC588" s="198"/>
      <c r="FND588" s="198"/>
      <c r="FNE588" s="198"/>
      <c r="FNF588" s="198"/>
      <c r="FNG588" s="198"/>
      <c r="FNH588" s="198"/>
      <c r="FNI588" s="198"/>
      <c r="FNJ588" s="198"/>
      <c r="FNK588" s="198"/>
      <c r="FNL588" s="198"/>
      <c r="FNM588" s="198"/>
      <c r="FNN588" s="198"/>
      <c r="FNO588" s="198"/>
      <c r="FNP588" s="198"/>
      <c r="FNQ588" s="198"/>
      <c r="FNR588" s="198"/>
      <c r="FNS588" s="198"/>
      <c r="FNT588" s="198"/>
      <c r="FNU588" s="198"/>
      <c r="FNV588" s="198"/>
      <c r="FNW588" s="198"/>
      <c r="FNX588" s="198"/>
      <c r="FNY588" s="198"/>
      <c r="FNZ588" s="198"/>
      <c r="FOA588" s="198"/>
      <c r="FOB588" s="198"/>
      <c r="FOC588" s="198"/>
      <c r="FOD588" s="198"/>
      <c r="FOE588" s="198"/>
      <c r="FOF588" s="198"/>
      <c r="FOG588" s="198"/>
      <c r="FOH588" s="198"/>
      <c r="FOI588" s="198"/>
      <c r="FOJ588" s="198"/>
      <c r="FOK588" s="198"/>
      <c r="FOL588" s="198"/>
      <c r="FOM588" s="198"/>
      <c r="FON588" s="198"/>
      <c r="FOO588" s="198"/>
      <c r="FOP588" s="198"/>
      <c r="FOQ588" s="198"/>
      <c r="FOR588" s="198"/>
      <c r="FOS588" s="198"/>
      <c r="FOT588" s="198"/>
      <c r="FOU588" s="198"/>
      <c r="FOV588" s="198"/>
      <c r="FOW588" s="198"/>
      <c r="FOX588" s="198"/>
      <c r="FOY588" s="198"/>
      <c r="FOZ588" s="198"/>
      <c r="FPA588" s="198"/>
      <c r="FPB588" s="198"/>
      <c r="FPC588" s="198"/>
      <c r="FPD588" s="198"/>
      <c r="FPE588" s="198"/>
      <c r="FPF588" s="198"/>
      <c r="FPG588" s="198"/>
      <c r="FPH588" s="198"/>
      <c r="FPI588" s="198"/>
      <c r="FPJ588" s="198"/>
      <c r="FPK588" s="198"/>
      <c r="FPL588" s="198"/>
      <c r="FPM588" s="198"/>
      <c r="FPN588" s="198"/>
      <c r="FPO588" s="198"/>
      <c r="FPP588" s="198"/>
      <c r="FPQ588" s="198"/>
      <c r="FPR588" s="198"/>
      <c r="FPS588" s="198"/>
      <c r="FPT588" s="198"/>
      <c r="FPU588" s="198"/>
      <c r="FPV588" s="198"/>
      <c r="FPW588" s="198"/>
      <c r="FPX588" s="198"/>
      <c r="FPY588" s="198"/>
      <c r="FPZ588" s="198"/>
      <c r="FQA588" s="198"/>
      <c r="FQB588" s="198"/>
      <c r="FQC588" s="198"/>
      <c r="FQD588" s="198"/>
      <c r="FQE588" s="198"/>
      <c r="FQF588" s="198"/>
      <c r="FQG588" s="198"/>
      <c r="FQH588" s="198"/>
      <c r="FQI588" s="198"/>
      <c r="FQJ588" s="198"/>
      <c r="FQK588" s="198"/>
      <c r="FQL588" s="198"/>
      <c r="FQM588" s="198"/>
      <c r="FQN588" s="198"/>
      <c r="FQO588" s="198"/>
      <c r="FQP588" s="198"/>
      <c r="FQQ588" s="198"/>
      <c r="FQR588" s="198"/>
      <c r="FQS588" s="198"/>
      <c r="FQT588" s="198"/>
      <c r="FQU588" s="198"/>
      <c r="FQV588" s="198"/>
      <c r="FQW588" s="198"/>
      <c r="FQX588" s="198"/>
      <c r="FQY588" s="198"/>
      <c r="FQZ588" s="198"/>
      <c r="FRA588" s="198"/>
      <c r="FRB588" s="198"/>
      <c r="FRC588" s="198"/>
      <c r="FRD588" s="198"/>
      <c r="FRE588" s="198"/>
      <c r="FRF588" s="198"/>
      <c r="FRG588" s="198"/>
      <c r="FRH588" s="198"/>
      <c r="FRI588" s="198"/>
      <c r="FRJ588" s="198"/>
      <c r="FRK588" s="198"/>
      <c r="FRL588" s="198"/>
      <c r="FRM588" s="198"/>
      <c r="FRN588" s="198"/>
      <c r="FRO588" s="198"/>
      <c r="FRP588" s="198"/>
      <c r="FRQ588" s="198"/>
      <c r="FRR588" s="198"/>
      <c r="FRS588" s="198"/>
      <c r="FRT588" s="198"/>
      <c r="FRU588" s="198"/>
      <c r="FRV588" s="198"/>
      <c r="FRW588" s="198"/>
      <c r="FRX588" s="198"/>
      <c r="FRY588" s="198"/>
      <c r="FRZ588" s="198"/>
      <c r="FSA588" s="198"/>
      <c r="FSB588" s="198"/>
      <c r="FSC588" s="198"/>
      <c r="FSD588" s="198"/>
      <c r="FSE588" s="198"/>
      <c r="FSF588" s="198"/>
      <c r="FSG588" s="198"/>
      <c r="FSH588" s="198"/>
      <c r="FSI588" s="198"/>
      <c r="FSJ588" s="198"/>
      <c r="FSK588" s="198"/>
      <c r="FSL588" s="198"/>
      <c r="FSM588" s="198"/>
      <c r="FSN588" s="198"/>
      <c r="FSO588" s="198"/>
      <c r="FSP588" s="198"/>
      <c r="FSQ588" s="198"/>
      <c r="FSR588" s="198"/>
      <c r="FSS588" s="198"/>
      <c r="FST588" s="198"/>
      <c r="FSU588" s="198"/>
      <c r="FSV588" s="198"/>
      <c r="FSW588" s="198"/>
      <c r="FSX588" s="198"/>
      <c r="FSY588" s="198"/>
      <c r="FSZ588" s="198"/>
      <c r="FTA588" s="198"/>
      <c r="FTB588" s="198"/>
      <c r="FTC588" s="198"/>
      <c r="FTD588" s="198"/>
      <c r="FTE588" s="198"/>
      <c r="FTF588" s="198"/>
      <c r="FTG588" s="198"/>
      <c r="FTH588" s="198"/>
      <c r="FTI588" s="198"/>
      <c r="FTJ588" s="198"/>
      <c r="FTK588" s="198"/>
      <c r="FTL588" s="198"/>
      <c r="FTM588" s="198"/>
      <c r="FTN588" s="198"/>
      <c r="FTO588" s="198"/>
      <c r="FTP588" s="198"/>
      <c r="FTQ588" s="198"/>
      <c r="FTR588" s="198"/>
      <c r="FTS588" s="198"/>
      <c r="FTT588" s="198"/>
      <c r="FTU588" s="198"/>
      <c r="FTV588" s="198"/>
      <c r="FTW588" s="198"/>
      <c r="FTX588" s="198"/>
      <c r="FTY588" s="198"/>
      <c r="FTZ588" s="198"/>
      <c r="FUA588" s="198"/>
      <c r="FUB588" s="198"/>
      <c r="FUC588" s="198"/>
      <c r="FUD588" s="198"/>
      <c r="FUE588" s="198"/>
      <c r="FUF588" s="198"/>
      <c r="FUG588" s="198"/>
      <c r="FUH588" s="198"/>
      <c r="FUI588" s="198"/>
      <c r="FUJ588" s="198"/>
      <c r="FUK588" s="198"/>
      <c r="FUL588" s="198"/>
      <c r="FUM588" s="198"/>
      <c r="FUN588" s="198"/>
      <c r="FUO588" s="198"/>
      <c r="FUP588" s="198"/>
      <c r="FUQ588" s="198"/>
      <c r="FUR588" s="198"/>
      <c r="FUS588" s="198"/>
      <c r="FUT588" s="198"/>
      <c r="FUU588" s="198"/>
      <c r="FUV588" s="198"/>
      <c r="FUW588" s="198"/>
      <c r="FUX588" s="198"/>
      <c r="FUY588" s="198"/>
      <c r="FUZ588" s="198"/>
      <c r="FVA588" s="198"/>
      <c r="FVB588" s="198"/>
      <c r="FVC588" s="198"/>
      <c r="FVD588" s="198"/>
      <c r="FVE588" s="198"/>
      <c r="FVF588" s="198"/>
      <c r="FVG588" s="198"/>
      <c r="FVH588" s="198"/>
      <c r="FVI588" s="198"/>
      <c r="FVJ588" s="198"/>
      <c r="FVK588" s="198"/>
      <c r="FVL588" s="198"/>
      <c r="FVM588" s="198"/>
      <c r="FVN588" s="198"/>
      <c r="FVO588" s="198"/>
      <c r="FVP588" s="198"/>
      <c r="FVQ588" s="198"/>
      <c r="FVR588" s="198"/>
      <c r="FVS588" s="198"/>
      <c r="FVT588" s="198"/>
      <c r="FVU588" s="198"/>
      <c r="FVV588" s="198"/>
      <c r="FVW588" s="198"/>
      <c r="FVX588" s="198"/>
      <c r="FVY588" s="198"/>
      <c r="FVZ588" s="198"/>
      <c r="FWA588" s="198"/>
      <c r="FWB588" s="198"/>
      <c r="FWC588" s="198"/>
      <c r="FWD588" s="198"/>
      <c r="FWE588" s="198"/>
      <c r="FWF588" s="198"/>
      <c r="FWG588" s="198"/>
      <c r="FWH588" s="198"/>
      <c r="FWI588" s="198"/>
      <c r="FWJ588" s="198"/>
      <c r="FWK588" s="198"/>
      <c r="FWL588" s="198"/>
      <c r="FWM588" s="198"/>
      <c r="FWN588" s="198"/>
      <c r="FWO588" s="198"/>
      <c r="FWP588" s="198"/>
      <c r="FWQ588" s="198"/>
      <c r="FWR588" s="198"/>
      <c r="FWS588" s="198"/>
      <c r="FWT588" s="198"/>
      <c r="FWU588" s="198"/>
      <c r="FWV588" s="198"/>
      <c r="FWW588" s="198"/>
      <c r="FWX588" s="198"/>
      <c r="FWY588" s="198"/>
      <c r="FWZ588" s="198"/>
      <c r="FXA588" s="198"/>
      <c r="FXB588" s="198"/>
      <c r="FXC588" s="198"/>
      <c r="FXD588" s="198"/>
      <c r="FXE588" s="198"/>
      <c r="FXF588" s="198"/>
      <c r="FXG588" s="198"/>
      <c r="FXH588" s="198"/>
      <c r="FXI588" s="198"/>
      <c r="FXJ588" s="198"/>
      <c r="FXK588" s="198"/>
      <c r="FXL588" s="198"/>
      <c r="FXM588" s="198"/>
      <c r="FXN588" s="198"/>
      <c r="FXO588" s="198"/>
      <c r="FXP588" s="198"/>
      <c r="FXQ588" s="198"/>
      <c r="FXR588" s="198"/>
      <c r="FXS588" s="198"/>
      <c r="FXT588" s="198"/>
      <c r="FXU588" s="198"/>
      <c r="FXV588" s="198"/>
      <c r="FXW588" s="198"/>
      <c r="FXX588" s="198"/>
      <c r="FXY588" s="198"/>
      <c r="FXZ588" s="198"/>
      <c r="FYA588" s="198"/>
      <c r="FYB588" s="198"/>
      <c r="FYC588" s="198"/>
      <c r="FYD588" s="198"/>
      <c r="FYE588" s="198"/>
      <c r="FYF588" s="198"/>
      <c r="FYG588" s="198"/>
      <c r="FYH588" s="198"/>
      <c r="FYI588" s="198"/>
      <c r="FYJ588" s="198"/>
      <c r="FYK588" s="198"/>
      <c r="FYL588" s="198"/>
      <c r="FYM588" s="198"/>
      <c r="FYN588" s="198"/>
      <c r="FYO588" s="198"/>
      <c r="FYP588" s="198"/>
      <c r="FYQ588" s="198"/>
      <c r="FYR588" s="198"/>
      <c r="FYS588" s="198"/>
      <c r="FYT588" s="198"/>
      <c r="FYU588" s="198"/>
      <c r="FYV588" s="198"/>
      <c r="FYW588" s="198"/>
      <c r="FYX588" s="198"/>
      <c r="FYY588" s="198"/>
      <c r="FYZ588" s="198"/>
      <c r="FZA588" s="198"/>
      <c r="FZB588" s="198"/>
      <c r="FZC588" s="198"/>
      <c r="FZD588" s="198"/>
      <c r="FZE588" s="198"/>
      <c r="FZF588" s="198"/>
      <c r="FZG588" s="198"/>
      <c r="FZH588" s="198"/>
      <c r="FZI588" s="198"/>
      <c r="FZJ588" s="198"/>
      <c r="FZK588" s="198"/>
      <c r="FZL588" s="198"/>
      <c r="FZM588" s="198"/>
      <c r="FZN588" s="198"/>
      <c r="FZO588" s="198"/>
      <c r="FZP588" s="198"/>
      <c r="FZQ588" s="198"/>
      <c r="FZR588" s="198"/>
      <c r="FZS588" s="198"/>
      <c r="FZT588" s="198"/>
      <c r="FZU588" s="198"/>
      <c r="FZV588" s="198"/>
      <c r="FZW588" s="198"/>
      <c r="FZX588" s="198"/>
      <c r="FZY588" s="198"/>
      <c r="FZZ588" s="198"/>
      <c r="GAA588" s="198"/>
      <c r="GAB588" s="198"/>
      <c r="GAC588" s="198"/>
      <c r="GAD588" s="198"/>
      <c r="GAE588" s="198"/>
      <c r="GAF588" s="198"/>
      <c r="GAG588" s="198"/>
      <c r="GAH588" s="198"/>
      <c r="GAI588" s="198"/>
      <c r="GAJ588" s="198"/>
      <c r="GAK588" s="198"/>
      <c r="GAL588" s="198"/>
      <c r="GAM588" s="198"/>
      <c r="GAN588" s="198"/>
      <c r="GAO588" s="198"/>
      <c r="GAP588" s="198"/>
      <c r="GAQ588" s="198"/>
      <c r="GAR588" s="198"/>
      <c r="GAS588" s="198"/>
      <c r="GAT588" s="198"/>
      <c r="GAU588" s="198"/>
      <c r="GAV588" s="198"/>
      <c r="GAW588" s="198"/>
      <c r="GAX588" s="198"/>
      <c r="GAY588" s="198"/>
      <c r="GAZ588" s="198"/>
      <c r="GBA588" s="198"/>
      <c r="GBB588" s="198"/>
      <c r="GBC588" s="198"/>
      <c r="GBD588" s="198"/>
      <c r="GBE588" s="198"/>
      <c r="GBF588" s="198"/>
      <c r="GBG588" s="198"/>
      <c r="GBH588" s="198"/>
      <c r="GBI588" s="198"/>
      <c r="GBJ588" s="198"/>
      <c r="GBK588" s="198"/>
      <c r="GBL588" s="198"/>
      <c r="GBM588" s="198"/>
      <c r="GBN588" s="198"/>
      <c r="GBO588" s="198"/>
      <c r="GBP588" s="198"/>
      <c r="GBQ588" s="198"/>
      <c r="GBR588" s="198"/>
      <c r="GBS588" s="198"/>
      <c r="GBT588" s="198"/>
      <c r="GBU588" s="198"/>
      <c r="GBV588" s="198"/>
      <c r="GBW588" s="198"/>
      <c r="GBX588" s="198"/>
      <c r="GBY588" s="198"/>
      <c r="GBZ588" s="198"/>
      <c r="GCA588" s="198"/>
      <c r="GCB588" s="198"/>
      <c r="GCC588" s="198"/>
      <c r="GCD588" s="198"/>
      <c r="GCE588" s="198"/>
      <c r="GCF588" s="198"/>
      <c r="GCG588" s="198"/>
      <c r="GCH588" s="198"/>
      <c r="GCI588" s="198"/>
      <c r="GCJ588" s="198"/>
      <c r="GCK588" s="198"/>
      <c r="GCL588" s="198"/>
      <c r="GCM588" s="198"/>
      <c r="GCN588" s="198"/>
      <c r="GCO588" s="198"/>
      <c r="GCP588" s="198"/>
      <c r="GCQ588" s="198"/>
      <c r="GCR588" s="198"/>
      <c r="GCS588" s="198"/>
      <c r="GCT588" s="198"/>
      <c r="GCU588" s="198"/>
      <c r="GCV588" s="198"/>
      <c r="GCW588" s="198"/>
      <c r="GCX588" s="198"/>
      <c r="GCY588" s="198"/>
      <c r="GCZ588" s="198"/>
      <c r="GDA588" s="198"/>
      <c r="GDB588" s="198"/>
      <c r="GDC588" s="198"/>
      <c r="GDD588" s="198"/>
      <c r="GDE588" s="198"/>
      <c r="GDF588" s="198"/>
      <c r="GDG588" s="198"/>
      <c r="GDH588" s="198"/>
      <c r="GDI588" s="198"/>
      <c r="GDJ588" s="198"/>
      <c r="GDK588" s="198"/>
      <c r="GDL588" s="198"/>
      <c r="GDM588" s="198"/>
      <c r="GDN588" s="198"/>
      <c r="GDO588" s="198"/>
      <c r="GDP588" s="198"/>
      <c r="GDQ588" s="198"/>
      <c r="GDR588" s="198"/>
      <c r="GDS588" s="198"/>
      <c r="GDT588" s="198"/>
      <c r="GDU588" s="198"/>
      <c r="GDV588" s="198"/>
      <c r="GDW588" s="198"/>
      <c r="GDX588" s="198"/>
      <c r="GDY588" s="198"/>
      <c r="GDZ588" s="198"/>
      <c r="GEA588" s="198"/>
      <c r="GEB588" s="198"/>
      <c r="GEC588" s="198"/>
      <c r="GED588" s="198"/>
      <c r="GEE588" s="198"/>
      <c r="GEF588" s="198"/>
      <c r="GEG588" s="198"/>
      <c r="GEH588" s="198"/>
      <c r="GEI588" s="198"/>
      <c r="GEJ588" s="198"/>
      <c r="GEK588" s="198"/>
      <c r="GEL588" s="198"/>
      <c r="GEM588" s="198"/>
      <c r="GEN588" s="198"/>
      <c r="GEO588" s="198"/>
      <c r="GEP588" s="198"/>
      <c r="GEQ588" s="198"/>
      <c r="GER588" s="198"/>
      <c r="GES588" s="198"/>
      <c r="GET588" s="198"/>
      <c r="GEU588" s="198"/>
      <c r="GEV588" s="198"/>
      <c r="GEW588" s="198"/>
      <c r="GEX588" s="198"/>
      <c r="GEY588" s="198"/>
      <c r="GEZ588" s="198"/>
      <c r="GFA588" s="198"/>
      <c r="GFB588" s="198"/>
      <c r="GFC588" s="198"/>
      <c r="GFD588" s="198"/>
      <c r="GFE588" s="198"/>
      <c r="GFF588" s="198"/>
      <c r="GFG588" s="198"/>
      <c r="GFH588" s="198"/>
      <c r="GFI588" s="198"/>
      <c r="GFJ588" s="198"/>
      <c r="GFK588" s="198"/>
      <c r="GFL588" s="198"/>
      <c r="GFM588" s="198"/>
      <c r="GFN588" s="198"/>
      <c r="GFO588" s="198"/>
      <c r="GFP588" s="198"/>
      <c r="GFQ588" s="198"/>
      <c r="GFR588" s="198"/>
      <c r="GFS588" s="198"/>
      <c r="GFT588" s="198"/>
      <c r="GFU588" s="198"/>
      <c r="GFV588" s="198"/>
      <c r="GFW588" s="198"/>
      <c r="GFX588" s="198"/>
      <c r="GFY588" s="198"/>
      <c r="GFZ588" s="198"/>
      <c r="GGA588" s="198"/>
      <c r="GGB588" s="198"/>
      <c r="GGC588" s="198"/>
      <c r="GGD588" s="198"/>
      <c r="GGE588" s="198"/>
      <c r="GGF588" s="198"/>
      <c r="GGG588" s="198"/>
      <c r="GGH588" s="198"/>
      <c r="GGI588" s="198"/>
      <c r="GGJ588" s="198"/>
      <c r="GGK588" s="198"/>
      <c r="GGL588" s="198"/>
      <c r="GGM588" s="198"/>
      <c r="GGN588" s="198"/>
      <c r="GGO588" s="198"/>
      <c r="GGP588" s="198"/>
      <c r="GGQ588" s="198"/>
      <c r="GGR588" s="198"/>
      <c r="GGS588" s="198"/>
      <c r="GGT588" s="198"/>
      <c r="GGU588" s="198"/>
      <c r="GGV588" s="198"/>
      <c r="GGW588" s="198"/>
      <c r="GGX588" s="198"/>
      <c r="GGY588" s="198"/>
      <c r="GGZ588" s="198"/>
      <c r="GHA588" s="198"/>
      <c r="GHB588" s="198"/>
      <c r="GHC588" s="198"/>
      <c r="GHD588" s="198"/>
      <c r="GHE588" s="198"/>
      <c r="GHF588" s="198"/>
      <c r="GHG588" s="198"/>
      <c r="GHH588" s="198"/>
      <c r="GHI588" s="198"/>
      <c r="GHJ588" s="198"/>
      <c r="GHK588" s="198"/>
      <c r="GHL588" s="198"/>
      <c r="GHM588" s="198"/>
      <c r="GHN588" s="198"/>
      <c r="GHO588" s="198"/>
      <c r="GHP588" s="198"/>
      <c r="GHQ588" s="198"/>
      <c r="GHR588" s="198"/>
      <c r="GHS588" s="198"/>
      <c r="GHT588" s="198"/>
      <c r="GHU588" s="198"/>
      <c r="GHV588" s="198"/>
      <c r="GHW588" s="198"/>
      <c r="GHX588" s="198"/>
      <c r="GHY588" s="198"/>
      <c r="GHZ588" s="198"/>
      <c r="GIA588" s="198"/>
      <c r="GIB588" s="198"/>
      <c r="GIC588" s="198"/>
      <c r="GID588" s="198"/>
      <c r="GIE588" s="198"/>
      <c r="GIF588" s="198"/>
      <c r="GIG588" s="198"/>
      <c r="GIH588" s="198"/>
      <c r="GII588" s="198"/>
      <c r="GIJ588" s="198"/>
      <c r="GIK588" s="198"/>
      <c r="GIL588" s="198"/>
      <c r="GIM588" s="198"/>
      <c r="GIN588" s="198"/>
      <c r="GIO588" s="198"/>
      <c r="GIP588" s="198"/>
      <c r="GIQ588" s="198"/>
      <c r="GIR588" s="198"/>
      <c r="GIS588" s="198"/>
      <c r="GIT588" s="198"/>
      <c r="GIU588" s="198"/>
      <c r="GIV588" s="198"/>
      <c r="GIW588" s="198"/>
      <c r="GIX588" s="198"/>
      <c r="GIY588" s="198"/>
      <c r="GIZ588" s="198"/>
      <c r="GJA588" s="198"/>
      <c r="GJB588" s="198"/>
      <c r="GJC588" s="198"/>
      <c r="GJD588" s="198"/>
      <c r="GJE588" s="198"/>
      <c r="GJF588" s="198"/>
      <c r="GJG588" s="198"/>
      <c r="GJH588" s="198"/>
      <c r="GJI588" s="198"/>
      <c r="GJJ588" s="198"/>
      <c r="GJK588" s="198"/>
      <c r="GJL588" s="198"/>
      <c r="GJM588" s="198"/>
      <c r="GJN588" s="198"/>
      <c r="GJO588" s="198"/>
      <c r="GJP588" s="198"/>
      <c r="GJQ588" s="198"/>
      <c r="GJR588" s="198"/>
      <c r="GJS588" s="198"/>
      <c r="GJT588" s="198"/>
      <c r="GJU588" s="198"/>
      <c r="GJV588" s="198"/>
      <c r="GJW588" s="198"/>
      <c r="GJX588" s="198"/>
      <c r="GJY588" s="198"/>
      <c r="GJZ588" s="198"/>
      <c r="GKA588" s="198"/>
      <c r="GKB588" s="198"/>
      <c r="GKC588" s="198"/>
      <c r="GKD588" s="198"/>
      <c r="GKE588" s="198"/>
      <c r="GKF588" s="198"/>
      <c r="GKG588" s="198"/>
      <c r="GKH588" s="198"/>
      <c r="GKI588" s="198"/>
      <c r="GKJ588" s="198"/>
      <c r="GKK588" s="198"/>
      <c r="GKL588" s="198"/>
      <c r="GKM588" s="198"/>
      <c r="GKN588" s="198"/>
      <c r="GKO588" s="198"/>
      <c r="GKP588" s="198"/>
      <c r="GKQ588" s="198"/>
      <c r="GKR588" s="198"/>
      <c r="GKS588" s="198"/>
      <c r="GKT588" s="198"/>
      <c r="GKU588" s="198"/>
      <c r="GKV588" s="198"/>
      <c r="GKW588" s="198"/>
      <c r="GKX588" s="198"/>
      <c r="GKY588" s="198"/>
      <c r="GKZ588" s="198"/>
      <c r="GLA588" s="198"/>
      <c r="GLB588" s="198"/>
      <c r="GLC588" s="198"/>
      <c r="GLD588" s="198"/>
      <c r="GLE588" s="198"/>
      <c r="GLF588" s="198"/>
      <c r="GLG588" s="198"/>
      <c r="GLH588" s="198"/>
      <c r="GLI588" s="198"/>
      <c r="GLJ588" s="198"/>
      <c r="GLK588" s="198"/>
      <c r="GLL588" s="198"/>
      <c r="GLM588" s="198"/>
      <c r="GLN588" s="198"/>
      <c r="GLO588" s="198"/>
      <c r="GLP588" s="198"/>
      <c r="GLQ588" s="198"/>
      <c r="GLR588" s="198"/>
      <c r="GLS588" s="198"/>
      <c r="GLT588" s="198"/>
      <c r="GLU588" s="198"/>
      <c r="GLV588" s="198"/>
      <c r="GLW588" s="198"/>
      <c r="GLX588" s="198"/>
      <c r="GLY588" s="198"/>
      <c r="GLZ588" s="198"/>
      <c r="GMA588" s="198"/>
      <c r="GMB588" s="198"/>
      <c r="GMC588" s="198"/>
      <c r="GMD588" s="198"/>
      <c r="GME588" s="198"/>
      <c r="GMF588" s="198"/>
      <c r="GMG588" s="198"/>
      <c r="GMH588" s="198"/>
      <c r="GMI588" s="198"/>
      <c r="GMJ588" s="198"/>
      <c r="GMK588" s="198"/>
      <c r="GML588" s="198"/>
      <c r="GMM588" s="198"/>
      <c r="GMN588" s="198"/>
      <c r="GMO588" s="198"/>
      <c r="GMP588" s="198"/>
      <c r="GMQ588" s="198"/>
      <c r="GMR588" s="198"/>
      <c r="GMS588" s="198"/>
      <c r="GMT588" s="198"/>
      <c r="GMU588" s="198"/>
      <c r="GMV588" s="198"/>
      <c r="GMW588" s="198"/>
      <c r="GMX588" s="198"/>
      <c r="GMY588" s="198"/>
      <c r="GMZ588" s="198"/>
      <c r="GNA588" s="198"/>
      <c r="GNB588" s="198"/>
      <c r="GNC588" s="198"/>
      <c r="GND588" s="198"/>
      <c r="GNE588" s="198"/>
      <c r="GNF588" s="198"/>
      <c r="GNG588" s="198"/>
      <c r="GNH588" s="198"/>
      <c r="GNI588" s="198"/>
      <c r="GNJ588" s="198"/>
      <c r="GNK588" s="198"/>
      <c r="GNL588" s="198"/>
      <c r="GNM588" s="198"/>
      <c r="GNN588" s="198"/>
      <c r="GNO588" s="198"/>
      <c r="GNP588" s="198"/>
      <c r="GNQ588" s="198"/>
      <c r="GNR588" s="198"/>
      <c r="GNS588" s="198"/>
      <c r="GNT588" s="198"/>
      <c r="GNU588" s="198"/>
      <c r="GNV588" s="198"/>
      <c r="GNW588" s="198"/>
      <c r="GNX588" s="198"/>
      <c r="GNY588" s="198"/>
      <c r="GNZ588" s="198"/>
      <c r="GOA588" s="198"/>
      <c r="GOB588" s="198"/>
      <c r="GOC588" s="198"/>
      <c r="GOD588" s="198"/>
      <c r="GOE588" s="198"/>
      <c r="GOF588" s="198"/>
      <c r="GOG588" s="198"/>
      <c r="GOH588" s="198"/>
      <c r="GOI588" s="198"/>
      <c r="GOJ588" s="198"/>
      <c r="GOK588" s="198"/>
      <c r="GOL588" s="198"/>
      <c r="GOM588" s="198"/>
      <c r="GON588" s="198"/>
      <c r="GOO588" s="198"/>
      <c r="GOP588" s="198"/>
      <c r="GOQ588" s="198"/>
      <c r="GOR588" s="198"/>
      <c r="GOS588" s="198"/>
      <c r="GOT588" s="198"/>
      <c r="GOU588" s="198"/>
      <c r="GOV588" s="198"/>
      <c r="GOW588" s="198"/>
      <c r="GOX588" s="198"/>
      <c r="GOY588" s="198"/>
      <c r="GOZ588" s="198"/>
      <c r="GPA588" s="198"/>
      <c r="GPB588" s="198"/>
      <c r="GPC588" s="198"/>
      <c r="GPD588" s="198"/>
      <c r="GPE588" s="198"/>
      <c r="GPF588" s="198"/>
      <c r="GPG588" s="198"/>
      <c r="GPH588" s="198"/>
      <c r="GPI588" s="198"/>
      <c r="GPJ588" s="198"/>
      <c r="GPK588" s="198"/>
      <c r="GPL588" s="198"/>
      <c r="GPM588" s="198"/>
      <c r="GPN588" s="198"/>
      <c r="GPO588" s="198"/>
      <c r="GPP588" s="198"/>
      <c r="GPQ588" s="198"/>
      <c r="GPR588" s="198"/>
      <c r="GPS588" s="198"/>
      <c r="GPT588" s="198"/>
      <c r="GPU588" s="198"/>
      <c r="GPV588" s="198"/>
      <c r="GPW588" s="198"/>
      <c r="GPX588" s="198"/>
      <c r="GPY588" s="198"/>
      <c r="GPZ588" s="198"/>
      <c r="GQA588" s="198"/>
      <c r="GQB588" s="198"/>
      <c r="GQC588" s="198"/>
      <c r="GQD588" s="198"/>
      <c r="GQE588" s="198"/>
      <c r="GQF588" s="198"/>
      <c r="GQG588" s="198"/>
      <c r="GQH588" s="198"/>
      <c r="GQI588" s="198"/>
      <c r="GQJ588" s="198"/>
      <c r="GQK588" s="198"/>
      <c r="GQL588" s="198"/>
      <c r="GQM588" s="198"/>
      <c r="GQN588" s="198"/>
      <c r="GQO588" s="198"/>
      <c r="GQP588" s="198"/>
      <c r="GQQ588" s="198"/>
      <c r="GQR588" s="198"/>
      <c r="GQS588" s="198"/>
      <c r="GQT588" s="198"/>
      <c r="GQU588" s="198"/>
      <c r="GQV588" s="198"/>
      <c r="GQW588" s="198"/>
      <c r="GQX588" s="198"/>
      <c r="GQY588" s="198"/>
      <c r="GQZ588" s="198"/>
      <c r="GRA588" s="198"/>
      <c r="GRB588" s="198"/>
      <c r="GRC588" s="198"/>
      <c r="GRD588" s="198"/>
      <c r="GRE588" s="198"/>
      <c r="GRF588" s="198"/>
      <c r="GRG588" s="198"/>
      <c r="GRH588" s="198"/>
      <c r="GRI588" s="198"/>
      <c r="GRJ588" s="198"/>
      <c r="GRK588" s="198"/>
      <c r="GRL588" s="198"/>
      <c r="GRM588" s="198"/>
      <c r="GRN588" s="198"/>
      <c r="GRO588" s="198"/>
      <c r="GRP588" s="198"/>
      <c r="GRQ588" s="198"/>
      <c r="GRR588" s="198"/>
      <c r="GRS588" s="198"/>
      <c r="GRT588" s="198"/>
      <c r="GRU588" s="198"/>
      <c r="GRV588" s="198"/>
      <c r="GRW588" s="198"/>
      <c r="GRX588" s="198"/>
      <c r="GRY588" s="198"/>
      <c r="GRZ588" s="198"/>
      <c r="GSA588" s="198"/>
      <c r="GSB588" s="198"/>
      <c r="GSC588" s="198"/>
      <c r="GSD588" s="198"/>
      <c r="GSE588" s="198"/>
      <c r="GSF588" s="198"/>
      <c r="GSG588" s="198"/>
      <c r="GSH588" s="198"/>
      <c r="GSI588" s="198"/>
      <c r="GSJ588" s="198"/>
      <c r="GSK588" s="198"/>
      <c r="GSL588" s="198"/>
      <c r="GSM588" s="198"/>
      <c r="GSN588" s="198"/>
      <c r="GSO588" s="198"/>
      <c r="GSP588" s="198"/>
      <c r="GSQ588" s="198"/>
      <c r="GSR588" s="198"/>
      <c r="GSS588" s="198"/>
      <c r="GST588" s="198"/>
      <c r="GSU588" s="198"/>
      <c r="GSV588" s="198"/>
      <c r="GSW588" s="198"/>
      <c r="GSX588" s="198"/>
      <c r="GSY588" s="198"/>
      <c r="GSZ588" s="198"/>
      <c r="GTA588" s="198"/>
      <c r="GTB588" s="198"/>
      <c r="GTC588" s="198"/>
      <c r="GTD588" s="198"/>
      <c r="GTE588" s="198"/>
      <c r="GTF588" s="198"/>
      <c r="GTG588" s="198"/>
      <c r="GTH588" s="198"/>
      <c r="GTI588" s="198"/>
      <c r="GTJ588" s="198"/>
      <c r="GTK588" s="198"/>
      <c r="GTL588" s="198"/>
      <c r="GTM588" s="198"/>
      <c r="GTN588" s="198"/>
      <c r="GTO588" s="198"/>
      <c r="GTP588" s="198"/>
      <c r="GTQ588" s="198"/>
      <c r="GTR588" s="198"/>
      <c r="GTS588" s="198"/>
      <c r="GTT588" s="198"/>
      <c r="GTU588" s="198"/>
      <c r="GTV588" s="198"/>
      <c r="GTW588" s="198"/>
      <c r="GTX588" s="198"/>
      <c r="GTY588" s="198"/>
      <c r="GTZ588" s="198"/>
      <c r="GUA588" s="198"/>
      <c r="GUB588" s="198"/>
      <c r="GUC588" s="198"/>
      <c r="GUD588" s="198"/>
      <c r="GUE588" s="198"/>
      <c r="GUF588" s="198"/>
      <c r="GUG588" s="198"/>
      <c r="GUH588" s="198"/>
      <c r="GUI588" s="198"/>
      <c r="GUJ588" s="198"/>
      <c r="GUK588" s="198"/>
      <c r="GUL588" s="198"/>
      <c r="GUM588" s="198"/>
      <c r="GUN588" s="198"/>
      <c r="GUO588" s="198"/>
      <c r="GUP588" s="198"/>
      <c r="GUQ588" s="198"/>
      <c r="GUR588" s="198"/>
      <c r="GUS588" s="198"/>
      <c r="GUT588" s="198"/>
      <c r="GUU588" s="198"/>
      <c r="GUV588" s="198"/>
      <c r="GUW588" s="198"/>
      <c r="GUX588" s="198"/>
      <c r="GUY588" s="198"/>
      <c r="GUZ588" s="198"/>
      <c r="GVA588" s="198"/>
      <c r="GVB588" s="198"/>
      <c r="GVC588" s="198"/>
      <c r="GVD588" s="198"/>
      <c r="GVE588" s="198"/>
      <c r="GVF588" s="198"/>
      <c r="GVG588" s="198"/>
      <c r="GVH588" s="198"/>
      <c r="GVI588" s="198"/>
      <c r="GVJ588" s="198"/>
      <c r="GVK588" s="198"/>
      <c r="GVL588" s="198"/>
      <c r="GVM588" s="198"/>
      <c r="GVN588" s="198"/>
      <c r="GVO588" s="198"/>
      <c r="GVP588" s="198"/>
      <c r="GVQ588" s="198"/>
      <c r="GVR588" s="198"/>
      <c r="GVS588" s="198"/>
      <c r="GVT588" s="198"/>
      <c r="GVU588" s="198"/>
      <c r="GVV588" s="198"/>
      <c r="GVW588" s="198"/>
      <c r="GVX588" s="198"/>
      <c r="GVY588" s="198"/>
      <c r="GVZ588" s="198"/>
      <c r="GWA588" s="198"/>
      <c r="GWB588" s="198"/>
      <c r="GWC588" s="198"/>
      <c r="GWD588" s="198"/>
      <c r="GWE588" s="198"/>
      <c r="GWF588" s="198"/>
      <c r="GWG588" s="198"/>
      <c r="GWH588" s="198"/>
      <c r="GWI588" s="198"/>
      <c r="GWJ588" s="198"/>
      <c r="GWK588" s="198"/>
      <c r="GWL588" s="198"/>
      <c r="GWM588" s="198"/>
      <c r="GWN588" s="198"/>
      <c r="GWO588" s="198"/>
      <c r="GWP588" s="198"/>
      <c r="GWQ588" s="198"/>
      <c r="GWR588" s="198"/>
      <c r="GWS588" s="198"/>
      <c r="GWT588" s="198"/>
      <c r="GWU588" s="198"/>
      <c r="GWV588" s="198"/>
      <c r="GWW588" s="198"/>
      <c r="GWX588" s="198"/>
      <c r="GWY588" s="198"/>
      <c r="GWZ588" s="198"/>
      <c r="GXA588" s="198"/>
      <c r="GXB588" s="198"/>
      <c r="GXC588" s="198"/>
      <c r="GXD588" s="198"/>
      <c r="GXE588" s="198"/>
      <c r="GXF588" s="198"/>
      <c r="GXG588" s="198"/>
      <c r="GXH588" s="198"/>
      <c r="GXI588" s="198"/>
      <c r="GXJ588" s="198"/>
      <c r="GXK588" s="198"/>
      <c r="GXL588" s="198"/>
      <c r="GXM588" s="198"/>
      <c r="GXN588" s="198"/>
      <c r="GXO588" s="198"/>
      <c r="GXP588" s="198"/>
      <c r="GXQ588" s="198"/>
      <c r="GXR588" s="198"/>
      <c r="GXS588" s="198"/>
      <c r="GXT588" s="198"/>
      <c r="GXU588" s="198"/>
      <c r="GXV588" s="198"/>
      <c r="GXW588" s="198"/>
      <c r="GXX588" s="198"/>
      <c r="GXY588" s="198"/>
      <c r="GXZ588" s="198"/>
      <c r="GYA588" s="198"/>
      <c r="GYB588" s="198"/>
      <c r="GYC588" s="198"/>
      <c r="GYD588" s="198"/>
      <c r="GYE588" s="198"/>
      <c r="GYF588" s="198"/>
      <c r="GYG588" s="198"/>
      <c r="GYH588" s="198"/>
      <c r="GYI588" s="198"/>
      <c r="GYJ588" s="198"/>
      <c r="GYK588" s="198"/>
      <c r="GYL588" s="198"/>
      <c r="GYM588" s="198"/>
      <c r="GYN588" s="198"/>
      <c r="GYO588" s="198"/>
      <c r="GYP588" s="198"/>
      <c r="GYQ588" s="198"/>
      <c r="GYR588" s="198"/>
      <c r="GYS588" s="198"/>
      <c r="GYT588" s="198"/>
      <c r="GYU588" s="198"/>
      <c r="GYV588" s="198"/>
      <c r="GYW588" s="198"/>
      <c r="GYX588" s="198"/>
      <c r="GYY588" s="198"/>
      <c r="GYZ588" s="198"/>
      <c r="GZA588" s="198"/>
      <c r="GZB588" s="198"/>
      <c r="GZC588" s="198"/>
      <c r="GZD588" s="198"/>
      <c r="GZE588" s="198"/>
      <c r="GZF588" s="198"/>
      <c r="GZG588" s="198"/>
      <c r="GZH588" s="198"/>
      <c r="GZI588" s="198"/>
      <c r="GZJ588" s="198"/>
      <c r="GZK588" s="198"/>
      <c r="GZL588" s="198"/>
      <c r="GZM588" s="198"/>
      <c r="GZN588" s="198"/>
      <c r="GZO588" s="198"/>
      <c r="GZP588" s="198"/>
      <c r="GZQ588" s="198"/>
      <c r="GZR588" s="198"/>
      <c r="GZS588" s="198"/>
      <c r="GZT588" s="198"/>
      <c r="GZU588" s="198"/>
      <c r="GZV588" s="198"/>
      <c r="GZW588" s="198"/>
      <c r="GZX588" s="198"/>
      <c r="GZY588" s="198"/>
      <c r="GZZ588" s="198"/>
      <c r="HAA588" s="198"/>
      <c r="HAB588" s="198"/>
      <c r="HAC588" s="198"/>
      <c r="HAD588" s="198"/>
      <c r="HAE588" s="198"/>
      <c r="HAF588" s="198"/>
      <c r="HAG588" s="198"/>
      <c r="HAH588" s="198"/>
      <c r="HAI588" s="198"/>
      <c r="HAJ588" s="198"/>
      <c r="HAK588" s="198"/>
      <c r="HAL588" s="198"/>
      <c r="HAM588" s="198"/>
      <c r="HAN588" s="198"/>
      <c r="HAO588" s="198"/>
      <c r="HAP588" s="198"/>
      <c r="HAQ588" s="198"/>
      <c r="HAR588" s="198"/>
      <c r="HAS588" s="198"/>
      <c r="HAT588" s="198"/>
      <c r="HAU588" s="198"/>
      <c r="HAV588" s="198"/>
      <c r="HAW588" s="198"/>
      <c r="HAX588" s="198"/>
      <c r="HAY588" s="198"/>
      <c r="HAZ588" s="198"/>
      <c r="HBA588" s="198"/>
      <c r="HBB588" s="198"/>
      <c r="HBC588" s="198"/>
      <c r="HBD588" s="198"/>
      <c r="HBE588" s="198"/>
      <c r="HBF588" s="198"/>
      <c r="HBG588" s="198"/>
      <c r="HBH588" s="198"/>
      <c r="HBI588" s="198"/>
      <c r="HBJ588" s="198"/>
      <c r="HBK588" s="198"/>
      <c r="HBL588" s="198"/>
      <c r="HBM588" s="198"/>
      <c r="HBN588" s="198"/>
      <c r="HBO588" s="198"/>
      <c r="HBP588" s="198"/>
      <c r="HBQ588" s="198"/>
      <c r="HBR588" s="198"/>
      <c r="HBS588" s="198"/>
      <c r="HBT588" s="198"/>
      <c r="HBU588" s="198"/>
      <c r="HBV588" s="198"/>
      <c r="HBW588" s="198"/>
      <c r="HBX588" s="198"/>
      <c r="HBY588" s="198"/>
      <c r="HBZ588" s="198"/>
      <c r="HCA588" s="198"/>
      <c r="HCB588" s="198"/>
      <c r="HCC588" s="198"/>
      <c r="HCD588" s="198"/>
      <c r="HCE588" s="198"/>
      <c r="HCF588" s="198"/>
      <c r="HCG588" s="198"/>
      <c r="HCH588" s="198"/>
      <c r="HCI588" s="198"/>
      <c r="HCJ588" s="198"/>
      <c r="HCK588" s="198"/>
      <c r="HCL588" s="198"/>
      <c r="HCM588" s="198"/>
      <c r="HCN588" s="198"/>
      <c r="HCO588" s="198"/>
      <c r="HCP588" s="198"/>
      <c r="HCQ588" s="198"/>
      <c r="HCR588" s="198"/>
      <c r="HCS588" s="198"/>
      <c r="HCT588" s="198"/>
      <c r="HCU588" s="198"/>
      <c r="HCV588" s="198"/>
      <c r="HCW588" s="198"/>
      <c r="HCX588" s="198"/>
      <c r="HCY588" s="198"/>
      <c r="HCZ588" s="198"/>
      <c r="HDA588" s="198"/>
      <c r="HDB588" s="198"/>
      <c r="HDC588" s="198"/>
      <c r="HDD588" s="198"/>
      <c r="HDE588" s="198"/>
      <c r="HDF588" s="198"/>
      <c r="HDG588" s="198"/>
      <c r="HDH588" s="198"/>
      <c r="HDI588" s="198"/>
      <c r="HDJ588" s="198"/>
      <c r="HDK588" s="198"/>
      <c r="HDL588" s="198"/>
      <c r="HDM588" s="198"/>
      <c r="HDN588" s="198"/>
      <c r="HDO588" s="198"/>
      <c r="HDP588" s="198"/>
      <c r="HDQ588" s="198"/>
      <c r="HDR588" s="198"/>
      <c r="HDS588" s="198"/>
      <c r="HDT588" s="198"/>
      <c r="HDU588" s="198"/>
      <c r="HDV588" s="198"/>
      <c r="HDW588" s="198"/>
      <c r="HDX588" s="198"/>
      <c r="HDY588" s="198"/>
      <c r="HDZ588" s="198"/>
      <c r="HEA588" s="198"/>
      <c r="HEB588" s="198"/>
      <c r="HEC588" s="198"/>
      <c r="HED588" s="198"/>
      <c r="HEE588" s="198"/>
      <c r="HEF588" s="198"/>
      <c r="HEG588" s="198"/>
      <c r="HEH588" s="198"/>
      <c r="HEI588" s="198"/>
      <c r="HEJ588" s="198"/>
      <c r="HEK588" s="198"/>
      <c r="HEL588" s="198"/>
      <c r="HEM588" s="198"/>
      <c r="HEN588" s="198"/>
      <c r="HEO588" s="198"/>
      <c r="HEP588" s="198"/>
      <c r="HEQ588" s="198"/>
      <c r="HER588" s="198"/>
      <c r="HES588" s="198"/>
      <c r="HET588" s="198"/>
      <c r="HEU588" s="198"/>
      <c r="HEV588" s="198"/>
      <c r="HEW588" s="198"/>
      <c r="HEX588" s="198"/>
      <c r="HEY588" s="198"/>
      <c r="HEZ588" s="198"/>
      <c r="HFA588" s="198"/>
      <c r="HFB588" s="198"/>
      <c r="HFC588" s="198"/>
      <c r="HFD588" s="198"/>
      <c r="HFE588" s="198"/>
      <c r="HFF588" s="198"/>
      <c r="HFG588" s="198"/>
      <c r="HFH588" s="198"/>
      <c r="HFI588" s="198"/>
      <c r="HFJ588" s="198"/>
      <c r="HFK588" s="198"/>
      <c r="HFL588" s="198"/>
      <c r="HFM588" s="198"/>
      <c r="HFN588" s="198"/>
      <c r="HFO588" s="198"/>
      <c r="HFP588" s="198"/>
      <c r="HFQ588" s="198"/>
      <c r="HFR588" s="198"/>
      <c r="HFS588" s="198"/>
      <c r="HFT588" s="198"/>
      <c r="HFU588" s="198"/>
      <c r="HFV588" s="198"/>
      <c r="HFW588" s="198"/>
      <c r="HFX588" s="198"/>
      <c r="HFY588" s="198"/>
      <c r="HFZ588" s="198"/>
      <c r="HGA588" s="198"/>
      <c r="HGB588" s="198"/>
      <c r="HGC588" s="198"/>
      <c r="HGD588" s="198"/>
      <c r="HGE588" s="198"/>
      <c r="HGF588" s="198"/>
      <c r="HGG588" s="198"/>
      <c r="HGH588" s="198"/>
      <c r="HGI588" s="198"/>
      <c r="HGJ588" s="198"/>
      <c r="HGK588" s="198"/>
      <c r="HGL588" s="198"/>
      <c r="HGM588" s="198"/>
      <c r="HGN588" s="198"/>
      <c r="HGO588" s="198"/>
      <c r="HGP588" s="198"/>
      <c r="HGQ588" s="198"/>
      <c r="HGR588" s="198"/>
      <c r="HGS588" s="198"/>
      <c r="HGT588" s="198"/>
      <c r="HGU588" s="198"/>
      <c r="HGV588" s="198"/>
      <c r="HGW588" s="198"/>
      <c r="HGX588" s="198"/>
      <c r="HGY588" s="198"/>
      <c r="HGZ588" s="198"/>
      <c r="HHA588" s="198"/>
      <c r="HHB588" s="198"/>
      <c r="HHC588" s="198"/>
      <c r="HHD588" s="198"/>
      <c r="HHE588" s="198"/>
      <c r="HHF588" s="198"/>
      <c r="HHG588" s="198"/>
      <c r="HHH588" s="198"/>
      <c r="HHI588" s="198"/>
      <c r="HHJ588" s="198"/>
      <c r="HHK588" s="198"/>
      <c r="HHL588" s="198"/>
      <c r="HHM588" s="198"/>
      <c r="HHN588" s="198"/>
      <c r="HHO588" s="198"/>
      <c r="HHP588" s="198"/>
      <c r="HHQ588" s="198"/>
      <c r="HHR588" s="198"/>
      <c r="HHS588" s="198"/>
      <c r="HHT588" s="198"/>
      <c r="HHU588" s="198"/>
      <c r="HHV588" s="198"/>
      <c r="HHW588" s="198"/>
      <c r="HHX588" s="198"/>
      <c r="HHY588" s="198"/>
      <c r="HHZ588" s="198"/>
      <c r="HIA588" s="198"/>
      <c r="HIB588" s="198"/>
      <c r="HIC588" s="198"/>
      <c r="HID588" s="198"/>
      <c r="HIE588" s="198"/>
      <c r="HIF588" s="198"/>
      <c r="HIG588" s="198"/>
      <c r="HIH588" s="198"/>
      <c r="HII588" s="198"/>
      <c r="HIJ588" s="198"/>
      <c r="HIK588" s="198"/>
      <c r="HIL588" s="198"/>
      <c r="HIM588" s="198"/>
      <c r="HIN588" s="198"/>
      <c r="HIO588" s="198"/>
      <c r="HIP588" s="198"/>
      <c r="HIQ588" s="198"/>
      <c r="HIR588" s="198"/>
      <c r="HIS588" s="198"/>
      <c r="HIT588" s="198"/>
      <c r="HIU588" s="198"/>
      <c r="HIV588" s="198"/>
      <c r="HIW588" s="198"/>
      <c r="HIX588" s="198"/>
      <c r="HIY588" s="198"/>
      <c r="HIZ588" s="198"/>
      <c r="HJA588" s="198"/>
      <c r="HJB588" s="198"/>
      <c r="HJC588" s="198"/>
      <c r="HJD588" s="198"/>
      <c r="HJE588" s="198"/>
      <c r="HJF588" s="198"/>
      <c r="HJG588" s="198"/>
      <c r="HJH588" s="198"/>
      <c r="HJI588" s="198"/>
      <c r="HJJ588" s="198"/>
      <c r="HJK588" s="198"/>
      <c r="HJL588" s="198"/>
      <c r="HJM588" s="198"/>
      <c r="HJN588" s="198"/>
      <c r="HJO588" s="198"/>
      <c r="HJP588" s="198"/>
      <c r="HJQ588" s="198"/>
      <c r="HJR588" s="198"/>
      <c r="HJS588" s="198"/>
      <c r="HJT588" s="198"/>
      <c r="HJU588" s="198"/>
      <c r="HJV588" s="198"/>
      <c r="HJW588" s="198"/>
      <c r="HJX588" s="198"/>
      <c r="HJY588" s="198"/>
      <c r="HJZ588" s="198"/>
      <c r="HKA588" s="198"/>
      <c r="HKB588" s="198"/>
      <c r="HKC588" s="198"/>
      <c r="HKD588" s="198"/>
      <c r="HKE588" s="198"/>
      <c r="HKF588" s="198"/>
      <c r="HKG588" s="198"/>
      <c r="HKH588" s="198"/>
      <c r="HKI588" s="198"/>
      <c r="HKJ588" s="198"/>
      <c r="HKK588" s="198"/>
      <c r="HKL588" s="198"/>
      <c r="HKM588" s="198"/>
      <c r="HKN588" s="198"/>
      <c r="HKO588" s="198"/>
      <c r="HKP588" s="198"/>
      <c r="HKQ588" s="198"/>
      <c r="HKR588" s="198"/>
      <c r="HKS588" s="198"/>
      <c r="HKT588" s="198"/>
      <c r="HKU588" s="198"/>
      <c r="HKV588" s="198"/>
      <c r="HKW588" s="198"/>
      <c r="HKX588" s="198"/>
      <c r="HKY588" s="198"/>
      <c r="HKZ588" s="198"/>
      <c r="HLA588" s="198"/>
      <c r="HLB588" s="198"/>
      <c r="HLC588" s="198"/>
      <c r="HLD588" s="198"/>
      <c r="HLE588" s="198"/>
      <c r="HLF588" s="198"/>
      <c r="HLG588" s="198"/>
      <c r="HLH588" s="198"/>
      <c r="HLI588" s="198"/>
      <c r="HLJ588" s="198"/>
      <c r="HLK588" s="198"/>
      <c r="HLL588" s="198"/>
      <c r="HLM588" s="198"/>
      <c r="HLN588" s="198"/>
      <c r="HLO588" s="198"/>
      <c r="HLP588" s="198"/>
      <c r="HLQ588" s="198"/>
      <c r="HLR588" s="198"/>
      <c r="HLS588" s="198"/>
      <c r="HLT588" s="198"/>
      <c r="HLU588" s="198"/>
      <c r="HLV588" s="198"/>
      <c r="HLW588" s="198"/>
      <c r="HLX588" s="198"/>
      <c r="HLY588" s="198"/>
      <c r="HLZ588" s="198"/>
      <c r="HMA588" s="198"/>
      <c r="HMB588" s="198"/>
      <c r="HMC588" s="198"/>
      <c r="HMD588" s="198"/>
      <c r="HME588" s="198"/>
      <c r="HMF588" s="198"/>
      <c r="HMG588" s="198"/>
      <c r="HMH588" s="198"/>
      <c r="HMI588" s="198"/>
      <c r="HMJ588" s="198"/>
      <c r="HMK588" s="198"/>
      <c r="HML588" s="198"/>
      <c r="HMM588" s="198"/>
      <c r="HMN588" s="198"/>
      <c r="HMO588" s="198"/>
      <c r="HMP588" s="198"/>
      <c r="HMQ588" s="198"/>
      <c r="HMR588" s="198"/>
      <c r="HMS588" s="198"/>
      <c r="HMT588" s="198"/>
      <c r="HMU588" s="198"/>
      <c r="HMV588" s="198"/>
      <c r="HMW588" s="198"/>
      <c r="HMX588" s="198"/>
      <c r="HMY588" s="198"/>
      <c r="HMZ588" s="198"/>
      <c r="HNA588" s="198"/>
      <c r="HNB588" s="198"/>
      <c r="HNC588" s="198"/>
      <c r="HND588" s="198"/>
      <c r="HNE588" s="198"/>
      <c r="HNF588" s="198"/>
      <c r="HNG588" s="198"/>
      <c r="HNH588" s="198"/>
      <c r="HNI588" s="198"/>
      <c r="HNJ588" s="198"/>
      <c r="HNK588" s="198"/>
      <c r="HNL588" s="198"/>
      <c r="HNM588" s="198"/>
      <c r="HNN588" s="198"/>
      <c r="HNO588" s="198"/>
      <c r="HNP588" s="198"/>
      <c r="HNQ588" s="198"/>
      <c r="HNR588" s="198"/>
      <c r="HNS588" s="198"/>
      <c r="HNT588" s="198"/>
      <c r="HNU588" s="198"/>
      <c r="HNV588" s="198"/>
      <c r="HNW588" s="198"/>
      <c r="HNX588" s="198"/>
      <c r="HNY588" s="198"/>
      <c r="HNZ588" s="198"/>
      <c r="HOA588" s="198"/>
      <c r="HOB588" s="198"/>
      <c r="HOC588" s="198"/>
      <c r="HOD588" s="198"/>
      <c r="HOE588" s="198"/>
      <c r="HOF588" s="198"/>
      <c r="HOG588" s="198"/>
      <c r="HOH588" s="198"/>
      <c r="HOI588" s="198"/>
      <c r="HOJ588" s="198"/>
      <c r="HOK588" s="198"/>
      <c r="HOL588" s="198"/>
      <c r="HOM588" s="198"/>
      <c r="HON588" s="198"/>
      <c r="HOO588" s="198"/>
      <c r="HOP588" s="198"/>
      <c r="HOQ588" s="198"/>
      <c r="HOR588" s="198"/>
      <c r="HOS588" s="198"/>
      <c r="HOT588" s="198"/>
      <c r="HOU588" s="198"/>
      <c r="HOV588" s="198"/>
      <c r="HOW588" s="198"/>
      <c r="HOX588" s="198"/>
      <c r="HOY588" s="198"/>
      <c r="HOZ588" s="198"/>
      <c r="HPA588" s="198"/>
      <c r="HPB588" s="198"/>
      <c r="HPC588" s="198"/>
      <c r="HPD588" s="198"/>
      <c r="HPE588" s="198"/>
      <c r="HPF588" s="198"/>
      <c r="HPG588" s="198"/>
      <c r="HPH588" s="198"/>
      <c r="HPI588" s="198"/>
      <c r="HPJ588" s="198"/>
      <c r="HPK588" s="198"/>
      <c r="HPL588" s="198"/>
      <c r="HPM588" s="198"/>
      <c r="HPN588" s="198"/>
      <c r="HPO588" s="198"/>
      <c r="HPP588" s="198"/>
      <c r="HPQ588" s="198"/>
      <c r="HPR588" s="198"/>
      <c r="HPS588" s="198"/>
      <c r="HPT588" s="198"/>
      <c r="HPU588" s="198"/>
      <c r="HPV588" s="198"/>
      <c r="HPW588" s="198"/>
      <c r="HPX588" s="198"/>
      <c r="HPY588" s="198"/>
      <c r="HPZ588" s="198"/>
      <c r="HQA588" s="198"/>
      <c r="HQB588" s="198"/>
      <c r="HQC588" s="198"/>
      <c r="HQD588" s="198"/>
      <c r="HQE588" s="198"/>
      <c r="HQF588" s="198"/>
      <c r="HQG588" s="198"/>
      <c r="HQH588" s="198"/>
      <c r="HQI588" s="198"/>
      <c r="HQJ588" s="198"/>
      <c r="HQK588" s="198"/>
      <c r="HQL588" s="198"/>
      <c r="HQM588" s="198"/>
      <c r="HQN588" s="198"/>
      <c r="HQO588" s="198"/>
      <c r="HQP588" s="198"/>
      <c r="HQQ588" s="198"/>
      <c r="HQR588" s="198"/>
      <c r="HQS588" s="198"/>
      <c r="HQT588" s="198"/>
      <c r="HQU588" s="198"/>
      <c r="HQV588" s="198"/>
      <c r="HQW588" s="198"/>
      <c r="HQX588" s="198"/>
      <c r="HQY588" s="198"/>
      <c r="HQZ588" s="198"/>
      <c r="HRA588" s="198"/>
      <c r="HRB588" s="198"/>
      <c r="HRC588" s="198"/>
      <c r="HRD588" s="198"/>
      <c r="HRE588" s="198"/>
      <c r="HRF588" s="198"/>
      <c r="HRG588" s="198"/>
      <c r="HRH588" s="198"/>
      <c r="HRI588" s="198"/>
      <c r="HRJ588" s="198"/>
      <c r="HRK588" s="198"/>
      <c r="HRL588" s="198"/>
      <c r="HRM588" s="198"/>
      <c r="HRN588" s="198"/>
      <c r="HRO588" s="198"/>
      <c r="HRP588" s="198"/>
      <c r="HRQ588" s="198"/>
      <c r="HRR588" s="198"/>
      <c r="HRS588" s="198"/>
      <c r="HRT588" s="198"/>
      <c r="HRU588" s="198"/>
      <c r="HRV588" s="198"/>
      <c r="HRW588" s="198"/>
      <c r="HRX588" s="198"/>
      <c r="HRY588" s="198"/>
      <c r="HRZ588" s="198"/>
      <c r="HSA588" s="198"/>
      <c r="HSB588" s="198"/>
      <c r="HSC588" s="198"/>
      <c r="HSD588" s="198"/>
      <c r="HSE588" s="198"/>
      <c r="HSF588" s="198"/>
      <c r="HSG588" s="198"/>
      <c r="HSH588" s="198"/>
      <c r="HSI588" s="198"/>
      <c r="HSJ588" s="198"/>
      <c r="HSK588" s="198"/>
      <c r="HSL588" s="198"/>
      <c r="HSM588" s="198"/>
      <c r="HSN588" s="198"/>
      <c r="HSO588" s="198"/>
      <c r="HSP588" s="198"/>
      <c r="HSQ588" s="198"/>
      <c r="HSR588" s="198"/>
      <c r="HSS588" s="198"/>
      <c r="HST588" s="198"/>
      <c r="HSU588" s="198"/>
      <c r="HSV588" s="198"/>
      <c r="HSW588" s="198"/>
      <c r="HSX588" s="198"/>
      <c r="HSY588" s="198"/>
      <c r="HSZ588" s="198"/>
      <c r="HTA588" s="198"/>
      <c r="HTB588" s="198"/>
      <c r="HTC588" s="198"/>
      <c r="HTD588" s="198"/>
      <c r="HTE588" s="198"/>
      <c r="HTF588" s="198"/>
      <c r="HTG588" s="198"/>
      <c r="HTH588" s="198"/>
      <c r="HTI588" s="198"/>
      <c r="HTJ588" s="198"/>
      <c r="HTK588" s="198"/>
      <c r="HTL588" s="198"/>
      <c r="HTM588" s="198"/>
      <c r="HTN588" s="198"/>
      <c r="HTO588" s="198"/>
      <c r="HTP588" s="198"/>
      <c r="HTQ588" s="198"/>
      <c r="HTR588" s="198"/>
      <c r="HTS588" s="198"/>
      <c r="HTT588" s="198"/>
      <c r="HTU588" s="198"/>
      <c r="HTV588" s="198"/>
      <c r="HTW588" s="198"/>
      <c r="HTX588" s="198"/>
      <c r="HTY588" s="198"/>
      <c r="HTZ588" s="198"/>
      <c r="HUA588" s="198"/>
      <c r="HUB588" s="198"/>
      <c r="HUC588" s="198"/>
      <c r="HUD588" s="198"/>
      <c r="HUE588" s="198"/>
      <c r="HUF588" s="198"/>
      <c r="HUG588" s="198"/>
      <c r="HUH588" s="198"/>
      <c r="HUI588" s="198"/>
      <c r="HUJ588" s="198"/>
      <c r="HUK588" s="198"/>
      <c r="HUL588" s="198"/>
      <c r="HUM588" s="198"/>
      <c r="HUN588" s="198"/>
      <c r="HUO588" s="198"/>
      <c r="HUP588" s="198"/>
      <c r="HUQ588" s="198"/>
      <c r="HUR588" s="198"/>
      <c r="HUS588" s="198"/>
      <c r="HUT588" s="198"/>
      <c r="HUU588" s="198"/>
      <c r="HUV588" s="198"/>
      <c r="HUW588" s="198"/>
      <c r="HUX588" s="198"/>
      <c r="HUY588" s="198"/>
      <c r="HUZ588" s="198"/>
      <c r="HVA588" s="198"/>
      <c r="HVB588" s="198"/>
      <c r="HVC588" s="198"/>
      <c r="HVD588" s="198"/>
      <c r="HVE588" s="198"/>
      <c r="HVF588" s="198"/>
      <c r="HVG588" s="198"/>
      <c r="HVH588" s="198"/>
      <c r="HVI588" s="198"/>
      <c r="HVJ588" s="198"/>
      <c r="HVK588" s="198"/>
      <c r="HVL588" s="198"/>
      <c r="HVM588" s="198"/>
      <c r="HVN588" s="198"/>
      <c r="HVO588" s="198"/>
      <c r="HVP588" s="198"/>
      <c r="HVQ588" s="198"/>
      <c r="HVR588" s="198"/>
      <c r="HVS588" s="198"/>
      <c r="HVT588" s="198"/>
      <c r="HVU588" s="198"/>
      <c r="HVV588" s="198"/>
      <c r="HVW588" s="198"/>
      <c r="HVX588" s="198"/>
      <c r="HVY588" s="198"/>
      <c r="HVZ588" s="198"/>
      <c r="HWA588" s="198"/>
      <c r="HWB588" s="198"/>
      <c r="HWC588" s="198"/>
      <c r="HWD588" s="198"/>
      <c r="HWE588" s="198"/>
      <c r="HWF588" s="198"/>
      <c r="HWG588" s="198"/>
      <c r="HWH588" s="198"/>
      <c r="HWI588" s="198"/>
      <c r="HWJ588" s="198"/>
      <c r="HWK588" s="198"/>
      <c r="HWL588" s="198"/>
      <c r="HWM588" s="198"/>
      <c r="HWN588" s="198"/>
      <c r="HWO588" s="198"/>
      <c r="HWP588" s="198"/>
      <c r="HWQ588" s="198"/>
      <c r="HWR588" s="198"/>
      <c r="HWS588" s="198"/>
      <c r="HWT588" s="198"/>
      <c r="HWU588" s="198"/>
      <c r="HWV588" s="198"/>
      <c r="HWW588" s="198"/>
      <c r="HWX588" s="198"/>
      <c r="HWY588" s="198"/>
      <c r="HWZ588" s="198"/>
      <c r="HXA588" s="198"/>
      <c r="HXB588" s="198"/>
      <c r="HXC588" s="198"/>
      <c r="HXD588" s="198"/>
      <c r="HXE588" s="198"/>
      <c r="HXF588" s="198"/>
      <c r="HXG588" s="198"/>
      <c r="HXH588" s="198"/>
      <c r="HXI588" s="198"/>
      <c r="HXJ588" s="198"/>
      <c r="HXK588" s="198"/>
      <c r="HXL588" s="198"/>
      <c r="HXM588" s="198"/>
      <c r="HXN588" s="198"/>
      <c r="HXO588" s="198"/>
      <c r="HXP588" s="198"/>
      <c r="HXQ588" s="198"/>
      <c r="HXR588" s="198"/>
      <c r="HXS588" s="198"/>
      <c r="HXT588" s="198"/>
      <c r="HXU588" s="198"/>
      <c r="HXV588" s="198"/>
      <c r="HXW588" s="198"/>
      <c r="HXX588" s="198"/>
      <c r="HXY588" s="198"/>
      <c r="HXZ588" s="198"/>
      <c r="HYA588" s="198"/>
      <c r="HYB588" s="198"/>
      <c r="HYC588" s="198"/>
      <c r="HYD588" s="198"/>
      <c r="HYE588" s="198"/>
      <c r="HYF588" s="198"/>
      <c r="HYG588" s="198"/>
      <c r="HYH588" s="198"/>
      <c r="HYI588" s="198"/>
      <c r="HYJ588" s="198"/>
      <c r="HYK588" s="198"/>
      <c r="HYL588" s="198"/>
      <c r="HYM588" s="198"/>
      <c r="HYN588" s="198"/>
      <c r="HYO588" s="198"/>
      <c r="HYP588" s="198"/>
      <c r="HYQ588" s="198"/>
      <c r="HYR588" s="198"/>
      <c r="HYS588" s="198"/>
      <c r="HYT588" s="198"/>
      <c r="HYU588" s="198"/>
      <c r="HYV588" s="198"/>
      <c r="HYW588" s="198"/>
      <c r="HYX588" s="198"/>
      <c r="HYY588" s="198"/>
      <c r="HYZ588" s="198"/>
      <c r="HZA588" s="198"/>
      <c r="HZB588" s="198"/>
      <c r="HZC588" s="198"/>
      <c r="HZD588" s="198"/>
      <c r="HZE588" s="198"/>
      <c r="HZF588" s="198"/>
      <c r="HZG588" s="198"/>
      <c r="HZH588" s="198"/>
      <c r="HZI588" s="198"/>
      <c r="HZJ588" s="198"/>
      <c r="HZK588" s="198"/>
      <c r="HZL588" s="198"/>
      <c r="HZM588" s="198"/>
      <c r="HZN588" s="198"/>
      <c r="HZO588" s="198"/>
      <c r="HZP588" s="198"/>
      <c r="HZQ588" s="198"/>
      <c r="HZR588" s="198"/>
      <c r="HZS588" s="198"/>
      <c r="HZT588" s="198"/>
      <c r="HZU588" s="198"/>
      <c r="HZV588" s="198"/>
      <c r="HZW588" s="198"/>
      <c r="HZX588" s="198"/>
      <c r="HZY588" s="198"/>
      <c r="HZZ588" s="198"/>
      <c r="IAA588" s="198"/>
      <c r="IAB588" s="198"/>
      <c r="IAC588" s="198"/>
      <c r="IAD588" s="198"/>
      <c r="IAE588" s="198"/>
      <c r="IAF588" s="198"/>
      <c r="IAG588" s="198"/>
      <c r="IAH588" s="198"/>
      <c r="IAI588" s="198"/>
      <c r="IAJ588" s="198"/>
      <c r="IAK588" s="198"/>
      <c r="IAL588" s="198"/>
      <c r="IAM588" s="198"/>
      <c r="IAN588" s="198"/>
      <c r="IAO588" s="198"/>
      <c r="IAP588" s="198"/>
      <c r="IAQ588" s="198"/>
      <c r="IAR588" s="198"/>
      <c r="IAS588" s="198"/>
      <c r="IAT588" s="198"/>
      <c r="IAU588" s="198"/>
      <c r="IAV588" s="198"/>
      <c r="IAW588" s="198"/>
      <c r="IAX588" s="198"/>
      <c r="IAY588" s="198"/>
      <c r="IAZ588" s="198"/>
      <c r="IBA588" s="198"/>
      <c r="IBB588" s="198"/>
      <c r="IBC588" s="198"/>
      <c r="IBD588" s="198"/>
      <c r="IBE588" s="198"/>
      <c r="IBF588" s="198"/>
      <c r="IBG588" s="198"/>
      <c r="IBH588" s="198"/>
      <c r="IBI588" s="198"/>
      <c r="IBJ588" s="198"/>
      <c r="IBK588" s="198"/>
      <c r="IBL588" s="198"/>
      <c r="IBM588" s="198"/>
      <c r="IBN588" s="198"/>
      <c r="IBO588" s="198"/>
      <c r="IBP588" s="198"/>
      <c r="IBQ588" s="198"/>
      <c r="IBR588" s="198"/>
      <c r="IBS588" s="198"/>
      <c r="IBT588" s="198"/>
      <c r="IBU588" s="198"/>
      <c r="IBV588" s="198"/>
      <c r="IBW588" s="198"/>
      <c r="IBX588" s="198"/>
      <c r="IBY588" s="198"/>
      <c r="IBZ588" s="198"/>
      <c r="ICA588" s="198"/>
      <c r="ICB588" s="198"/>
      <c r="ICC588" s="198"/>
      <c r="ICD588" s="198"/>
      <c r="ICE588" s="198"/>
      <c r="ICF588" s="198"/>
      <c r="ICG588" s="198"/>
      <c r="ICH588" s="198"/>
      <c r="ICI588" s="198"/>
      <c r="ICJ588" s="198"/>
      <c r="ICK588" s="198"/>
      <c r="ICL588" s="198"/>
      <c r="ICM588" s="198"/>
      <c r="ICN588" s="198"/>
      <c r="ICO588" s="198"/>
      <c r="ICP588" s="198"/>
      <c r="ICQ588" s="198"/>
      <c r="ICR588" s="198"/>
      <c r="ICS588" s="198"/>
      <c r="ICT588" s="198"/>
      <c r="ICU588" s="198"/>
      <c r="ICV588" s="198"/>
      <c r="ICW588" s="198"/>
      <c r="ICX588" s="198"/>
      <c r="ICY588" s="198"/>
      <c r="ICZ588" s="198"/>
      <c r="IDA588" s="198"/>
      <c r="IDB588" s="198"/>
      <c r="IDC588" s="198"/>
      <c r="IDD588" s="198"/>
      <c r="IDE588" s="198"/>
      <c r="IDF588" s="198"/>
      <c r="IDG588" s="198"/>
      <c r="IDH588" s="198"/>
      <c r="IDI588" s="198"/>
      <c r="IDJ588" s="198"/>
      <c r="IDK588" s="198"/>
      <c r="IDL588" s="198"/>
      <c r="IDM588" s="198"/>
      <c r="IDN588" s="198"/>
      <c r="IDO588" s="198"/>
      <c r="IDP588" s="198"/>
      <c r="IDQ588" s="198"/>
      <c r="IDR588" s="198"/>
      <c r="IDS588" s="198"/>
      <c r="IDT588" s="198"/>
      <c r="IDU588" s="198"/>
      <c r="IDV588" s="198"/>
      <c r="IDW588" s="198"/>
      <c r="IDX588" s="198"/>
      <c r="IDY588" s="198"/>
      <c r="IDZ588" s="198"/>
      <c r="IEA588" s="198"/>
      <c r="IEB588" s="198"/>
      <c r="IEC588" s="198"/>
      <c r="IED588" s="198"/>
      <c r="IEE588" s="198"/>
      <c r="IEF588" s="198"/>
      <c r="IEG588" s="198"/>
      <c r="IEH588" s="198"/>
      <c r="IEI588" s="198"/>
      <c r="IEJ588" s="198"/>
      <c r="IEK588" s="198"/>
      <c r="IEL588" s="198"/>
      <c r="IEM588" s="198"/>
      <c r="IEN588" s="198"/>
      <c r="IEO588" s="198"/>
      <c r="IEP588" s="198"/>
      <c r="IEQ588" s="198"/>
      <c r="IER588" s="198"/>
      <c r="IES588" s="198"/>
      <c r="IET588" s="198"/>
      <c r="IEU588" s="198"/>
      <c r="IEV588" s="198"/>
      <c r="IEW588" s="198"/>
      <c r="IEX588" s="198"/>
      <c r="IEY588" s="198"/>
      <c r="IEZ588" s="198"/>
      <c r="IFA588" s="198"/>
      <c r="IFB588" s="198"/>
      <c r="IFC588" s="198"/>
      <c r="IFD588" s="198"/>
      <c r="IFE588" s="198"/>
      <c r="IFF588" s="198"/>
      <c r="IFG588" s="198"/>
      <c r="IFH588" s="198"/>
      <c r="IFI588" s="198"/>
      <c r="IFJ588" s="198"/>
      <c r="IFK588" s="198"/>
      <c r="IFL588" s="198"/>
      <c r="IFM588" s="198"/>
      <c r="IFN588" s="198"/>
      <c r="IFO588" s="198"/>
      <c r="IFP588" s="198"/>
      <c r="IFQ588" s="198"/>
      <c r="IFR588" s="198"/>
      <c r="IFS588" s="198"/>
      <c r="IFT588" s="198"/>
      <c r="IFU588" s="198"/>
      <c r="IFV588" s="198"/>
      <c r="IFW588" s="198"/>
      <c r="IFX588" s="198"/>
      <c r="IFY588" s="198"/>
      <c r="IFZ588" s="198"/>
      <c r="IGA588" s="198"/>
      <c r="IGB588" s="198"/>
      <c r="IGC588" s="198"/>
      <c r="IGD588" s="198"/>
      <c r="IGE588" s="198"/>
      <c r="IGF588" s="198"/>
      <c r="IGG588" s="198"/>
      <c r="IGH588" s="198"/>
      <c r="IGI588" s="198"/>
      <c r="IGJ588" s="198"/>
      <c r="IGK588" s="198"/>
      <c r="IGL588" s="198"/>
      <c r="IGM588" s="198"/>
      <c r="IGN588" s="198"/>
      <c r="IGO588" s="198"/>
      <c r="IGP588" s="198"/>
      <c r="IGQ588" s="198"/>
      <c r="IGR588" s="198"/>
      <c r="IGS588" s="198"/>
      <c r="IGT588" s="198"/>
      <c r="IGU588" s="198"/>
      <c r="IGV588" s="198"/>
      <c r="IGW588" s="198"/>
      <c r="IGX588" s="198"/>
      <c r="IGY588" s="198"/>
      <c r="IGZ588" s="198"/>
      <c r="IHA588" s="198"/>
      <c r="IHB588" s="198"/>
      <c r="IHC588" s="198"/>
      <c r="IHD588" s="198"/>
      <c r="IHE588" s="198"/>
      <c r="IHF588" s="198"/>
      <c r="IHG588" s="198"/>
      <c r="IHH588" s="198"/>
      <c r="IHI588" s="198"/>
      <c r="IHJ588" s="198"/>
      <c r="IHK588" s="198"/>
      <c r="IHL588" s="198"/>
      <c r="IHM588" s="198"/>
      <c r="IHN588" s="198"/>
      <c r="IHO588" s="198"/>
      <c r="IHP588" s="198"/>
      <c r="IHQ588" s="198"/>
      <c r="IHR588" s="198"/>
      <c r="IHS588" s="198"/>
      <c r="IHT588" s="198"/>
      <c r="IHU588" s="198"/>
      <c r="IHV588" s="198"/>
      <c r="IHW588" s="198"/>
      <c r="IHX588" s="198"/>
      <c r="IHY588" s="198"/>
      <c r="IHZ588" s="198"/>
      <c r="IIA588" s="198"/>
      <c r="IIB588" s="198"/>
      <c r="IIC588" s="198"/>
      <c r="IID588" s="198"/>
      <c r="IIE588" s="198"/>
      <c r="IIF588" s="198"/>
      <c r="IIG588" s="198"/>
      <c r="IIH588" s="198"/>
      <c r="III588" s="198"/>
      <c r="IIJ588" s="198"/>
      <c r="IIK588" s="198"/>
      <c r="IIL588" s="198"/>
      <c r="IIM588" s="198"/>
      <c r="IIN588" s="198"/>
      <c r="IIO588" s="198"/>
      <c r="IIP588" s="198"/>
      <c r="IIQ588" s="198"/>
      <c r="IIR588" s="198"/>
      <c r="IIS588" s="198"/>
      <c r="IIT588" s="198"/>
      <c r="IIU588" s="198"/>
      <c r="IIV588" s="198"/>
      <c r="IIW588" s="198"/>
      <c r="IIX588" s="198"/>
      <c r="IIY588" s="198"/>
      <c r="IIZ588" s="198"/>
      <c r="IJA588" s="198"/>
      <c r="IJB588" s="198"/>
      <c r="IJC588" s="198"/>
      <c r="IJD588" s="198"/>
      <c r="IJE588" s="198"/>
      <c r="IJF588" s="198"/>
      <c r="IJG588" s="198"/>
      <c r="IJH588" s="198"/>
      <c r="IJI588" s="198"/>
      <c r="IJJ588" s="198"/>
      <c r="IJK588" s="198"/>
      <c r="IJL588" s="198"/>
      <c r="IJM588" s="198"/>
      <c r="IJN588" s="198"/>
      <c r="IJO588" s="198"/>
      <c r="IJP588" s="198"/>
      <c r="IJQ588" s="198"/>
      <c r="IJR588" s="198"/>
      <c r="IJS588" s="198"/>
      <c r="IJT588" s="198"/>
      <c r="IJU588" s="198"/>
      <c r="IJV588" s="198"/>
      <c r="IJW588" s="198"/>
      <c r="IJX588" s="198"/>
      <c r="IJY588" s="198"/>
      <c r="IJZ588" s="198"/>
      <c r="IKA588" s="198"/>
      <c r="IKB588" s="198"/>
      <c r="IKC588" s="198"/>
      <c r="IKD588" s="198"/>
      <c r="IKE588" s="198"/>
      <c r="IKF588" s="198"/>
      <c r="IKG588" s="198"/>
      <c r="IKH588" s="198"/>
      <c r="IKI588" s="198"/>
      <c r="IKJ588" s="198"/>
      <c r="IKK588" s="198"/>
      <c r="IKL588" s="198"/>
      <c r="IKM588" s="198"/>
      <c r="IKN588" s="198"/>
      <c r="IKO588" s="198"/>
      <c r="IKP588" s="198"/>
      <c r="IKQ588" s="198"/>
      <c r="IKR588" s="198"/>
      <c r="IKS588" s="198"/>
      <c r="IKT588" s="198"/>
      <c r="IKU588" s="198"/>
      <c r="IKV588" s="198"/>
      <c r="IKW588" s="198"/>
      <c r="IKX588" s="198"/>
      <c r="IKY588" s="198"/>
      <c r="IKZ588" s="198"/>
      <c r="ILA588" s="198"/>
      <c r="ILB588" s="198"/>
      <c r="ILC588" s="198"/>
      <c r="ILD588" s="198"/>
      <c r="ILE588" s="198"/>
      <c r="ILF588" s="198"/>
      <c r="ILG588" s="198"/>
      <c r="ILH588" s="198"/>
      <c r="ILI588" s="198"/>
      <c r="ILJ588" s="198"/>
      <c r="ILK588" s="198"/>
      <c r="ILL588" s="198"/>
      <c r="ILM588" s="198"/>
      <c r="ILN588" s="198"/>
      <c r="ILO588" s="198"/>
      <c r="ILP588" s="198"/>
      <c r="ILQ588" s="198"/>
      <c r="ILR588" s="198"/>
      <c r="ILS588" s="198"/>
      <c r="ILT588" s="198"/>
      <c r="ILU588" s="198"/>
      <c r="ILV588" s="198"/>
      <c r="ILW588" s="198"/>
      <c r="ILX588" s="198"/>
      <c r="ILY588" s="198"/>
      <c r="ILZ588" s="198"/>
      <c r="IMA588" s="198"/>
      <c r="IMB588" s="198"/>
      <c r="IMC588" s="198"/>
      <c r="IMD588" s="198"/>
      <c r="IME588" s="198"/>
      <c r="IMF588" s="198"/>
      <c r="IMG588" s="198"/>
      <c r="IMH588" s="198"/>
      <c r="IMI588" s="198"/>
      <c r="IMJ588" s="198"/>
      <c r="IMK588" s="198"/>
      <c r="IML588" s="198"/>
      <c r="IMM588" s="198"/>
      <c r="IMN588" s="198"/>
      <c r="IMO588" s="198"/>
      <c r="IMP588" s="198"/>
      <c r="IMQ588" s="198"/>
      <c r="IMR588" s="198"/>
      <c r="IMS588" s="198"/>
      <c r="IMT588" s="198"/>
      <c r="IMU588" s="198"/>
      <c r="IMV588" s="198"/>
      <c r="IMW588" s="198"/>
      <c r="IMX588" s="198"/>
      <c r="IMY588" s="198"/>
      <c r="IMZ588" s="198"/>
      <c r="INA588" s="198"/>
      <c r="INB588" s="198"/>
      <c r="INC588" s="198"/>
      <c r="IND588" s="198"/>
      <c r="INE588" s="198"/>
      <c r="INF588" s="198"/>
      <c r="ING588" s="198"/>
      <c r="INH588" s="198"/>
      <c r="INI588" s="198"/>
      <c r="INJ588" s="198"/>
      <c r="INK588" s="198"/>
      <c r="INL588" s="198"/>
      <c r="INM588" s="198"/>
      <c r="INN588" s="198"/>
      <c r="INO588" s="198"/>
      <c r="INP588" s="198"/>
      <c r="INQ588" s="198"/>
      <c r="INR588" s="198"/>
      <c r="INS588" s="198"/>
      <c r="INT588" s="198"/>
      <c r="INU588" s="198"/>
      <c r="INV588" s="198"/>
      <c r="INW588" s="198"/>
      <c r="INX588" s="198"/>
      <c r="INY588" s="198"/>
      <c r="INZ588" s="198"/>
      <c r="IOA588" s="198"/>
      <c r="IOB588" s="198"/>
      <c r="IOC588" s="198"/>
      <c r="IOD588" s="198"/>
      <c r="IOE588" s="198"/>
      <c r="IOF588" s="198"/>
      <c r="IOG588" s="198"/>
      <c r="IOH588" s="198"/>
      <c r="IOI588" s="198"/>
      <c r="IOJ588" s="198"/>
      <c r="IOK588" s="198"/>
      <c r="IOL588" s="198"/>
      <c r="IOM588" s="198"/>
      <c r="ION588" s="198"/>
      <c r="IOO588" s="198"/>
      <c r="IOP588" s="198"/>
      <c r="IOQ588" s="198"/>
      <c r="IOR588" s="198"/>
      <c r="IOS588" s="198"/>
      <c r="IOT588" s="198"/>
      <c r="IOU588" s="198"/>
      <c r="IOV588" s="198"/>
      <c r="IOW588" s="198"/>
      <c r="IOX588" s="198"/>
      <c r="IOY588" s="198"/>
      <c r="IOZ588" s="198"/>
      <c r="IPA588" s="198"/>
      <c r="IPB588" s="198"/>
      <c r="IPC588" s="198"/>
      <c r="IPD588" s="198"/>
      <c r="IPE588" s="198"/>
      <c r="IPF588" s="198"/>
      <c r="IPG588" s="198"/>
      <c r="IPH588" s="198"/>
      <c r="IPI588" s="198"/>
      <c r="IPJ588" s="198"/>
      <c r="IPK588" s="198"/>
      <c r="IPL588" s="198"/>
      <c r="IPM588" s="198"/>
      <c r="IPN588" s="198"/>
      <c r="IPO588" s="198"/>
      <c r="IPP588" s="198"/>
      <c r="IPQ588" s="198"/>
      <c r="IPR588" s="198"/>
      <c r="IPS588" s="198"/>
      <c r="IPT588" s="198"/>
      <c r="IPU588" s="198"/>
      <c r="IPV588" s="198"/>
      <c r="IPW588" s="198"/>
      <c r="IPX588" s="198"/>
      <c r="IPY588" s="198"/>
      <c r="IPZ588" s="198"/>
      <c r="IQA588" s="198"/>
      <c r="IQB588" s="198"/>
      <c r="IQC588" s="198"/>
      <c r="IQD588" s="198"/>
      <c r="IQE588" s="198"/>
      <c r="IQF588" s="198"/>
      <c r="IQG588" s="198"/>
      <c r="IQH588" s="198"/>
      <c r="IQI588" s="198"/>
      <c r="IQJ588" s="198"/>
      <c r="IQK588" s="198"/>
      <c r="IQL588" s="198"/>
      <c r="IQM588" s="198"/>
      <c r="IQN588" s="198"/>
      <c r="IQO588" s="198"/>
      <c r="IQP588" s="198"/>
      <c r="IQQ588" s="198"/>
      <c r="IQR588" s="198"/>
      <c r="IQS588" s="198"/>
      <c r="IQT588" s="198"/>
      <c r="IQU588" s="198"/>
      <c r="IQV588" s="198"/>
      <c r="IQW588" s="198"/>
      <c r="IQX588" s="198"/>
      <c r="IQY588" s="198"/>
      <c r="IQZ588" s="198"/>
      <c r="IRA588" s="198"/>
      <c r="IRB588" s="198"/>
      <c r="IRC588" s="198"/>
      <c r="IRD588" s="198"/>
      <c r="IRE588" s="198"/>
      <c r="IRF588" s="198"/>
      <c r="IRG588" s="198"/>
      <c r="IRH588" s="198"/>
      <c r="IRI588" s="198"/>
      <c r="IRJ588" s="198"/>
      <c r="IRK588" s="198"/>
      <c r="IRL588" s="198"/>
      <c r="IRM588" s="198"/>
      <c r="IRN588" s="198"/>
      <c r="IRO588" s="198"/>
      <c r="IRP588" s="198"/>
      <c r="IRQ588" s="198"/>
      <c r="IRR588" s="198"/>
      <c r="IRS588" s="198"/>
      <c r="IRT588" s="198"/>
      <c r="IRU588" s="198"/>
      <c r="IRV588" s="198"/>
      <c r="IRW588" s="198"/>
      <c r="IRX588" s="198"/>
      <c r="IRY588" s="198"/>
      <c r="IRZ588" s="198"/>
      <c r="ISA588" s="198"/>
      <c r="ISB588" s="198"/>
      <c r="ISC588" s="198"/>
      <c r="ISD588" s="198"/>
      <c r="ISE588" s="198"/>
      <c r="ISF588" s="198"/>
      <c r="ISG588" s="198"/>
      <c r="ISH588" s="198"/>
      <c r="ISI588" s="198"/>
      <c r="ISJ588" s="198"/>
      <c r="ISK588" s="198"/>
      <c r="ISL588" s="198"/>
      <c r="ISM588" s="198"/>
      <c r="ISN588" s="198"/>
      <c r="ISO588" s="198"/>
      <c r="ISP588" s="198"/>
      <c r="ISQ588" s="198"/>
      <c r="ISR588" s="198"/>
      <c r="ISS588" s="198"/>
      <c r="IST588" s="198"/>
      <c r="ISU588" s="198"/>
      <c r="ISV588" s="198"/>
      <c r="ISW588" s="198"/>
      <c r="ISX588" s="198"/>
      <c r="ISY588" s="198"/>
      <c r="ISZ588" s="198"/>
      <c r="ITA588" s="198"/>
      <c r="ITB588" s="198"/>
      <c r="ITC588" s="198"/>
      <c r="ITD588" s="198"/>
      <c r="ITE588" s="198"/>
      <c r="ITF588" s="198"/>
      <c r="ITG588" s="198"/>
      <c r="ITH588" s="198"/>
      <c r="ITI588" s="198"/>
      <c r="ITJ588" s="198"/>
      <c r="ITK588" s="198"/>
      <c r="ITL588" s="198"/>
      <c r="ITM588" s="198"/>
      <c r="ITN588" s="198"/>
      <c r="ITO588" s="198"/>
      <c r="ITP588" s="198"/>
      <c r="ITQ588" s="198"/>
      <c r="ITR588" s="198"/>
      <c r="ITS588" s="198"/>
      <c r="ITT588" s="198"/>
      <c r="ITU588" s="198"/>
      <c r="ITV588" s="198"/>
      <c r="ITW588" s="198"/>
      <c r="ITX588" s="198"/>
      <c r="ITY588" s="198"/>
      <c r="ITZ588" s="198"/>
      <c r="IUA588" s="198"/>
      <c r="IUB588" s="198"/>
      <c r="IUC588" s="198"/>
      <c r="IUD588" s="198"/>
      <c r="IUE588" s="198"/>
      <c r="IUF588" s="198"/>
      <c r="IUG588" s="198"/>
      <c r="IUH588" s="198"/>
      <c r="IUI588" s="198"/>
      <c r="IUJ588" s="198"/>
      <c r="IUK588" s="198"/>
      <c r="IUL588" s="198"/>
      <c r="IUM588" s="198"/>
      <c r="IUN588" s="198"/>
      <c r="IUO588" s="198"/>
      <c r="IUP588" s="198"/>
      <c r="IUQ588" s="198"/>
      <c r="IUR588" s="198"/>
      <c r="IUS588" s="198"/>
      <c r="IUT588" s="198"/>
      <c r="IUU588" s="198"/>
      <c r="IUV588" s="198"/>
      <c r="IUW588" s="198"/>
      <c r="IUX588" s="198"/>
      <c r="IUY588" s="198"/>
      <c r="IUZ588" s="198"/>
      <c r="IVA588" s="198"/>
      <c r="IVB588" s="198"/>
      <c r="IVC588" s="198"/>
      <c r="IVD588" s="198"/>
      <c r="IVE588" s="198"/>
      <c r="IVF588" s="198"/>
      <c r="IVG588" s="198"/>
      <c r="IVH588" s="198"/>
      <c r="IVI588" s="198"/>
      <c r="IVJ588" s="198"/>
      <c r="IVK588" s="198"/>
      <c r="IVL588" s="198"/>
      <c r="IVM588" s="198"/>
      <c r="IVN588" s="198"/>
      <c r="IVO588" s="198"/>
      <c r="IVP588" s="198"/>
      <c r="IVQ588" s="198"/>
      <c r="IVR588" s="198"/>
      <c r="IVS588" s="198"/>
      <c r="IVT588" s="198"/>
      <c r="IVU588" s="198"/>
      <c r="IVV588" s="198"/>
      <c r="IVW588" s="198"/>
      <c r="IVX588" s="198"/>
      <c r="IVY588" s="198"/>
      <c r="IVZ588" s="198"/>
      <c r="IWA588" s="198"/>
      <c r="IWB588" s="198"/>
      <c r="IWC588" s="198"/>
      <c r="IWD588" s="198"/>
      <c r="IWE588" s="198"/>
      <c r="IWF588" s="198"/>
      <c r="IWG588" s="198"/>
      <c r="IWH588" s="198"/>
      <c r="IWI588" s="198"/>
      <c r="IWJ588" s="198"/>
      <c r="IWK588" s="198"/>
      <c r="IWL588" s="198"/>
      <c r="IWM588" s="198"/>
      <c r="IWN588" s="198"/>
      <c r="IWO588" s="198"/>
      <c r="IWP588" s="198"/>
      <c r="IWQ588" s="198"/>
      <c r="IWR588" s="198"/>
      <c r="IWS588" s="198"/>
      <c r="IWT588" s="198"/>
      <c r="IWU588" s="198"/>
      <c r="IWV588" s="198"/>
      <c r="IWW588" s="198"/>
      <c r="IWX588" s="198"/>
      <c r="IWY588" s="198"/>
      <c r="IWZ588" s="198"/>
      <c r="IXA588" s="198"/>
      <c r="IXB588" s="198"/>
      <c r="IXC588" s="198"/>
      <c r="IXD588" s="198"/>
      <c r="IXE588" s="198"/>
      <c r="IXF588" s="198"/>
      <c r="IXG588" s="198"/>
      <c r="IXH588" s="198"/>
      <c r="IXI588" s="198"/>
      <c r="IXJ588" s="198"/>
      <c r="IXK588" s="198"/>
      <c r="IXL588" s="198"/>
      <c r="IXM588" s="198"/>
      <c r="IXN588" s="198"/>
      <c r="IXO588" s="198"/>
      <c r="IXP588" s="198"/>
      <c r="IXQ588" s="198"/>
      <c r="IXR588" s="198"/>
      <c r="IXS588" s="198"/>
      <c r="IXT588" s="198"/>
      <c r="IXU588" s="198"/>
      <c r="IXV588" s="198"/>
      <c r="IXW588" s="198"/>
      <c r="IXX588" s="198"/>
      <c r="IXY588" s="198"/>
      <c r="IXZ588" s="198"/>
      <c r="IYA588" s="198"/>
      <c r="IYB588" s="198"/>
      <c r="IYC588" s="198"/>
      <c r="IYD588" s="198"/>
      <c r="IYE588" s="198"/>
      <c r="IYF588" s="198"/>
      <c r="IYG588" s="198"/>
      <c r="IYH588" s="198"/>
      <c r="IYI588" s="198"/>
      <c r="IYJ588" s="198"/>
      <c r="IYK588" s="198"/>
      <c r="IYL588" s="198"/>
      <c r="IYM588" s="198"/>
      <c r="IYN588" s="198"/>
      <c r="IYO588" s="198"/>
      <c r="IYP588" s="198"/>
      <c r="IYQ588" s="198"/>
      <c r="IYR588" s="198"/>
      <c r="IYS588" s="198"/>
      <c r="IYT588" s="198"/>
      <c r="IYU588" s="198"/>
      <c r="IYV588" s="198"/>
      <c r="IYW588" s="198"/>
      <c r="IYX588" s="198"/>
      <c r="IYY588" s="198"/>
      <c r="IYZ588" s="198"/>
      <c r="IZA588" s="198"/>
      <c r="IZB588" s="198"/>
      <c r="IZC588" s="198"/>
      <c r="IZD588" s="198"/>
      <c r="IZE588" s="198"/>
      <c r="IZF588" s="198"/>
      <c r="IZG588" s="198"/>
      <c r="IZH588" s="198"/>
      <c r="IZI588" s="198"/>
      <c r="IZJ588" s="198"/>
      <c r="IZK588" s="198"/>
      <c r="IZL588" s="198"/>
      <c r="IZM588" s="198"/>
      <c r="IZN588" s="198"/>
      <c r="IZO588" s="198"/>
      <c r="IZP588" s="198"/>
      <c r="IZQ588" s="198"/>
      <c r="IZR588" s="198"/>
      <c r="IZS588" s="198"/>
      <c r="IZT588" s="198"/>
      <c r="IZU588" s="198"/>
      <c r="IZV588" s="198"/>
      <c r="IZW588" s="198"/>
      <c r="IZX588" s="198"/>
      <c r="IZY588" s="198"/>
      <c r="IZZ588" s="198"/>
      <c r="JAA588" s="198"/>
      <c r="JAB588" s="198"/>
      <c r="JAC588" s="198"/>
      <c r="JAD588" s="198"/>
      <c r="JAE588" s="198"/>
      <c r="JAF588" s="198"/>
      <c r="JAG588" s="198"/>
      <c r="JAH588" s="198"/>
      <c r="JAI588" s="198"/>
      <c r="JAJ588" s="198"/>
      <c r="JAK588" s="198"/>
      <c r="JAL588" s="198"/>
      <c r="JAM588" s="198"/>
      <c r="JAN588" s="198"/>
      <c r="JAO588" s="198"/>
      <c r="JAP588" s="198"/>
      <c r="JAQ588" s="198"/>
      <c r="JAR588" s="198"/>
      <c r="JAS588" s="198"/>
      <c r="JAT588" s="198"/>
      <c r="JAU588" s="198"/>
      <c r="JAV588" s="198"/>
      <c r="JAW588" s="198"/>
      <c r="JAX588" s="198"/>
      <c r="JAY588" s="198"/>
      <c r="JAZ588" s="198"/>
      <c r="JBA588" s="198"/>
      <c r="JBB588" s="198"/>
      <c r="JBC588" s="198"/>
      <c r="JBD588" s="198"/>
      <c r="JBE588" s="198"/>
      <c r="JBF588" s="198"/>
      <c r="JBG588" s="198"/>
      <c r="JBH588" s="198"/>
      <c r="JBI588" s="198"/>
      <c r="JBJ588" s="198"/>
      <c r="JBK588" s="198"/>
      <c r="JBL588" s="198"/>
      <c r="JBM588" s="198"/>
      <c r="JBN588" s="198"/>
      <c r="JBO588" s="198"/>
      <c r="JBP588" s="198"/>
      <c r="JBQ588" s="198"/>
      <c r="JBR588" s="198"/>
      <c r="JBS588" s="198"/>
      <c r="JBT588" s="198"/>
      <c r="JBU588" s="198"/>
      <c r="JBV588" s="198"/>
      <c r="JBW588" s="198"/>
      <c r="JBX588" s="198"/>
      <c r="JBY588" s="198"/>
      <c r="JBZ588" s="198"/>
      <c r="JCA588" s="198"/>
      <c r="JCB588" s="198"/>
      <c r="JCC588" s="198"/>
      <c r="JCD588" s="198"/>
      <c r="JCE588" s="198"/>
      <c r="JCF588" s="198"/>
      <c r="JCG588" s="198"/>
      <c r="JCH588" s="198"/>
      <c r="JCI588" s="198"/>
      <c r="JCJ588" s="198"/>
      <c r="JCK588" s="198"/>
      <c r="JCL588" s="198"/>
      <c r="JCM588" s="198"/>
      <c r="JCN588" s="198"/>
      <c r="JCO588" s="198"/>
      <c r="JCP588" s="198"/>
      <c r="JCQ588" s="198"/>
      <c r="JCR588" s="198"/>
      <c r="JCS588" s="198"/>
      <c r="JCT588" s="198"/>
      <c r="JCU588" s="198"/>
      <c r="JCV588" s="198"/>
      <c r="JCW588" s="198"/>
      <c r="JCX588" s="198"/>
      <c r="JCY588" s="198"/>
      <c r="JCZ588" s="198"/>
      <c r="JDA588" s="198"/>
      <c r="JDB588" s="198"/>
      <c r="JDC588" s="198"/>
      <c r="JDD588" s="198"/>
      <c r="JDE588" s="198"/>
      <c r="JDF588" s="198"/>
      <c r="JDG588" s="198"/>
      <c r="JDH588" s="198"/>
      <c r="JDI588" s="198"/>
      <c r="JDJ588" s="198"/>
      <c r="JDK588" s="198"/>
      <c r="JDL588" s="198"/>
      <c r="JDM588" s="198"/>
      <c r="JDN588" s="198"/>
      <c r="JDO588" s="198"/>
      <c r="JDP588" s="198"/>
      <c r="JDQ588" s="198"/>
      <c r="JDR588" s="198"/>
      <c r="JDS588" s="198"/>
      <c r="JDT588" s="198"/>
      <c r="JDU588" s="198"/>
      <c r="JDV588" s="198"/>
      <c r="JDW588" s="198"/>
      <c r="JDX588" s="198"/>
      <c r="JDY588" s="198"/>
      <c r="JDZ588" s="198"/>
      <c r="JEA588" s="198"/>
      <c r="JEB588" s="198"/>
      <c r="JEC588" s="198"/>
      <c r="JED588" s="198"/>
      <c r="JEE588" s="198"/>
      <c r="JEF588" s="198"/>
      <c r="JEG588" s="198"/>
      <c r="JEH588" s="198"/>
      <c r="JEI588" s="198"/>
      <c r="JEJ588" s="198"/>
      <c r="JEK588" s="198"/>
      <c r="JEL588" s="198"/>
      <c r="JEM588" s="198"/>
      <c r="JEN588" s="198"/>
      <c r="JEO588" s="198"/>
      <c r="JEP588" s="198"/>
      <c r="JEQ588" s="198"/>
      <c r="JER588" s="198"/>
      <c r="JES588" s="198"/>
      <c r="JET588" s="198"/>
      <c r="JEU588" s="198"/>
      <c r="JEV588" s="198"/>
      <c r="JEW588" s="198"/>
      <c r="JEX588" s="198"/>
      <c r="JEY588" s="198"/>
      <c r="JEZ588" s="198"/>
      <c r="JFA588" s="198"/>
      <c r="JFB588" s="198"/>
      <c r="JFC588" s="198"/>
      <c r="JFD588" s="198"/>
      <c r="JFE588" s="198"/>
      <c r="JFF588" s="198"/>
      <c r="JFG588" s="198"/>
      <c r="JFH588" s="198"/>
      <c r="JFI588" s="198"/>
      <c r="JFJ588" s="198"/>
      <c r="JFK588" s="198"/>
      <c r="JFL588" s="198"/>
      <c r="JFM588" s="198"/>
      <c r="JFN588" s="198"/>
      <c r="JFO588" s="198"/>
      <c r="JFP588" s="198"/>
      <c r="JFQ588" s="198"/>
      <c r="JFR588" s="198"/>
      <c r="JFS588" s="198"/>
      <c r="JFT588" s="198"/>
      <c r="JFU588" s="198"/>
      <c r="JFV588" s="198"/>
      <c r="JFW588" s="198"/>
      <c r="JFX588" s="198"/>
      <c r="JFY588" s="198"/>
      <c r="JFZ588" s="198"/>
      <c r="JGA588" s="198"/>
      <c r="JGB588" s="198"/>
      <c r="JGC588" s="198"/>
      <c r="JGD588" s="198"/>
      <c r="JGE588" s="198"/>
      <c r="JGF588" s="198"/>
      <c r="JGG588" s="198"/>
      <c r="JGH588" s="198"/>
      <c r="JGI588" s="198"/>
      <c r="JGJ588" s="198"/>
      <c r="JGK588" s="198"/>
      <c r="JGL588" s="198"/>
      <c r="JGM588" s="198"/>
      <c r="JGN588" s="198"/>
      <c r="JGO588" s="198"/>
      <c r="JGP588" s="198"/>
      <c r="JGQ588" s="198"/>
      <c r="JGR588" s="198"/>
      <c r="JGS588" s="198"/>
      <c r="JGT588" s="198"/>
      <c r="JGU588" s="198"/>
      <c r="JGV588" s="198"/>
      <c r="JGW588" s="198"/>
      <c r="JGX588" s="198"/>
      <c r="JGY588" s="198"/>
      <c r="JGZ588" s="198"/>
      <c r="JHA588" s="198"/>
      <c r="JHB588" s="198"/>
      <c r="JHC588" s="198"/>
      <c r="JHD588" s="198"/>
      <c r="JHE588" s="198"/>
      <c r="JHF588" s="198"/>
      <c r="JHG588" s="198"/>
      <c r="JHH588" s="198"/>
      <c r="JHI588" s="198"/>
      <c r="JHJ588" s="198"/>
      <c r="JHK588" s="198"/>
      <c r="JHL588" s="198"/>
      <c r="JHM588" s="198"/>
      <c r="JHN588" s="198"/>
      <c r="JHO588" s="198"/>
      <c r="JHP588" s="198"/>
      <c r="JHQ588" s="198"/>
      <c r="JHR588" s="198"/>
      <c r="JHS588" s="198"/>
      <c r="JHT588" s="198"/>
      <c r="JHU588" s="198"/>
      <c r="JHV588" s="198"/>
      <c r="JHW588" s="198"/>
      <c r="JHX588" s="198"/>
      <c r="JHY588" s="198"/>
      <c r="JHZ588" s="198"/>
      <c r="JIA588" s="198"/>
      <c r="JIB588" s="198"/>
      <c r="JIC588" s="198"/>
      <c r="JID588" s="198"/>
      <c r="JIE588" s="198"/>
      <c r="JIF588" s="198"/>
      <c r="JIG588" s="198"/>
      <c r="JIH588" s="198"/>
      <c r="JII588" s="198"/>
      <c r="JIJ588" s="198"/>
      <c r="JIK588" s="198"/>
      <c r="JIL588" s="198"/>
      <c r="JIM588" s="198"/>
      <c r="JIN588" s="198"/>
      <c r="JIO588" s="198"/>
      <c r="JIP588" s="198"/>
      <c r="JIQ588" s="198"/>
      <c r="JIR588" s="198"/>
      <c r="JIS588" s="198"/>
      <c r="JIT588" s="198"/>
      <c r="JIU588" s="198"/>
      <c r="JIV588" s="198"/>
      <c r="JIW588" s="198"/>
      <c r="JIX588" s="198"/>
      <c r="JIY588" s="198"/>
      <c r="JIZ588" s="198"/>
      <c r="JJA588" s="198"/>
      <c r="JJB588" s="198"/>
      <c r="JJC588" s="198"/>
      <c r="JJD588" s="198"/>
      <c r="JJE588" s="198"/>
      <c r="JJF588" s="198"/>
      <c r="JJG588" s="198"/>
      <c r="JJH588" s="198"/>
      <c r="JJI588" s="198"/>
      <c r="JJJ588" s="198"/>
      <c r="JJK588" s="198"/>
      <c r="JJL588" s="198"/>
      <c r="JJM588" s="198"/>
      <c r="JJN588" s="198"/>
      <c r="JJO588" s="198"/>
      <c r="JJP588" s="198"/>
      <c r="JJQ588" s="198"/>
      <c r="JJR588" s="198"/>
      <c r="JJS588" s="198"/>
      <c r="JJT588" s="198"/>
      <c r="JJU588" s="198"/>
      <c r="JJV588" s="198"/>
      <c r="JJW588" s="198"/>
      <c r="JJX588" s="198"/>
      <c r="JJY588" s="198"/>
      <c r="JJZ588" s="198"/>
      <c r="JKA588" s="198"/>
      <c r="JKB588" s="198"/>
      <c r="JKC588" s="198"/>
      <c r="JKD588" s="198"/>
      <c r="JKE588" s="198"/>
      <c r="JKF588" s="198"/>
      <c r="JKG588" s="198"/>
      <c r="JKH588" s="198"/>
      <c r="JKI588" s="198"/>
      <c r="JKJ588" s="198"/>
      <c r="JKK588" s="198"/>
      <c r="JKL588" s="198"/>
      <c r="JKM588" s="198"/>
      <c r="JKN588" s="198"/>
      <c r="JKO588" s="198"/>
      <c r="JKP588" s="198"/>
      <c r="JKQ588" s="198"/>
      <c r="JKR588" s="198"/>
      <c r="JKS588" s="198"/>
      <c r="JKT588" s="198"/>
      <c r="JKU588" s="198"/>
      <c r="JKV588" s="198"/>
      <c r="JKW588" s="198"/>
      <c r="JKX588" s="198"/>
      <c r="JKY588" s="198"/>
      <c r="JKZ588" s="198"/>
      <c r="JLA588" s="198"/>
      <c r="JLB588" s="198"/>
      <c r="JLC588" s="198"/>
      <c r="JLD588" s="198"/>
      <c r="JLE588" s="198"/>
      <c r="JLF588" s="198"/>
      <c r="JLG588" s="198"/>
      <c r="JLH588" s="198"/>
      <c r="JLI588" s="198"/>
      <c r="JLJ588" s="198"/>
      <c r="JLK588" s="198"/>
      <c r="JLL588" s="198"/>
      <c r="JLM588" s="198"/>
      <c r="JLN588" s="198"/>
      <c r="JLO588" s="198"/>
      <c r="JLP588" s="198"/>
      <c r="JLQ588" s="198"/>
      <c r="JLR588" s="198"/>
      <c r="JLS588" s="198"/>
      <c r="JLT588" s="198"/>
      <c r="JLU588" s="198"/>
      <c r="JLV588" s="198"/>
      <c r="JLW588" s="198"/>
      <c r="JLX588" s="198"/>
      <c r="JLY588" s="198"/>
      <c r="JLZ588" s="198"/>
      <c r="JMA588" s="198"/>
      <c r="JMB588" s="198"/>
      <c r="JMC588" s="198"/>
      <c r="JMD588" s="198"/>
      <c r="JME588" s="198"/>
      <c r="JMF588" s="198"/>
      <c r="JMG588" s="198"/>
      <c r="JMH588" s="198"/>
      <c r="JMI588" s="198"/>
      <c r="JMJ588" s="198"/>
      <c r="JMK588" s="198"/>
      <c r="JML588" s="198"/>
      <c r="JMM588" s="198"/>
      <c r="JMN588" s="198"/>
      <c r="JMO588" s="198"/>
      <c r="JMP588" s="198"/>
      <c r="JMQ588" s="198"/>
      <c r="JMR588" s="198"/>
      <c r="JMS588" s="198"/>
      <c r="JMT588" s="198"/>
      <c r="JMU588" s="198"/>
      <c r="JMV588" s="198"/>
      <c r="JMW588" s="198"/>
      <c r="JMX588" s="198"/>
      <c r="JMY588" s="198"/>
      <c r="JMZ588" s="198"/>
      <c r="JNA588" s="198"/>
      <c r="JNB588" s="198"/>
      <c r="JNC588" s="198"/>
      <c r="JND588" s="198"/>
      <c r="JNE588" s="198"/>
      <c r="JNF588" s="198"/>
      <c r="JNG588" s="198"/>
      <c r="JNH588" s="198"/>
      <c r="JNI588" s="198"/>
      <c r="JNJ588" s="198"/>
      <c r="JNK588" s="198"/>
      <c r="JNL588" s="198"/>
      <c r="JNM588" s="198"/>
      <c r="JNN588" s="198"/>
      <c r="JNO588" s="198"/>
      <c r="JNP588" s="198"/>
      <c r="JNQ588" s="198"/>
      <c r="JNR588" s="198"/>
      <c r="JNS588" s="198"/>
      <c r="JNT588" s="198"/>
      <c r="JNU588" s="198"/>
      <c r="JNV588" s="198"/>
      <c r="JNW588" s="198"/>
      <c r="JNX588" s="198"/>
      <c r="JNY588" s="198"/>
      <c r="JNZ588" s="198"/>
      <c r="JOA588" s="198"/>
      <c r="JOB588" s="198"/>
      <c r="JOC588" s="198"/>
      <c r="JOD588" s="198"/>
      <c r="JOE588" s="198"/>
      <c r="JOF588" s="198"/>
      <c r="JOG588" s="198"/>
      <c r="JOH588" s="198"/>
      <c r="JOI588" s="198"/>
      <c r="JOJ588" s="198"/>
      <c r="JOK588" s="198"/>
      <c r="JOL588" s="198"/>
      <c r="JOM588" s="198"/>
      <c r="JON588" s="198"/>
      <c r="JOO588" s="198"/>
      <c r="JOP588" s="198"/>
      <c r="JOQ588" s="198"/>
      <c r="JOR588" s="198"/>
      <c r="JOS588" s="198"/>
      <c r="JOT588" s="198"/>
      <c r="JOU588" s="198"/>
      <c r="JOV588" s="198"/>
      <c r="JOW588" s="198"/>
      <c r="JOX588" s="198"/>
      <c r="JOY588" s="198"/>
      <c r="JOZ588" s="198"/>
      <c r="JPA588" s="198"/>
      <c r="JPB588" s="198"/>
      <c r="JPC588" s="198"/>
      <c r="JPD588" s="198"/>
      <c r="JPE588" s="198"/>
      <c r="JPF588" s="198"/>
      <c r="JPG588" s="198"/>
      <c r="JPH588" s="198"/>
      <c r="JPI588" s="198"/>
      <c r="JPJ588" s="198"/>
      <c r="JPK588" s="198"/>
      <c r="JPL588" s="198"/>
      <c r="JPM588" s="198"/>
      <c r="JPN588" s="198"/>
      <c r="JPO588" s="198"/>
      <c r="JPP588" s="198"/>
      <c r="JPQ588" s="198"/>
      <c r="JPR588" s="198"/>
      <c r="JPS588" s="198"/>
      <c r="JPT588" s="198"/>
      <c r="JPU588" s="198"/>
      <c r="JPV588" s="198"/>
      <c r="JPW588" s="198"/>
      <c r="JPX588" s="198"/>
      <c r="JPY588" s="198"/>
      <c r="JPZ588" s="198"/>
      <c r="JQA588" s="198"/>
      <c r="JQB588" s="198"/>
      <c r="JQC588" s="198"/>
      <c r="JQD588" s="198"/>
      <c r="JQE588" s="198"/>
      <c r="JQF588" s="198"/>
      <c r="JQG588" s="198"/>
      <c r="JQH588" s="198"/>
      <c r="JQI588" s="198"/>
      <c r="JQJ588" s="198"/>
      <c r="JQK588" s="198"/>
      <c r="JQL588" s="198"/>
      <c r="JQM588" s="198"/>
      <c r="JQN588" s="198"/>
      <c r="JQO588" s="198"/>
      <c r="JQP588" s="198"/>
      <c r="JQQ588" s="198"/>
      <c r="JQR588" s="198"/>
      <c r="JQS588" s="198"/>
      <c r="JQT588" s="198"/>
      <c r="JQU588" s="198"/>
      <c r="JQV588" s="198"/>
      <c r="JQW588" s="198"/>
      <c r="JQX588" s="198"/>
      <c r="JQY588" s="198"/>
      <c r="JQZ588" s="198"/>
      <c r="JRA588" s="198"/>
      <c r="JRB588" s="198"/>
      <c r="JRC588" s="198"/>
      <c r="JRD588" s="198"/>
      <c r="JRE588" s="198"/>
      <c r="JRF588" s="198"/>
      <c r="JRG588" s="198"/>
      <c r="JRH588" s="198"/>
      <c r="JRI588" s="198"/>
      <c r="JRJ588" s="198"/>
      <c r="JRK588" s="198"/>
      <c r="JRL588" s="198"/>
      <c r="JRM588" s="198"/>
      <c r="JRN588" s="198"/>
      <c r="JRO588" s="198"/>
      <c r="JRP588" s="198"/>
      <c r="JRQ588" s="198"/>
      <c r="JRR588" s="198"/>
      <c r="JRS588" s="198"/>
      <c r="JRT588" s="198"/>
      <c r="JRU588" s="198"/>
      <c r="JRV588" s="198"/>
      <c r="JRW588" s="198"/>
      <c r="JRX588" s="198"/>
      <c r="JRY588" s="198"/>
      <c r="JRZ588" s="198"/>
      <c r="JSA588" s="198"/>
      <c r="JSB588" s="198"/>
      <c r="JSC588" s="198"/>
      <c r="JSD588" s="198"/>
      <c r="JSE588" s="198"/>
      <c r="JSF588" s="198"/>
      <c r="JSG588" s="198"/>
      <c r="JSH588" s="198"/>
      <c r="JSI588" s="198"/>
      <c r="JSJ588" s="198"/>
      <c r="JSK588" s="198"/>
      <c r="JSL588" s="198"/>
      <c r="JSM588" s="198"/>
      <c r="JSN588" s="198"/>
      <c r="JSO588" s="198"/>
      <c r="JSP588" s="198"/>
      <c r="JSQ588" s="198"/>
      <c r="JSR588" s="198"/>
      <c r="JSS588" s="198"/>
      <c r="JST588" s="198"/>
      <c r="JSU588" s="198"/>
      <c r="JSV588" s="198"/>
      <c r="JSW588" s="198"/>
      <c r="JSX588" s="198"/>
      <c r="JSY588" s="198"/>
      <c r="JSZ588" s="198"/>
      <c r="JTA588" s="198"/>
      <c r="JTB588" s="198"/>
      <c r="JTC588" s="198"/>
      <c r="JTD588" s="198"/>
      <c r="JTE588" s="198"/>
      <c r="JTF588" s="198"/>
      <c r="JTG588" s="198"/>
      <c r="JTH588" s="198"/>
      <c r="JTI588" s="198"/>
      <c r="JTJ588" s="198"/>
      <c r="JTK588" s="198"/>
      <c r="JTL588" s="198"/>
      <c r="JTM588" s="198"/>
      <c r="JTN588" s="198"/>
      <c r="JTO588" s="198"/>
      <c r="JTP588" s="198"/>
      <c r="JTQ588" s="198"/>
      <c r="JTR588" s="198"/>
      <c r="JTS588" s="198"/>
      <c r="JTT588" s="198"/>
      <c r="JTU588" s="198"/>
      <c r="JTV588" s="198"/>
      <c r="JTW588" s="198"/>
      <c r="JTX588" s="198"/>
      <c r="JTY588" s="198"/>
      <c r="JTZ588" s="198"/>
      <c r="JUA588" s="198"/>
      <c r="JUB588" s="198"/>
      <c r="JUC588" s="198"/>
      <c r="JUD588" s="198"/>
      <c r="JUE588" s="198"/>
      <c r="JUF588" s="198"/>
      <c r="JUG588" s="198"/>
      <c r="JUH588" s="198"/>
      <c r="JUI588" s="198"/>
      <c r="JUJ588" s="198"/>
      <c r="JUK588" s="198"/>
      <c r="JUL588" s="198"/>
      <c r="JUM588" s="198"/>
      <c r="JUN588" s="198"/>
      <c r="JUO588" s="198"/>
      <c r="JUP588" s="198"/>
      <c r="JUQ588" s="198"/>
      <c r="JUR588" s="198"/>
      <c r="JUS588" s="198"/>
      <c r="JUT588" s="198"/>
      <c r="JUU588" s="198"/>
      <c r="JUV588" s="198"/>
      <c r="JUW588" s="198"/>
      <c r="JUX588" s="198"/>
      <c r="JUY588" s="198"/>
      <c r="JUZ588" s="198"/>
      <c r="JVA588" s="198"/>
      <c r="JVB588" s="198"/>
      <c r="JVC588" s="198"/>
      <c r="JVD588" s="198"/>
      <c r="JVE588" s="198"/>
      <c r="JVF588" s="198"/>
      <c r="JVG588" s="198"/>
      <c r="JVH588" s="198"/>
      <c r="JVI588" s="198"/>
      <c r="JVJ588" s="198"/>
      <c r="JVK588" s="198"/>
      <c r="JVL588" s="198"/>
      <c r="JVM588" s="198"/>
      <c r="JVN588" s="198"/>
      <c r="JVO588" s="198"/>
      <c r="JVP588" s="198"/>
      <c r="JVQ588" s="198"/>
      <c r="JVR588" s="198"/>
      <c r="JVS588" s="198"/>
      <c r="JVT588" s="198"/>
      <c r="JVU588" s="198"/>
      <c r="JVV588" s="198"/>
      <c r="JVW588" s="198"/>
      <c r="JVX588" s="198"/>
      <c r="JVY588" s="198"/>
      <c r="JVZ588" s="198"/>
      <c r="JWA588" s="198"/>
      <c r="JWB588" s="198"/>
      <c r="JWC588" s="198"/>
      <c r="JWD588" s="198"/>
      <c r="JWE588" s="198"/>
      <c r="JWF588" s="198"/>
      <c r="JWG588" s="198"/>
      <c r="JWH588" s="198"/>
      <c r="JWI588" s="198"/>
      <c r="JWJ588" s="198"/>
      <c r="JWK588" s="198"/>
      <c r="JWL588" s="198"/>
      <c r="JWM588" s="198"/>
      <c r="JWN588" s="198"/>
      <c r="JWO588" s="198"/>
      <c r="JWP588" s="198"/>
      <c r="JWQ588" s="198"/>
      <c r="JWR588" s="198"/>
      <c r="JWS588" s="198"/>
      <c r="JWT588" s="198"/>
      <c r="JWU588" s="198"/>
      <c r="JWV588" s="198"/>
      <c r="JWW588" s="198"/>
      <c r="JWX588" s="198"/>
      <c r="JWY588" s="198"/>
      <c r="JWZ588" s="198"/>
      <c r="JXA588" s="198"/>
      <c r="JXB588" s="198"/>
      <c r="JXC588" s="198"/>
      <c r="JXD588" s="198"/>
      <c r="JXE588" s="198"/>
      <c r="JXF588" s="198"/>
      <c r="JXG588" s="198"/>
      <c r="JXH588" s="198"/>
      <c r="JXI588" s="198"/>
      <c r="JXJ588" s="198"/>
      <c r="JXK588" s="198"/>
      <c r="JXL588" s="198"/>
      <c r="JXM588" s="198"/>
      <c r="JXN588" s="198"/>
      <c r="JXO588" s="198"/>
      <c r="JXP588" s="198"/>
      <c r="JXQ588" s="198"/>
      <c r="JXR588" s="198"/>
      <c r="JXS588" s="198"/>
      <c r="JXT588" s="198"/>
      <c r="JXU588" s="198"/>
      <c r="JXV588" s="198"/>
      <c r="JXW588" s="198"/>
      <c r="JXX588" s="198"/>
      <c r="JXY588" s="198"/>
      <c r="JXZ588" s="198"/>
      <c r="JYA588" s="198"/>
      <c r="JYB588" s="198"/>
      <c r="JYC588" s="198"/>
      <c r="JYD588" s="198"/>
      <c r="JYE588" s="198"/>
      <c r="JYF588" s="198"/>
      <c r="JYG588" s="198"/>
      <c r="JYH588" s="198"/>
      <c r="JYI588" s="198"/>
      <c r="JYJ588" s="198"/>
      <c r="JYK588" s="198"/>
      <c r="JYL588" s="198"/>
      <c r="JYM588" s="198"/>
      <c r="JYN588" s="198"/>
      <c r="JYO588" s="198"/>
      <c r="JYP588" s="198"/>
      <c r="JYQ588" s="198"/>
      <c r="JYR588" s="198"/>
      <c r="JYS588" s="198"/>
      <c r="JYT588" s="198"/>
      <c r="JYU588" s="198"/>
      <c r="JYV588" s="198"/>
      <c r="JYW588" s="198"/>
      <c r="JYX588" s="198"/>
      <c r="JYY588" s="198"/>
      <c r="JYZ588" s="198"/>
      <c r="JZA588" s="198"/>
      <c r="JZB588" s="198"/>
      <c r="JZC588" s="198"/>
      <c r="JZD588" s="198"/>
      <c r="JZE588" s="198"/>
      <c r="JZF588" s="198"/>
      <c r="JZG588" s="198"/>
      <c r="JZH588" s="198"/>
      <c r="JZI588" s="198"/>
      <c r="JZJ588" s="198"/>
      <c r="JZK588" s="198"/>
      <c r="JZL588" s="198"/>
      <c r="JZM588" s="198"/>
      <c r="JZN588" s="198"/>
      <c r="JZO588" s="198"/>
      <c r="JZP588" s="198"/>
      <c r="JZQ588" s="198"/>
      <c r="JZR588" s="198"/>
      <c r="JZS588" s="198"/>
      <c r="JZT588" s="198"/>
      <c r="JZU588" s="198"/>
      <c r="JZV588" s="198"/>
      <c r="JZW588" s="198"/>
      <c r="JZX588" s="198"/>
      <c r="JZY588" s="198"/>
      <c r="JZZ588" s="198"/>
      <c r="KAA588" s="198"/>
      <c r="KAB588" s="198"/>
      <c r="KAC588" s="198"/>
      <c r="KAD588" s="198"/>
      <c r="KAE588" s="198"/>
      <c r="KAF588" s="198"/>
      <c r="KAG588" s="198"/>
      <c r="KAH588" s="198"/>
      <c r="KAI588" s="198"/>
      <c r="KAJ588" s="198"/>
      <c r="KAK588" s="198"/>
      <c r="KAL588" s="198"/>
      <c r="KAM588" s="198"/>
      <c r="KAN588" s="198"/>
      <c r="KAO588" s="198"/>
      <c r="KAP588" s="198"/>
      <c r="KAQ588" s="198"/>
      <c r="KAR588" s="198"/>
      <c r="KAS588" s="198"/>
      <c r="KAT588" s="198"/>
      <c r="KAU588" s="198"/>
      <c r="KAV588" s="198"/>
      <c r="KAW588" s="198"/>
      <c r="KAX588" s="198"/>
      <c r="KAY588" s="198"/>
      <c r="KAZ588" s="198"/>
      <c r="KBA588" s="198"/>
      <c r="KBB588" s="198"/>
      <c r="KBC588" s="198"/>
      <c r="KBD588" s="198"/>
      <c r="KBE588" s="198"/>
      <c r="KBF588" s="198"/>
      <c r="KBG588" s="198"/>
      <c r="KBH588" s="198"/>
      <c r="KBI588" s="198"/>
      <c r="KBJ588" s="198"/>
      <c r="KBK588" s="198"/>
      <c r="KBL588" s="198"/>
      <c r="KBM588" s="198"/>
      <c r="KBN588" s="198"/>
      <c r="KBO588" s="198"/>
      <c r="KBP588" s="198"/>
      <c r="KBQ588" s="198"/>
      <c r="KBR588" s="198"/>
      <c r="KBS588" s="198"/>
      <c r="KBT588" s="198"/>
      <c r="KBU588" s="198"/>
      <c r="KBV588" s="198"/>
      <c r="KBW588" s="198"/>
      <c r="KBX588" s="198"/>
      <c r="KBY588" s="198"/>
      <c r="KBZ588" s="198"/>
      <c r="KCA588" s="198"/>
      <c r="KCB588" s="198"/>
      <c r="KCC588" s="198"/>
      <c r="KCD588" s="198"/>
      <c r="KCE588" s="198"/>
      <c r="KCF588" s="198"/>
      <c r="KCG588" s="198"/>
      <c r="KCH588" s="198"/>
      <c r="KCI588" s="198"/>
      <c r="KCJ588" s="198"/>
      <c r="KCK588" s="198"/>
      <c r="KCL588" s="198"/>
      <c r="KCM588" s="198"/>
      <c r="KCN588" s="198"/>
      <c r="KCO588" s="198"/>
      <c r="KCP588" s="198"/>
      <c r="KCQ588" s="198"/>
      <c r="KCR588" s="198"/>
      <c r="KCS588" s="198"/>
      <c r="KCT588" s="198"/>
      <c r="KCU588" s="198"/>
      <c r="KCV588" s="198"/>
      <c r="KCW588" s="198"/>
      <c r="KCX588" s="198"/>
      <c r="KCY588" s="198"/>
      <c r="KCZ588" s="198"/>
      <c r="KDA588" s="198"/>
      <c r="KDB588" s="198"/>
      <c r="KDC588" s="198"/>
      <c r="KDD588" s="198"/>
      <c r="KDE588" s="198"/>
      <c r="KDF588" s="198"/>
      <c r="KDG588" s="198"/>
      <c r="KDH588" s="198"/>
      <c r="KDI588" s="198"/>
      <c r="KDJ588" s="198"/>
      <c r="KDK588" s="198"/>
      <c r="KDL588" s="198"/>
      <c r="KDM588" s="198"/>
      <c r="KDN588" s="198"/>
      <c r="KDO588" s="198"/>
      <c r="KDP588" s="198"/>
      <c r="KDQ588" s="198"/>
      <c r="KDR588" s="198"/>
      <c r="KDS588" s="198"/>
      <c r="KDT588" s="198"/>
      <c r="KDU588" s="198"/>
      <c r="KDV588" s="198"/>
      <c r="KDW588" s="198"/>
      <c r="KDX588" s="198"/>
      <c r="KDY588" s="198"/>
      <c r="KDZ588" s="198"/>
      <c r="KEA588" s="198"/>
      <c r="KEB588" s="198"/>
      <c r="KEC588" s="198"/>
      <c r="KED588" s="198"/>
      <c r="KEE588" s="198"/>
      <c r="KEF588" s="198"/>
      <c r="KEG588" s="198"/>
      <c r="KEH588" s="198"/>
      <c r="KEI588" s="198"/>
      <c r="KEJ588" s="198"/>
      <c r="KEK588" s="198"/>
      <c r="KEL588" s="198"/>
      <c r="KEM588" s="198"/>
      <c r="KEN588" s="198"/>
      <c r="KEO588" s="198"/>
      <c r="KEP588" s="198"/>
      <c r="KEQ588" s="198"/>
      <c r="KER588" s="198"/>
      <c r="KES588" s="198"/>
      <c r="KET588" s="198"/>
      <c r="KEU588" s="198"/>
      <c r="KEV588" s="198"/>
      <c r="KEW588" s="198"/>
      <c r="KEX588" s="198"/>
      <c r="KEY588" s="198"/>
      <c r="KEZ588" s="198"/>
      <c r="KFA588" s="198"/>
      <c r="KFB588" s="198"/>
      <c r="KFC588" s="198"/>
      <c r="KFD588" s="198"/>
      <c r="KFE588" s="198"/>
      <c r="KFF588" s="198"/>
      <c r="KFG588" s="198"/>
      <c r="KFH588" s="198"/>
      <c r="KFI588" s="198"/>
      <c r="KFJ588" s="198"/>
      <c r="KFK588" s="198"/>
      <c r="KFL588" s="198"/>
      <c r="KFM588" s="198"/>
      <c r="KFN588" s="198"/>
      <c r="KFO588" s="198"/>
      <c r="KFP588" s="198"/>
      <c r="KFQ588" s="198"/>
      <c r="KFR588" s="198"/>
      <c r="KFS588" s="198"/>
      <c r="KFT588" s="198"/>
      <c r="KFU588" s="198"/>
      <c r="KFV588" s="198"/>
      <c r="KFW588" s="198"/>
      <c r="KFX588" s="198"/>
      <c r="KFY588" s="198"/>
      <c r="KFZ588" s="198"/>
      <c r="KGA588" s="198"/>
      <c r="KGB588" s="198"/>
      <c r="KGC588" s="198"/>
      <c r="KGD588" s="198"/>
      <c r="KGE588" s="198"/>
      <c r="KGF588" s="198"/>
      <c r="KGG588" s="198"/>
      <c r="KGH588" s="198"/>
      <c r="KGI588" s="198"/>
      <c r="KGJ588" s="198"/>
      <c r="KGK588" s="198"/>
      <c r="KGL588" s="198"/>
      <c r="KGM588" s="198"/>
      <c r="KGN588" s="198"/>
      <c r="KGO588" s="198"/>
      <c r="KGP588" s="198"/>
      <c r="KGQ588" s="198"/>
      <c r="KGR588" s="198"/>
      <c r="KGS588" s="198"/>
      <c r="KGT588" s="198"/>
      <c r="KGU588" s="198"/>
      <c r="KGV588" s="198"/>
      <c r="KGW588" s="198"/>
      <c r="KGX588" s="198"/>
      <c r="KGY588" s="198"/>
      <c r="KGZ588" s="198"/>
      <c r="KHA588" s="198"/>
      <c r="KHB588" s="198"/>
      <c r="KHC588" s="198"/>
      <c r="KHD588" s="198"/>
      <c r="KHE588" s="198"/>
      <c r="KHF588" s="198"/>
      <c r="KHG588" s="198"/>
      <c r="KHH588" s="198"/>
      <c r="KHI588" s="198"/>
      <c r="KHJ588" s="198"/>
      <c r="KHK588" s="198"/>
      <c r="KHL588" s="198"/>
      <c r="KHM588" s="198"/>
      <c r="KHN588" s="198"/>
      <c r="KHO588" s="198"/>
      <c r="KHP588" s="198"/>
      <c r="KHQ588" s="198"/>
      <c r="KHR588" s="198"/>
      <c r="KHS588" s="198"/>
      <c r="KHT588" s="198"/>
      <c r="KHU588" s="198"/>
      <c r="KHV588" s="198"/>
      <c r="KHW588" s="198"/>
      <c r="KHX588" s="198"/>
      <c r="KHY588" s="198"/>
      <c r="KHZ588" s="198"/>
      <c r="KIA588" s="198"/>
      <c r="KIB588" s="198"/>
      <c r="KIC588" s="198"/>
      <c r="KID588" s="198"/>
      <c r="KIE588" s="198"/>
      <c r="KIF588" s="198"/>
      <c r="KIG588" s="198"/>
      <c r="KIH588" s="198"/>
      <c r="KII588" s="198"/>
      <c r="KIJ588" s="198"/>
      <c r="KIK588" s="198"/>
      <c r="KIL588" s="198"/>
      <c r="KIM588" s="198"/>
      <c r="KIN588" s="198"/>
      <c r="KIO588" s="198"/>
      <c r="KIP588" s="198"/>
      <c r="KIQ588" s="198"/>
      <c r="KIR588" s="198"/>
      <c r="KIS588" s="198"/>
      <c r="KIT588" s="198"/>
      <c r="KIU588" s="198"/>
      <c r="KIV588" s="198"/>
      <c r="KIW588" s="198"/>
      <c r="KIX588" s="198"/>
      <c r="KIY588" s="198"/>
      <c r="KIZ588" s="198"/>
      <c r="KJA588" s="198"/>
      <c r="KJB588" s="198"/>
      <c r="KJC588" s="198"/>
      <c r="KJD588" s="198"/>
      <c r="KJE588" s="198"/>
      <c r="KJF588" s="198"/>
      <c r="KJG588" s="198"/>
      <c r="KJH588" s="198"/>
      <c r="KJI588" s="198"/>
      <c r="KJJ588" s="198"/>
      <c r="KJK588" s="198"/>
      <c r="KJL588" s="198"/>
      <c r="KJM588" s="198"/>
      <c r="KJN588" s="198"/>
      <c r="KJO588" s="198"/>
      <c r="KJP588" s="198"/>
      <c r="KJQ588" s="198"/>
      <c r="KJR588" s="198"/>
      <c r="KJS588" s="198"/>
      <c r="KJT588" s="198"/>
      <c r="KJU588" s="198"/>
      <c r="KJV588" s="198"/>
      <c r="KJW588" s="198"/>
      <c r="KJX588" s="198"/>
      <c r="KJY588" s="198"/>
      <c r="KJZ588" s="198"/>
      <c r="KKA588" s="198"/>
      <c r="KKB588" s="198"/>
      <c r="KKC588" s="198"/>
      <c r="KKD588" s="198"/>
      <c r="KKE588" s="198"/>
      <c r="KKF588" s="198"/>
      <c r="KKG588" s="198"/>
      <c r="KKH588" s="198"/>
      <c r="KKI588" s="198"/>
      <c r="KKJ588" s="198"/>
      <c r="KKK588" s="198"/>
      <c r="KKL588" s="198"/>
      <c r="KKM588" s="198"/>
      <c r="KKN588" s="198"/>
      <c r="KKO588" s="198"/>
      <c r="KKP588" s="198"/>
      <c r="KKQ588" s="198"/>
      <c r="KKR588" s="198"/>
      <c r="KKS588" s="198"/>
      <c r="KKT588" s="198"/>
      <c r="KKU588" s="198"/>
      <c r="KKV588" s="198"/>
      <c r="KKW588" s="198"/>
      <c r="KKX588" s="198"/>
      <c r="KKY588" s="198"/>
      <c r="KKZ588" s="198"/>
      <c r="KLA588" s="198"/>
      <c r="KLB588" s="198"/>
      <c r="KLC588" s="198"/>
      <c r="KLD588" s="198"/>
      <c r="KLE588" s="198"/>
      <c r="KLF588" s="198"/>
      <c r="KLG588" s="198"/>
      <c r="KLH588" s="198"/>
      <c r="KLI588" s="198"/>
      <c r="KLJ588" s="198"/>
      <c r="KLK588" s="198"/>
      <c r="KLL588" s="198"/>
      <c r="KLM588" s="198"/>
      <c r="KLN588" s="198"/>
      <c r="KLO588" s="198"/>
      <c r="KLP588" s="198"/>
      <c r="KLQ588" s="198"/>
      <c r="KLR588" s="198"/>
      <c r="KLS588" s="198"/>
      <c r="KLT588" s="198"/>
      <c r="KLU588" s="198"/>
      <c r="KLV588" s="198"/>
      <c r="KLW588" s="198"/>
      <c r="KLX588" s="198"/>
      <c r="KLY588" s="198"/>
      <c r="KLZ588" s="198"/>
      <c r="KMA588" s="198"/>
      <c r="KMB588" s="198"/>
      <c r="KMC588" s="198"/>
      <c r="KMD588" s="198"/>
      <c r="KME588" s="198"/>
      <c r="KMF588" s="198"/>
      <c r="KMG588" s="198"/>
      <c r="KMH588" s="198"/>
      <c r="KMI588" s="198"/>
      <c r="KMJ588" s="198"/>
      <c r="KMK588" s="198"/>
      <c r="KML588" s="198"/>
      <c r="KMM588" s="198"/>
      <c r="KMN588" s="198"/>
      <c r="KMO588" s="198"/>
      <c r="KMP588" s="198"/>
      <c r="KMQ588" s="198"/>
      <c r="KMR588" s="198"/>
      <c r="KMS588" s="198"/>
      <c r="KMT588" s="198"/>
      <c r="KMU588" s="198"/>
      <c r="KMV588" s="198"/>
      <c r="KMW588" s="198"/>
      <c r="KMX588" s="198"/>
      <c r="KMY588" s="198"/>
      <c r="KMZ588" s="198"/>
      <c r="KNA588" s="198"/>
      <c r="KNB588" s="198"/>
      <c r="KNC588" s="198"/>
      <c r="KND588" s="198"/>
      <c r="KNE588" s="198"/>
      <c r="KNF588" s="198"/>
      <c r="KNG588" s="198"/>
      <c r="KNH588" s="198"/>
      <c r="KNI588" s="198"/>
      <c r="KNJ588" s="198"/>
      <c r="KNK588" s="198"/>
      <c r="KNL588" s="198"/>
      <c r="KNM588" s="198"/>
      <c r="KNN588" s="198"/>
      <c r="KNO588" s="198"/>
      <c r="KNP588" s="198"/>
      <c r="KNQ588" s="198"/>
      <c r="KNR588" s="198"/>
      <c r="KNS588" s="198"/>
      <c r="KNT588" s="198"/>
      <c r="KNU588" s="198"/>
      <c r="KNV588" s="198"/>
      <c r="KNW588" s="198"/>
      <c r="KNX588" s="198"/>
      <c r="KNY588" s="198"/>
      <c r="KNZ588" s="198"/>
      <c r="KOA588" s="198"/>
      <c r="KOB588" s="198"/>
      <c r="KOC588" s="198"/>
      <c r="KOD588" s="198"/>
      <c r="KOE588" s="198"/>
      <c r="KOF588" s="198"/>
      <c r="KOG588" s="198"/>
      <c r="KOH588" s="198"/>
      <c r="KOI588" s="198"/>
      <c r="KOJ588" s="198"/>
      <c r="KOK588" s="198"/>
      <c r="KOL588" s="198"/>
      <c r="KOM588" s="198"/>
      <c r="KON588" s="198"/>
      <c r="KOO588" s="198"/>
      <c r="KOP588" s="198"/>
      <c r="KOQ588" s="198"/>
      <c r="KOR588" s="198"/>
      <c r="KOS588" s="198"/>
      <c r="KOT588" s="198"/>
      <c r="KOU588" s="198"/>
      <c r="KOV588" s="198"/>
      <c r="KOW588" s="198"/>
      <c r="KOX588" s="198"/>
      <c r="KOY588" s="198"/>
      <c r="KOZ588" s="198"/>
      <c r="KPA588" s="198"/>
      <c r="KPB588" s="198"/>
      <c r="KPC588" s="198"/>
      <c r="KPD588" s="198"/>
      <c r="KPE588" s="198"/>
      <c r="KPF588" s="198"/>
      <c r="KPG588" s="198"/>
      <c r="KPH588" s="198"/>
      <c r="KPI588" s="198"/>
      <c r="KPJ588" s="198"/>
      <c r="KPK588" s="198"/>
      <c r="KPL588" s="198"/>
      <c r="KPM588" s="198"/>
      <c r="KPN588" s="198"/>
      <c r="KPO588" s="198"/>
      <c r="KPP588" s="198"/>
      <c r="KPQ588" s="198"/>
      <c r="KPR588" s="198"/>
      <c r="KPS588" s="198"/>
      <c r="KPT588" s="198"/>
      <c r="KPU588" s="198"/>
      <c r="KPV588" s="198"/>
      <c r="KPW588" s="198"/>
      <c r="KPX588" s="198"/>
      <c r="KPY588" s="198"/>
      <c r="KPZ588" s="198"/>
      <c r="KQA588" s="198"/>
      <c r="KQB588" s="198"/>
      <c r="KQC588" s="198"/>
      <c r="KQD588" s="198"/>
      <c r="KQE588" s="198"/>
      <c r="KQF588" s="198"/>
      <c r="KQG588" s="198"/>
      <c r="KQH588" s="198"/>
      <c r="KQI588" s="198"/>
      <c r="KQJ588" s="198"/>
      <c r="KQK588" s="198"/>
      <c r="KQL588" s="198"/>
      <c r="KQM588" s="198"/>
      <c r="KQN588" s="198"/>
      <c r="KQO588" s="198"/>
      <c r="KQP588" s="198"/>
      <c r="KQQ588" s="198"/>
      <c r="KQR588" s="198"/>
      <c r="KQS588" s="198"/>
      <c r="KQT588" s="198"/>
      <c r="KQU588" s="198"/>
      <c r="KQV588" s="198"/>
      <c r="KQW588" s="198"/>
      <c r="KQX588" s="198"/>
      <c r="KQY588" s="198"/>
      <c r="KQZ588" s="198"/>
      <c r="KRA588" s="198"/>
      <c r="KRB588" s="198"/>
      <c r="KRC588" s="198"/>
      <c r="KRD588" s="198"/>
      <c r="KRE588" s="198"/>
      <c r="KRF588" s="198"/>
      <c r="KRG588" s="198"/>
      <c r="KRH588" s="198"/>
      <c r="KRI588" s="198"/>
      <c r="KRJ588" s="198"/>
      <c r="KRK588" s="198"/>
      <c r="KRL588" s="198"/>
      <c r="KRM588" s="198"/>
      <c r="KRN588" s="198"/>
      <c r="KRO588" s="198"/>
      <c r="KRP588" s="198"/>
      <c r="KRQ588" s="198"/>
      <c r="KRR588" s="198"/>
      <c r="KRS588" s="198"/>
      <c r="KRT588" s="198"/>
      <c r="KRU588" s="198"/>
      <c r="KRV588" s="198"/>
      <c r="KRW588" s="198"/>
      <c r="KRX588" s="198"/>
      <c r="KRY588" s="198"/>
      <c r="KRZ588" s="198"/>
      <c r="KSA588" s="198"/>
      <c r="KSB588" s="198"/>
      <c r="KSC588" s="198"/>
      <c r="KSD588" s="198"/>
      <c r="KSE588" s="198"/>
      <c r="KSF588" s="198"/>
      <c r="KSG588" s="198"/>
      <c r="KSH588" s="198"/>
      <c r="KSI588" s="198"/>
      <c r="KSJ588" s="198"/>
      <c r="KSK588" s="198"/>
      <c r="KSL588" s="198"/>
      <c r="KSM588" s="198"/>
      <c r="KSN588" s="198"/>
      <c r="KSO588" s="198"/>
      <c r="KSP588" s="198"/>
      <c r="KSQ588" s="198"/>
      <c r="KSR588" s="198"/>
      <c r="KSS588" s="198"/>
      <c r="KST588" s="198"/>
      <c r="KSU588" s="198"/>
      <c r="KSV588" s="198"/>
      <c r="KSW588" s="198"/>
      <c r="KSX588" s="198"/>
      <c r="KSY588" s="198"/>
      <c r="KSZ588" s="198"/>
      <c r="KTA588" s="198"/>
      <c r="KTB588" s="198"/>
      <c r="KTC588" s="198"/>
      <c r="KTD588" s="198"/>
      <c r="KTE588" s="198"/>
      <c r="KTF588" s="198"/>
      <c r="KTG588" s="198"/>
      <c r="KTH588" s="198"/>
      <c r="KTI588" s="198"/>
      <c r="KTJ588" s="198"/>
      <c r="KTK588" s="198"/>
      <c r="KTL588" s="198"/>
      <c r="KTM588" s="198"/>
      <c r="KTN588" s="198"/>
      <c r="KTO588" s="198"/>
      <c r="KTP588" s="198"/>
      <c r="KTQ588" s="198"/>
      <c r="KTR588" s="198"/>
      <c r="KTS588" s="198"/>
      <c r="KTT588" s="198"/>
      <c r="KTU588" s="198"/>
      <c r="KTV588" s="198"/>
      <c r="KTW588" s="198"/>
      <c r="KTX588" s="198"/>
      <c r="KTY588" s="198"/>
      <c r="KTZ588" s="198"/>
      <c r="KUA588" s="198"/>
      <c r="KUB588" s="198"/>
      <c r="KUC588" s="198"/>
      <c r="KUD588" s="198"/>
      <c r="KUE588" s="198"/>
      <c r="KUF588" s="198"/>
      <c r="KUG588" s="198"/>
      <c r="KUH588" s="198"/>
      <c r="KUI588" s="198"/>
      <c r="KUJ588" s="198"/>
      <c r="KUK588" s="198"/>
      <c r="KUL588" s="198"/>
      <c r="KUM588" s="198"/>
      <c r="KUN588" s="198"/>
      <c r="KUO588" s="198"/>
      <c r="KUP588" s="198"/>
      <c r="KUQ588" s="198"/>
      <c r="KUR588" s="198"/>
      <c r="KUS588" s="198"/>
      <c r="KUT588" s="198"/>
      <c r="KUU588" s="198"/>
      <c r="KUV588" s="198"/>
      <c r="KUW588" s="198"/>
      <c r="KUX588" s="198"/>
      <c r="KUY588" s="198"/>
      <c r="KUZ588" s="198"/>
      <c r="KVA588" s="198"/>
      <c r="KVB588" s="198"/>
      <c r="KVC588" s="198"/>
      <c r="KVD588" s="198"/>
      <c r="KVE588" s="198"/>
      <c r="KVF588" s="198"/>
      <c r="KVG588" s="198"/>
      <c r="KVH588" s="198"/>
      <c r="KVI588" s="198"/>
      <c r="KVJ588" s="198"/>
      <c r="KVK588" s="198"/>
      <c r="KVL588" s="198"/>
      <c r="KVM588" s="198"/>
      <c r="KVN588" s="198"/>
      <c r="KVO588" s="198"/>
      <c r="KVP588" s="198"/>
      <c r="KVQ588" s="198"/>
      <c r="KVR588" s="198"/>
      <c r="KVS588" s="198"/>
      <c r="KVT588" s="198"/>
      <c r="KVU588" s="198"/>
      <c r="KVV588" s="198"/>
      <c r="KVW588" s="198"/>
      <c r="KVX588" s="198"/>
      <c r="KVY588" s="198"/>
      <c r="KVZ588" s="198"/>
      <c r="KWA588" s="198"/>
      <c r="KWB588" s="198"/>
      <c r="KWC588" s="198"/>
      <c r="KWD588" s="198"/>
      <c r="KWE588" s="198"/>
      <c r="KWF588" s="198"/>
      <c r="KWG588" s="198"/>
      <c r="KWH588" s="198"/>
      <c r="KWI588" s="198"/>
      <c r="KWJ588" s="198"/>
      <c r="KWK588" s="198"/>
      <c r="KWL588" s="198"/>
      <c r="KWM588" s="198"/>
      <c r="KWN588" s="198"/>
      <c r="KWO588" s="198"/>
      <c r="KWP588" s="198"/>
      <c r="KWQ588" s="198"/>
      <c r="KWR588" s="198"/>
      <c r="KWS588" s="198"/>
      <c r="KWT588" s="198"/>
      <c r="KWU588" s="198"/>
      <c r="KWV588" s="198"/>
      <c r="KWW588" s="198"/>
      <c r="KWX588" s="198"/>
      <c r="KWY588" s="198"/>
      <c r="KWZ588" s="198"/>
      <c r="KXA588" s="198"/>
      <c r="KXB588" s="198"/>
      <c r="KXC588" s="198"/>
      <c r="KXD588" s="198"/>
      <c r="KXE588" s="198"/>
      <c r="KXF588" s="198"/>
      <c r="KXG588" s="198"/>
      <c r="KXH588" s="198"/>
      <c r="KXI588" s="198"/>
      <c r="KXJ588" s="198"/>
      <c r="KXK588" s="198"/>
      <c r="KXL588" s="198"/>
      <c r="KXM588" s="198"/>
      <c r="KXN588" s="198"/>
      <c r="KXO588" s="198"/>
      <c r="KXP588" s="198"/>
      <c r="KXQ588" s="198"/>
      <c r="KXR588" s="198"/>
      <c r="KXS588" s="198"/>
      <c r="KXT588" s="198"/>
      <c r="KXU588" s="198"/>
      <c r="KXV588" s="198"/>
      <c r="KXW588" s="198"/>
      <c r="KXX588" s="198"/>
      <c r="KXY588" s="198"/>
      <c r="KXZ588" s="198"/>
      <c r="KYA588" s="198"/>
      <c r="KYB588" s="198"/>
      <c r="KYC588" s="198"/>
      <c r="KYD588" s="198"/>
      <c r="KYE588" s="198"/>
      <c r="KYF588" s="198"/>
      <c r="KYG588" s="198"/>
      <c r="KYH588" s="198"/>
      <c r="KYI588" s="198"/>
      <c r="KYJ588" s="198"/>
      <c r="KYK588" s="198"/>
      <c r="KYL588" s="198"/>
      <c r="KYM588" s="198"/>
      <c r="KYN588" s="198"/>
      <c r="KYO588" s="198"/>
      <c r="KYP588" s="198"/>
      <c r="KYQ588" s="198"/>
      <c r="KYR588" s="198"/>
      <c r="KYS588" s="198"/>
      <c r="KYT588" s="198"/>
      <c r="KYU588" s="198"/>
      <c r="KYV588" s="198"/>
      <c r="KYW588" s="198"/>
      <c r="KYX588" s="198"/>
      <c r="KYY588" s="198"/>
      <c r="KYZ588" s="198"/>
      <c r="KZA588" s="198"/>
      <c r="KZB588" s="198"/>
      <c r="KZC588" s="198"/>
      <c r="KZD588" s="198"/>
      <c r="KZE588" s="198"/>
      <c r="KZF588" s="198"/>
      <c r="KZG588" s="198"/>
      <c r="KZH588" s="198"/>
      <c r="KZI588" s="198"/>
      <c r="KZJ588" s="198"/>
      <c r="KZK588" s="198"/>
      <c r="KZL588" s="198"/>
      <c r="KZM588" s="198"/>
      <c r="KZN588" s="198"/>
      <c r="KZO588" s="198"/>
      <c r="KZP588" s="198"/>
      <c r="KZQ588" s="198"/>
      <c r="KZR588" s="198"/>
      <c r="KZS588" s="198"/>
      <c r="KZT588" s="198"/>
      <c r="KZU588" s="198"/>
      <c r="KZV588" s="198"/>
      <c r="KZW588" s="198"/>
      <c r="KZX588" s="198"/>
      <c r="KZY588" s="198"/>
      <c r="KZZ588" s="198"/>
      <c r="LAA588" s="198"/>
      <c r="LAB588" s="198"/>
      <c r="LAC588" s="198"/>
      <c r="LAD588" s="198"/>
      <c r="LAE588" s="198"/>
      <c r="LAF588" s="198"/>
      <c r="LAG588" s="198"/>
      <c r="LAH588" s="198"/>
      <c r="LAI588" s="198"/>
      <c r="LAJ588" s="198"/>
      <c r="LAK588" s="198"/>
      <c r="LAL588" s="198"/>
      <c r="LAM588" s="198"/>
      <c r="LAN588" s="198"/>
      <c r="LAO588" s="198"/>
      <c r="LAP588" s="198"/>
      <c r="LAQ588" s="198"/>
      <c r="LAR588" s="198"/>
      <c r="LAS588" s="198"/>
      <c r="LAT588" s="198"/>
      <c r="LAU588" s="198"/>
      <c r="LAV588" s="198"/>
      <c r="LAW588" s="198"/>
      <c r="LAX588" s="198"/>
      <c r="LAY588" s="198"/>
      <c r="LAZ588" s="198"/>
      <c r="LBA588" s="198"/>
      <c r="LBB588" s="198"/>
      <c r="LBC588" s="198"/>
      <c r="LBD588" s="198"/>
      <c r="LBE588" s="198"/>
      <c r="LBF588" s="198"/>
      <c r="LBG588" s="198"/>
      <c r="LBH588" s="198"/>
      <c r="LBI588" s="198"/>
      <c r="LBJ588" s="198"/>
      <c r="LBK588" s="198"/>
      <c r="LBL588" s="198"/>
      <c r="LBM588" s="198"/>
      <c r="LBN588" s="198"/>
      <c r="LBO588" s="198"/>
      <c r="LBP588" s="198"/>
      <c r="LBQ588" s="198"/>
      <c r="LBR588" s="198"/>
      <c r="LBS588" s="198"/>
      <c r="LBT588" s="198"/>
      <c r="LBU588" s="198"/>
      <c r="LBV588" s="198"/>
      <c r="LBW588" s="198"/>
      <c r="LBX588" s="198"/>
      <c r="LBY588" s="198"/>
      <c r="LBZ588" s="198"/>
      <c r="LCA588" s="198"/>
      <c r="LCB588" s="198"/>
      <c r="LCC588" s="198"/>
      <c r="LCD588" s="198"/>
      <c r="LCE588" s="198"/>
      <c r="LCF588" s="198"/>
      <c r="LCG588" s="198"/>
      <c r="LCH588" s="198"/>
      <c r="LCI588" s="198"/>
      <c r="LCJ588" s="198"/>
      <c r="LCK588" s="198"/>
      <c r="LCL588" s="198"/>
      <c r="LCM588" s="198"/>
      <c r="LCN588" s="198"/>
      <c r="LCO588" s="198"/>
      <c r="LCP588" s="198"/>
      <c r="LCQ588" s="198"/>
      <c r="LCR588" s="198"/>
      <c r="LCS588" s="198"/>
      <c r="LCT588" s="198"/>
      <c r="LCU588" s="198"/>
      <c r="LCV588" s="198"/>
      <c r="LCW588" s="198"/>
      <c r="LCX588" s="198"/>
      <c r="LCY588" s="198"/>
      <c r="LCZ588" s="198"/>
      <c r="LDA588" s="198"/>
      <c r="LDB588" s="198"/>
      <c r="LDC588" s="198"/>
      <c r="LDD588" s="198"/>
      <c r="LDE588" s="198"/>
      <c r="LDF588" s="198"/>
      <c r="LDG588" s="198"/>
      <c r="LDH588" s="198"/>
      <c r="LDI588" s="198"/>
      <c r="LDJ588" s="198"/>
      <c r="LDK588" s="198"/>
      <c r="LDL588" s="198"/>
      <c r="LDM588" s="198"/>
      <c r="LDN588" s="198"/>
      <c r="LDO588" s="198"/>
      <c r="LDP588" s="198"/>
      <c r="LDQ588" s="198"/>
      <c r="LDR588" s="198"/>
      <c r="LDS588" s="198"/>
      <c r="LDT588" s="198"/>
      <c r="LDU588" s="198"/>
      <c r="LDV588" s="198"/>
      <c r="LDW588" s="198"/>
      <c r="LDX588" s="198"/>
      <c r="LDY588" s="198"/>
      <c r="LDZ588" s="198"/>
      <c r="LEA588" s="198"/>
      <c r="LEB588" s="198"/>
      <c r="LEC588" s="198"/>
      <c r="LED588" s="198"/>
      <c r="LEE588" s="198"/>
      <c r="LEF588" s="198"/>
      <c r="LEG588" s="198"/>
      <c r="LEH588" s="198"/>
      <c r="LEI588" s="198"/>
      <c r="LEJ588" s="198"/>
      <c r="LEK588" s="198"/>
      <c r="LEL588" s="198"/>
      <c r="LEM588" s="198"/>
      <c r="LEN588" s="198"/>
      <c r="LEO588" s="198"/>
      <c r="LEP588" s="198"/>
      <c r="LEQ588" s="198"/>
      <c r="LER588" s="198"/>
      <c r="LES588" s="198"/>
      <c r="LET588" s="198"/>
      <c r="LEU588" s="198"/>
      <c r="LEV588" s="198"/>
      <c r="LEW588" s="198"/>
      <c r="LEX588" s="198"/>
      <c r="LEY588" s="198"/>
      <c r="LEZ588" s="198"/>
      <c r="LFA588" s="198"/>
      <c r="LFB588" s="198"/>
      <c r="LFC588" s="198"/>
      <c r="LFD588" s="198"/>
      <c r="LFE588" s="198"/>
      <c r="LFF588" s="198"/>
      <c r="LFG588" s="198"/>
      <c r="LFH588" s="198"/>
      <c r="LFI588" s="198"/>
      <c r="LFJ588" s="198"/>
      <c r="LFK588" s="198"/>
      <c r="LFL588" s="198"/>
      <c r="LFM588" s="198"/>
      <c r="LFN588" s="198"/>
      <c r="LFO588" s="198"/>
      <c r="LFP588" s="198"/>
      <c r="LFQ588" s="198"/>
      <c r="LFR588" s="198"/>
      <c r="LFS588" s="198"/>
      <c r="LFT588" s="198"/>
      <c r="LFU588" s="198"/>
      <c r="LFV588" s="198"/>
      <c r="LFW588" s="198"/>
      <c r="LFX588" s="198"/>
      <c r="LFY588" s="198"/>
      <c r="LFZ588" s="198"/>
      <c r="LGA588" s="198"/>
      <c r="LGB588" s="198"/>
      <c r="LGC588" s="198"/>
      <c r="LGD588" s="198"/>
      <c r="LGE588" s="198"/>
      <c r="LGF588" s="198"/>
      <c r="LGG588" s="198"/>
      <c r="LGH588" s="198"/>
      <c r="LGI588" s="198"/>
      <c r="LGJ588" s="198"/>
      <c r="LGK588" s="198"/>
      <c r="LGL588" s="198"/>
      <c r="LGM588" s="198"/>
      <c r="LGN588" s="198"/>
      <c r="LGO588" s="198"/>
      <c r="LGP588" s="198"/>
      <c r="LGQ588" s="198"/>
      <c r="LGR588" s="198"/>
      <c r="LGS588" s="198"/>
      <c r="LGT588" s="198"/>
      <c r="LGU588" s="198"/>
      <c r="LGV588" s="198"/>
      <c r="LGW588" s="198"/>
      <c r="LGX588" s="198"/>
      <c r="LGY588" s="198"/>
      <c r="LGZ588" s="198"/>
      <c r="LHA588" s="198"/>
      <c r="LHB588" s="198"/>
      <c r="LHC588" s="198"/>
      <c r="LHD588" s="198"/>
      <c r="LHE588" s="198"/>
      <c r="LHF588" s="198"/>
      <c r="LHG588" s="198"/>
      <c r="LHH588" s="198"/>
      <c r="LHI588" s="198"/>
      <c r="LHJ588" s="198"/>
      <c r="LHK588" s="198"/>
      <c r="LHL588" s="198"/>
      <c r="LHM588" s="198"/>
      <c r="LHN588" s="198"/>
      <c r="LHO588" s="198"/>
      <c r="LHP588" s="198"/>
      <c r="LHQ588" s="198"/>
      <c r="LHR588" s="198"/>
      <c r="LHS588" s="198"/>
      <c r="LHT588" s="198"/>
      <c r="LHU588" s="198"/>
      <c r="LHV588" s="198"/>
      <c r="LHW588" s="198"/>
      <c r="LHX588" s="198"/>
      <c r="LHY588" s="198"/>
      <c r="LHZ588" s="198"/>
      <c r="LIA588" s="198"/>
      <c r="LIB588" s="198"/>
      <c r="LIC588" s="198"/>
      <c r="LID588" s="198"/>
      <c r="LIE588" s="198"/>
      <c r="LIF588" s="198"/>
      <c r="LIG588" s="198"/>
      <c r="LIH588" s="198"/>
      <c r="LII588" s="198"/>
      <c r="LIJ588" s="198"/>
      <c r="LIK588" s="198"/>
      <c r="LIL588" s="198"/>
      <c r="LIM588" s="198"/>
      <c r="LIN588" s="198"/>
      <c r="LIO588" s="198"/>
      <c r="LIP588" s="198"/>
      <c r="LIQ588" s="198"/>
      <c r="LIR588" s="198"/>
      <c r="LIS588" s="198"/>
      <c r="LIT588" s="198"/>
      <c r="LIU588" s="198"/>
      <c r="LIV588" s="198"/>
      <c r="LIW588" s="198"/>
      <c r="LIX588" s="198"/>
      <c r="LIY588" s="198"/>
      <c r="LIZ588" s="198"/>
      <c r="LJA588" s="198"/>
      <c r="LJB588" s="198"/>
      <c r="LJC588" s="198"/>
      <c r="LJD588" s="198"/>
      <c r="LJE588" s="198"/>
      <c r="LJF588" s="198"/>
      <c r="LJG588" s="198"/>
      <c r="LJH588" s="198"/>
      <c r="LJI588" s="198"/>
      <c r="LJJ588" s="198"/>
      <c r="LJK588" s="198"/>
      <c r="LJL588" s="198"/>
      <c r="LJM588" s="198"/>
      <c r="LJN588" s="198"/>
      <c r="LJO588" s="198"/>
      <c r="LJP588" s="198"/>
      <c r="LJQ588" s="198"/>
      <c r="LJR588" s="198"/>
      <c r="LJS588" s="198"/>
      <c r="LJT588" s="198"/>
      <c r="LJU588" s="198"/>
      <c r="LJV588" s="198"/>
      <c r="LJW588" s="198"/>
      <c r="LJX588" s="198"/>
      <c r="LJY588" s="198"/>
      <c r="LJZ588" s="198"/>
      <c r="LKA588" s="198"/>
      <c r="LKB588" s="198"/>
      <c r="LKC588" s="198"/>
      <c r="LKD588" s="198"/>
      <c r="LKE588" s="198"/>
      <c r="LKF588" s="198"/>
      <c r="LKG588" s="198"/>
      <c r="LKH588" s="198"/>
      <c r="LKI588" s="198"/>
      <c r="LKJ588" s="198"/>
      <c r="LKK588" s="198"/>
      <c r="LKL588" s="198"/>
      <c r="LKM588" s="198"/>
      <c r="LKN588" s="198"/>
      <c r="LKO588" s="198"/>
      <c r="LKP588" s="198"/>
      <c r="LKQ588" s="198"/>
      <c r="LKR588" s="198"/>
      <c r="LKS588" s="198"/>
      <c r="LKT588" s="198"/>
      <c r="LKU588" s="198"/>
      <c r="LKV588" s="198"/>
      <c r="LKW588" s="198"/>
      <c r="LKX588" s="198"/>
      <c r="LKY588" s="198"/>
      <c r="LKZ588" s="198"/>
      <c r="LLA588" s="198"/>
      <c r="LLB588" s="198"/>
      <c r="LLC588" s="198"/>
      <c r="LLD588" s="198"/>
      <c r="LLE588" s="198"/>
      <c r="LLF588" s="198"/>
      <c r="LLG588" s="198"/>
      <c r="LLH588" s="198"/>
      <c r="LLI588" s="198"/>
      <c r="LLJ588" s="198"/>
      <c r="LLK588" s="198"/>
      <c r="LLL588" s="198"/>
      <c r="LLM588" s="198"/>
      <c r="LLN588" s="198"/>
      <c r="LLO588" s="198"/>
      <c r="LLP588" s="198"/>
      <c r="LLQ588" s="198"/>
      <c r="LLR588" s="198"/>
      <c r="LLS588" s="198"/>
      <c r="LLT588" s="198"/>
      <c r="LLU588" s="198"/>
      <c r="LLV588" s="198"/>
      <c r="LLW588" s="198"/>
      <c r="LLX588" s="198"/>
      <c r="LLY588" s="198"/>
      <c r="LLZ588" s="198"/>
      <c r="LMA588" s="198"/>
      <c r="LMB588" s="198"/>
      <c r="LMC588" s="198"/>
      <c r="LMD588" s="198"/>
      <c r="LME588" s="198"/>
      <c r="LMF588" s="198"/>
      <c r="LMG588" s="198"/>
      <c r="LMH588" s="198"/>
      <c r="LMI588" s="198"/>
      <c r="LMJ588" s="198"/>
      <c r="LMK588" s="198"/>
      <c r="LML588" s="198"/>
      <c r="LMM588" s="198"/>
      <c r="LMN588" s="198"/>
      <c r="LMO588" s="198"/>
      <c r="LMP588" s="198"/>
      <c r="LMQ588" s="198"/>
      <c r="LMR588" s="198"/>
      <c r="LMS588" s="198"/>
      <c r="LMT588" s="198"/>
      <c r="LMU588" s="198"/>
      <c r="LMV588" s="198"/>
      <c r="LMW588" s="198"/>
      <c r="LMX588" s="198"/>
      <c r="LMY588" s="198"/>
      <c r="LMZ588" s="198"/>
      <c r="LNA588" s="198"/>
      <c r="LNB588" s="198"/>
      <c r="LNC588" s="198"/>
      <c r="LND588" s="198"/>
      <c r="LNE588" s="198"/>
      <c r="LNF588" s="198"/>
      <c r="LNG588" s="198"/>
      <c r="LNH588" s="198"/>
      <c r="LNI588" s="198"/>
      <c r="LNJ588" s="198"/>
      <c r="LNK588" s="198"/>
      <c r="LNL588" s="198"/>
      <c r="LNM588" s="198"/>
      <c r="LNN588" s="198"/>
      <c r="LNO588" s="198"/>
      <c r="LNP588" s="198"/>
      <c r="LNQ588" s="198"/>
      <c r="LNR588" s="198"/>
      <c r="LNS588" s="198"/>
      <c r="LNT588" s="198"/>
      <c r="LNU588" s="198"/>
      <c r="LNV588" s="198"/>
      <c r="LNW588" s="198"/>
      <c r="LNX588" s="198"/>
      <c r="LNY588" s="198"/>
      <c r="LNZ588" s="198"/>
      <c r="LOA588" s="198"/>
      <c r="LOB588" s="198"/>
      <c r="LOC588" s="198"/>
      <c r="LOD588" s="198"/>
      <c r="LOE588" s="198"/>
      <c r="LOF588" s="198"/>
      <c r="LOG588" s="198"/>
      <c r="LOH588" s="198"/>
      <c r="LOI588" s="198"/>
      <c r="LOJ588" s="198"/>
      <c r="LOK588" s="198"/>
      <c r="LOL588" s="198"/>
      <c r="LOM588" s="198"/>
      <c r="LON588" s="198"/>
      <c r="LOO588" s="198"/>
      <c r="LOP588" s="198"/>
      <c r="LOQ588" s="198"/>
      <c r="LOR588" s="198"/>
      <c r="LOS588" s="198"/>
      <c r="LOT588" s="198"/>
      <c r="LOU588" s="198"/>
      <c r="LOV588" s="198"/>
      <c r="LOW588" s="198"/>
      <c r="LOX588" s="198"/>
      <c r="LOY588" s="198"/>
      <c r="LOZ588" s="198"/>
      <c r="LPA588" s="198"/>
      <c r="LPB588" s="198"/>
      <c r="LPC588" s="198"/>
      <c r="LPD588" s="198"/>
      <c r="LPE588" s="198"/>
      <c r="LPF588" s="198"/>
      <c r="LPG588" s="198"/>
      <c r="LPH588" s="198"/>
      <c r="LPI588" s="198"/>
      <c r="LPJ588" s="198"/>
      <c r="LPK588" s="198"/>
      <c r="LPL588" s="198"/>
      <c r="LPM588" s="198"/>
      <c r="LPN588" s="198"/>
      <c r="LPO588" s="198"/>
      <c r="LPP588" s="198"/>
      <c r="LPQ588" s="198"/>
      <c r="LPR588" s="198"/>
      <c r="LPS588" s="198"/>
      <c r="LPT588" s="198"/>
      <c r="LPU588" s="198"/>
      <c r="LPV588" s="198"/>
      <c r="LPW588" s="198"/>
      <c r="LPX588" s="198"/>
      <c r="LPY588" s="198"/>
      <c r="LPZ588" s="198"/>
      <c r="LQA588" s="198"/>
      <c r="LQB588" s="198"/>
      <c r="LQC588" s="198"/>
      <c r="LQD588" s="198"/>
      <c r="LQE588" s="198"/>
      <c r="LQF588" s="198"/>
      <c r="LQG588" s="198"/>
      <c r="LQH588" s="198"/>
      <c r="LQI588" s="198"/>
      <c r="LQJ588" s="198"/>
      <c r="LQK588" s="198"/>
      <c r="LQL588" s="198"/>
      <c r="LQM588" s="198"/>
      <c r="LQN588" s="198"/>
      <c r="LQO588" s="198"/>
      <c r="LQP588" s="198"/>
      <c r="LQQ588" s="198"/>
      <c r="LQR588" s="198"/>
      <c r="LQS588" s="198"/>
      <c r="LQT588" s="198"/>
      <c r="LQU588" s="198"/>
      <c r="LQV588" s="198"/>
      <c r="LQW588" s="198"/>
      <c r="LQX588" s="198"/>
      <c r="LQY588" s="198"/>
      <c r="LQZ588" s="198"/>
      <c r="LRA588" s="198"/>
      <c r="LRB588" s="198"/>
      <c r="LRC588" s="198"/>
      <c r="LRD588" s="198"/>
      <c r="LRE588" s="198"/>
      <c r="LRF588" s="198"/>
      <c r="LRG588" s="198"/>
      <c r="LRH588" s="198"/>
      <c r="LRI588" s="198"/>
      <c r="LRJ588" s="198"/>
      <c r="LRK588" s="198"/>
      <c r="LRL588" s="198"/>
      <c r="LRM588" s="198"/>
      <c r="LRN588" s="198"/>
      <c r="LRO588" s="198"/>
      <c r="LRP588" s="198"/>
      <c r="LRQ588" s="198"/>
      <c r="LRR588" s="198"/>
      <c r="LRS588" s="198"/>
      <c r="LRT588" s="198"/>
      <c r="LRU588" s="198"/>
      <c r="LRV588" s="198"/>
      <c r="LRW588" s="198"/>
      <c r="LRX588" s="198"/>
      <c r="LRY588" s="198"/>
      <c r="LRZ588" s="198"/>
      <c r="LSA588" s="198"/>
      <c r="LSB588" s="198"/>
      <c r="LSC588" s="198"/>
      <c r="LSD588" s="198"/>
      <c r="LSE588" s="198"/>
      <c r="LSF588" s="198"/>
      <c r="LSG588" s="198"/>
      <c r="LSH588" s="198"/>
      <c r="LSI588" s="198"/>
      <c r="LSJ588" s="198"/>
      <c r="LSK588" s="198"/>
      <c r="LSL588" s="198"/>
      <c r="LSM588" s="198"/>
      <c r="LSN588" s="198"/>
      <c r="LSO588" s="198"/>
      <c r="LSP588" s="198"/>
      <c r="LSQ588" s="198"/>
      <c r="LSR588" s="198"/>
      <c r="LSS588" s="198"/>
      <c r="LST588" s="198"/>
      <c r="LSU588" s="198"/>
      <c r="LSV588" s="198"/>
      <c r="LSW588" s="198"/>
      <c r="LSX588" s="198"/>
      <c r="LSY588" s="198"/>
      <c r="LSZ588" s="198"/>
      <c r="LTA588" s="198"/>
      <c r="LTB588" s="198"/>
      <c r="LTC588" s="198"/>
      <c r="LTD588" s="198"/>
      <c r="LTE588" s="198"/>
      <c r="LTF588" s="198"/>
      <c r="LTG588" s="198"/>
      <c r="LTH588" s="198"/>
      <c r="LTI588" s="198"/>
      <c r="LTJ588" s="198"/>
      <c r="LTK588" s="198"/>
      <c r="LTL588" s="198"/>
      <c r="LTM588" s="198"/>
      <c r="LTN588" s="198"/>
      <c r="LTO588" s="198"/>
      <c r="LTP588" s="198"/>
      <c r="LTQ588" s="198"/>
      <c r="LTR588" s="198"/>
      <c r="LTS588" s="198"/>
      <c r="LTT588" s="198"/>
      <c r="LTU588" s="198"/>
      <c r="LTV588" s="198"/>
      <c r="LTW588" s="198"/>
      <c r="LTX588" s="198"/>
      <c r="LTY588" s="198"/>
      <c r="LTZ588" s="198"/>
      <c r="LUA588" s="198"/>
      <c r="LUB588" s="198"/>
      <c r="LUC588" s="198"/>
      <c r="LUD588" s="198"/>
      <c r="LUE588" s="198"/>
      <c r="LUF588" s="198"/>
      <c r="LUG588" s="198"/>
      <c r="LUH588" s="198"/>
      <c r="LUI588" s="198"/>
      <c r="LUJ588" s="198"/>
      <c r="LUK588" s="198"/>
      <c r="LUL588" s="198"/>
      <c r="LUM588" s="198"/>
      <c r="LUN588" s="198"/>
      <c r="LUO588" s="198"/>
      <c r="LUP588" s="198"/>
      <c r="LUQ588" s="198"/>
      <c r="LUR588" s="198"/>
      <c r="LUS588" s="198"/>
      <c r="LUT588" s="198"/>
      <c r="LUU588" s="198"/>
      <c r="LUV588" s="198"/>
      <c r="LUW588" s="198"/>
      <c r="LUX588" s="198"/>
      <c r="LUY588" s="198"/>
      <c r="LUZ588" s="198"/>
      <c r="LVA588" s="198"/>
      <c r="LVB588" s="198"/>
      <c r="LVC588" s="198"/>
      <c r="LVD588" s="198"/>
      <c r="LVE588" s="198"/>
      <c r="LVF588" s="198"/>
      <c r="LVG588" s="198"/>
      <c r="LVH588" s="198"/>
      <c r="LVI588" s="198"/>
      <c r="LVJ588" s="198"/>
      <c r="LVK588" s="198"/>
      <c r="LVL588" s="198"/>
      <c r="LVM588" s="198"/>
      <c r="LVN588" s="198"/>
      <c r="LVO588" s="198"/>
      <c r="LVP588" s="198"/>
      <c r="LVQ588" s="198"/>
      <c r="LVR588" s="198"/>
      <c r="LVS588" s="198"/>
      <c r="LVT588" s="198"/>
      <c r="LVU588" s="198"/>
      <c r="LVV588" s="198"/>
      <c r="LVW588" s="198"/>
      <c r="LVX588" s="198"/>
      <c r="LVY588" s="198"/>
      <c r="LVZ588" s="198"/>
      <c r="LWA588" s="198"/>
      <c r="LWB588" s="198"/>
      <c r="LWC588" s="198"/>
      <c r="LWD588" s="198"/>
      <c r="LWE588" s="198"/>
      <c r="LWF588" s="198"/>
      <c r="LWG588" s="198"/>
      <c r="LWH588" s="198"/>
      <c r="LWI588" s="198"/>
      <c r="LWJ588" s="198"/>
      <c r="LWK588" s="198"/>
      <c r="LWL588" s="198"/>
      <c r="LWM588" s="198"/>
      <c r="LWN588" s="198"/>
      <c r="LWO588" s="198"/>
      <c r="LWP588" s="198"/>
      <c r="LWQ588" s="198"/>
      <c r="LWR588" s="198"/>
      <c r="LWS588" s="198"/>
      <c r="LWT588" s="198"/>
      <c r="LWU588" s="198"/>
      <c r="LWV588" s="198"/>
      <c r="LWW588" s="198"/>
      <c r="LWX588" s="198"/>
      <c r="LWY588" s="198"/>
      <c r="LWZ588" s="198"/>
      <c r="LXA588" s="198"/>
      <c r="LXB588" s="198"/>
      <c r="LXC588" s="198"/>
      <c r="LXD588" s="198"/>
      <c r="LXE588" s="198"/>
      <c r="LXF588" s="198"/>
      <c r="LXG588" s="198"/>
      <c r="LXH588" s="198"/>
      <c r="LXI588" s="198"/>
      <c r="LXJ588" s="198"/>
      <c r="LXK588" s="198"/>
      <c r="LXL588" s="198"/>
      <c r="LXM588" s="198"/>
      <c r="LXN588" s="198"/>
      <c r="LXO588" s="198"/>
      <c r="LXP588" s="198"/>
      <c r="LXQ588" s="198"/>
      <c r="LXR588" s="198"/>
      <c r="LXS588" s="198"/>
      <c r="LXT588" s="198"/>
      <c r="LXU588" s="198"/>
      <c r="LXV588" s="198"/>
      <c r="LXW588" s="198"/>
      <c r="LXX588" s="198"/>
      <c r="LXY588" s="198"/>
      <c r="LXZ588" s="198"/>
      <c r="LYA588" s="198"/>
      <c r="LYB588" s="198"/>
      <c r="LYC588" s="198"/>
      <c r="LYD588" s="198"/>
      <c r="LYE588" s="198"/>
      <c r="LYF588" s="198"/>
      <c r="LYG588" s="198"/>
      <c r="LYH588" s="198"/>
      <c r="LYI588" s="198"/>
      <c r="LYJ588" s="198"/>
      <c r="LYK588" s="198"/>
      <c r="LYL588" s="198"/>
      <c r="LYM588" s="198"/>
      <c r="LYN588" s="198"/>
      <c r="LYO588" s="198"/>
      <c r="LYP588" s="198"/>
      <c r="LYQ588" s="198"/>
      <c r="LYR588" s="198"/>
      <c r="LYS588" s="198"/>
      <c r="LYT588" s="198"/>
      <c r="LYU588" s="198"/>
      <c r="LYV588" s="198"/>
      <c r="LYW588" s="198"/>
      <c r="LYX588" s="198"/>
      <c r="LYY588" s="198"/>
      <c r="LYZ588" s="198"/>
      <c r="LZA588" s="198"/>
      <c r="LZB588" s="198"/>
      <c r="LZC588" s="198"/>
      <c r="LZD588" s="198"/>
      <c r="LZE588" s="198"/>
      <c r="LZF588" s="198"/>
      <c r="LZG588" s="198"/>
      <c r="LZH588" s="198"/>
      <c r="LZI588" s="198"/>
      <c r="LZJ588" s="198"/>
      <c r="LZK588" s="198"/>
      <c r="LZL588" s="198"/>
      <c r="LZM588" s="198"/>
      <c r="LZN588" s="198"/>
      <c r="LZO588" s="198"/>
      <c r="LZP588" s="198"/>
      <c r="LZQ588" s="198"/>
      <c r="LZR588" s="198"/>
      <c r="LZS588" s="198"/>
      <c r="LZT588" s="198"/>
      <c r="LZU588" s="198"/>
      <c r="LZV588" s="198"/>
      <c r="LZW588" s="198"/>
      <c r="LZX588" s="198"/>
      <c r="LZY588" s="198"/>
      <c r="LZZ588" s="198"/>
      <c r="MAA588" s="198"/>
      <c r="MAB588" s="198"/>
      <c r="MAC588" s="198"/>
      <c r="MAD588" s="198"/>
      <c r="MAE588" s="198"/>
      <c r="MAF588" s="198"/>
      <c r="MAG588" s="198"/>
      <c r="MAH588" s="198"/>
      <c r="MAI588" s="198"/>
      <c r="MAJ588" s="198"/>
      <c r="MAK588" s="198"/>
      <c r="MAL588" s="198"/>
      <c r="MAM588" s="198"/>
      <c r="MAN588" s="198"/>
      <c r="MAO588" s="198"/>
      <c r="MAP588" s="198"/>
      <c r="MAQ588" s="198"/>
      <c r="MAR588" s="198"/>
      <c r="MAS588" s="198"/>
      <c r="MAT588" s="198"/>
      <c r="MAU588" s="198"/>
      <c r="MAV588" s="198"/>
      <c r="MAW588" s="198"/>
      <c r="MAX588" s="198"/>
      <c r="MAY588" s="198"/>
      <c r="MAZ588" s="198"/>
      <c r="MBA588" s="198"/>
      <c r="MBB588" s="198"/>
      <c r="MBC588" s="198"/>
      <c r="MBD588" s="198"/>
      <c r="MBE588" s="198"/>
      <c r="MBF588" s="198"/>
      <c r="MBG588" s="198"/>
      <c r="MBH588" s="198"/>
      <c r="MBI588" s="198"/>
      <c r="MBJ588" s="198"/>
      <c r="MBK588" s="198"/>
      <c r="MBL588" s="198"/>
      <c r="MBM588" s="198"/>
      <c r="MBN588" s="198"/>
      <c r="MBO588" s="198"/>
      <c r="MBP588" s="198"/>
      <c r="MBQ588" s="198"/>
      <c r="MBR588" s="198"/>
      <c r="MBS588" s="198"/>
      <c r="MBT588" s="198"/>
      <c r="MBU588" s="198"/>
      <c r="MBV588" s="198"/>
      <c r="MBW588" s="198"/>
      <c r="MBX588" s="198"/>
      <c r="MBY588" s="198"/>
      <c r="MBZ588" s="198"/>
      <c r="MCA588" s="198"/>
      <c r="MCB588" s="198"/>
      <c r="MCC588" s="198"/>
      <c r="MCD588" s="198"/>
      <c r="MCE588" s="198"/>
      <c r="MCF588" s="198"/>
      <c r="MCG588" s="198"/>
      <c r="MCH588" s="198"/>
      <c r="MCI588" s="198"/>
      <c r="MCJ588" s="198"/>
      <c r="MCK588" s="198"/>
      <c r="MCL588" s="198"/>
      <c r="MCM588" s="198"/>
      <c r="MCN588" s="198"/>
      <c r="MCO588" s="198"/>
      <c r="MCP588" s="198"/>
      <c r="MCQ588" s="198"/>
      <c r="MCR588" s="198"/>
      <c r="MCS588" s="198"/>
      <c r="MCT588" s="198"/>
      <c r="MCU588" s="198"/>
      <c r="MCV588" s="198"/>
      <c r="MCW588" s="198"/>
      <c r="MCX588" s="198"/>
      <c r="MCY588" s="198"/>
      <c r="MCZ588" s="198"/>
      <c r="MDA588" s="198"/>
      <c r="MDB588" s="198"/>
      <c r="MDC588" s="198"/>
      <c r="MDD588" s="198"/>
      <c r="MDE588" s="198"/>
      <c r="MDF588" s="198"/>
      <c r="MDG588" s="198"/>
      <c r="MDH588" s="198"/>
      <c r="MDI588" s="198"/>
      <c r="MDJ588" s="198"/>
      <c r="MDK588" s="198"/>
      <c r="MDL588" s="198"/>
      <c r="MDM588" s="198"/>
      <c r="MDN588" s="198"/>
      <c r="MDO588" s="198"/>
      <c r="MDP588" s="198"/>
      <c r="MDQ588" s="198"/>
      <c r="MDR588" s="198"/>
      <c r="MDS588" s="198"/>
      <c r="MDT588" s="198"/>
      <c r="MDU588" s="198"/>
      <c r="MDV588" s="198"/>
      <c r="MDW588" s="198"/>
      <c r="MDX588" s="198"/>
      <c r="MDY588" s="198"/>
      <c r="MDZ588" s="198"/>
      <c r="MEA588" s="198"/>
      <c r="MEB588" s="198"/>
      <c r="MEC588" s="198"/>
      <c r="MED588" s="198"/>
      <c r="MEE588" s="198"/>
      <c r="MEF588" s="198"/>
      <c r="MEG588" s="198"/>
      <c r="MEH588" s="198"/>
      <c r="MEI588" s="198"/>
      <c r="MEJ588" s="198"/>
      <c r="MEK588" s="198"/>
      <c r="MEL588" s="198"/>
      <c r="MEM588" s="198"/>
      <c r="MEN588" s="198"/>
      <c r="MEO588" s="198"/>
      <c r="MEP588" s="198"/>
      <c r="MEQ588" s="198"/>
      <c r="MER588" s="198"/>
      <c r="MES588" s="198"/>
      <c r="MET588" s="198"/>
      <c r="MEU588" s="198"/>
      <c r="MEV588" s="198"/>
      <c r="MEW588" s="198"/>
      <c r="MEX588" s="198"/>
      <c r="MEY588" s="198"/>
      <c r="MEZ588" s="198"/>
      <c r="MFA588" s="198"/>
      <c r="MFB588" s="198"/>
      <c r="MFC588" s="198"/>
      <c r="MFD588" s="198"/>
      <c r="MFE588" s="198"/>
      <c r="MFF588" s="198"/>
      <c r="MFG588" s="198"/>
      <c r="MFH588" s="198"/>
      <c r="MFI588" s="198"/>
      <c r="MFJ588" s="198"/>
      <c r="MFK588" s="198"/>
      <c r="MFL588" s="198"/>
      <c r="MFM588" s="198"/>
      <c r="MFN588" s="198"/>
      <c r="MFO588" s="198"/>
      <c r="MFP588" s="198"/>
      <c r="MFQ588" s="198"/>
      <c r="MFR588" s="198"/>
      <c r="MFS588" s="198"/>
      <c r="MFT588" s="198"/>
      <c r="MFU588" s="198"/>
      <c r="MFV588" s="198"/>
      <c r="MFW588" s="198"/>
      <c r="MFX588" s="198"/>
      <c r="MFY588" s="198"/>
      <c r="MFZ588" s="198"/>
      <c r="MGA588" s="198"/>
      <c r="MGB588" s="198"/>
      <c r="MGC588" s="198"/>
      <c r="MGD588" s="198"/>
      <c r="MGE588" s="198"/>
      <c r="MGF588" s="198"/>
      <c r="MGG588" s="198"/>
      <c r="MGH588" s="198"/>
      <c r="MGI588" s="198"/>
      <c r="MGJ588" s="198"/>
      <c r="MGK588" s="198"/>
      <c r="MGL588" s="198"/>
      <c r="MGM588" s="198"/>
      <c r="MGN588" s="198"/>
      <c r="MGO588" s="198"/>
      <c r="MGP588" s="198"/>
      <c r="MGQ588" s="198"/>
      <c r="MGR588" s="198"/>
      <c r="MGS588" s="198"/>
      <c r="MGT588" s="198"/>
      <c r="MGU588" s="198"/>
      <c r="MGV588" s="198"/>
      <c r="MGW588" s="198"/>
      <c r="MGX588" s="198"/>
      <c r="MGY588" s="198"/>
      <c r="MGZ588" s="198"/>
      <c r="MHA588" s="198"/>
      <c r="MHB588" s="198"/>
      <c r="MHC588" s="198"/>
      <c r="MHD588" s="198"/>
      <c r="MHE588" s="198"/>
      <c r="MHF588" s="198"/>
      <c r="MHG588" s="198"/>
      <c r="MHH588" s="198"/>
      <c r="MHI588" s="198"/>
      <c r="MHJ588" s="198"/>
      <c r="MHK588" s="198"/>
      <c r="MHL588" s="198"/>
      <c r="MHM588" s="198"/>
      <c r="MHN588" s="198"/>
      <c r="MHO588" s="198"/>
      <c r="MHP588" s="198"/>
      <c r="MHQ588" s="198"/>
      <c r="MHR588" s="198"/>
      <c r="MHS588" s="198"/>
      <c r="MHT588" s="198"/>
      <c r="MHU588" s="198"/>
      <c r="MHV588" s="198"/>
      <c r="MHW588" s="198"/>
      <c r="MHX588" s="198"/>
      <c r="MHY588" s="198"/>
      <c r="MHZ588" s="198"/>
      <c r="MIA588" s="198"/>
      <c r="MIB588" s="198"/>
      <c r="MIC588" s="198"/>
      <c r="MID588" s="198"/>
      <c r="MIE588" s="198"/>
      <c r="MIF588" s="198"/>
      <c r="MIG588" s="198"/>
      <c r="MIH588" s="198"/>
      <c r="MII588" s="198"/>
      <c r="MIJ588" s="198"/>
      <c r="MIK588" s="198"/>
      <c r="MIL588" s="198"/>
      <c r="MIM588" s="198"/>
      <c r="MIN588" s="198"/>
      <c r="MIO588" s="198"/>
      <c r="MIP588" s="198"/>
      <c r="MIQ588" s="198"/>
      <c r="MIR588" s="198"/>
      <c r="MIS588" s="198"/>
      <c r="MIT588" s="198"/>
      <c r="MIU588" s="198"/>
      <c r="MIV588" s="198"/>
      <c r="MIW588" s="198"/>
      <c r="MIX588" s="198"/>
      <c r="MIY588" s="198"/>
      <c r="MIZ588" s="198"/>
      <c r="MJA588" s="198"/>
      <c r="MJB588" s="198"/>
      <c r="MJC588" s="198"/>
      <c r="MJD588" s="198"/>
      <c r="MJE588" s="198"/>
      <c r="MJF588" s="198"/>
      <c r="MJG588" s="198"/>
      <c r="MJH588" s="198"/>
      <c r="MJI588" s="198"/>
      <c r="MJJ588" s="198"/>
      <c r="MJK588" s="198"/>
      <c r="MJL588" s="198"/>
      <c r="MJM588" s="198"/>
      <c r="MJN588" s="198"/>
      <c r="MJO588" s="198"/>
      <c r="MJP588" s="198"/>
      <c r="MJQ588" s="198"/>
      <c r="MJR588" s="198"/>
      <c r="MJS588" s="198"/>
      <c r="MJT588" s="198"/>
      <c r="MJU588" s="198"/>
      <c r="MJV588" s="198"/>
      <c r="MJW588" s="198"/>
      <c r="MJX588" s="198"/>
      <c r="MJY588" s="198"/>
      <c r="MJZ588" s="198"/>
      <c r="MKA588" s="198"/>
      <c r="MKB588" s="198"/>
      <c r="MKC588" s="198"/>
      <c r="MKD588" s="198"/>
      <c r="MKE588" s="198"/>
      <c r="MKF588" s="198"/>
      <c r="MKG588" s="198"/>
      <c r="MKH588" s="198"/>
      <c r="MKI588" s="198"/>
      <c r="MKJ588" s="198"/>
      <c r="MKK588" s="198"/>
      <c r="MKL588" s="198"/>
      <c r="MKM588" s="198"/>
      <c r="MKN588" s="198"/>
      <c r="MKO588" s="198"/>
      <c r="MKP588" s="198"/>
      <c r="MKQ588" s="198"/>
      <c r="MKR588" s="198"/>
      <c r="MKS588" s="198"/>
      <c r="MKT588" s="198"/>
      <c r="MKU588" s="198"/>
      <c r="MKV588" s="198"/>
      <c r="MKW588" s="198"/>
      <c r="MKX588" s="198"/>
      <c r="MKY588" s="198"/>
      <c r="MKZ588" s="198"/>
      <c r="MLA588" s="198"/>
      <c r="MLB588" s="198"/>
      <c r="MLC588" s="198"/>
      <c r="MLD588" s="198"/>
      <c r="MLE588" s="198"/>
      <c r="MLF588" s="198"/>
      <c r="MLG588" s="198"/>
      <c r="MLH588" s="198"/>
      <c r="MLI588" s="198"/>
      <c r="MLJ588" s="198"/>
      <c r="MLK588" s="198"/>
      <c r="MLL588" s="198"/>
      <c r="MLM588" s="198"/>
      <c r="MLN588" s="198"/>
      <c r="MLO588" s="198"/>
      <c r="MLP588" s="198"/>
      <c r="MLQ588" s="198"/>
      <c r="MLR588" s="198"/>
      <c r="MLS588" s="198"/>
      <c r="MLT588" s="198"/>
      <c r="MLU588" s="198"/>
      <c r="MLV588" s="198"/>
      <c r="MLW588" s="198"/>
      <c r="MLX588" s="198"/>
      <c r="MLY588" s="198"/>
      <c r="MLZ588" s="198"/>
      <c r="MMA588" s="198"/>
      <c r="MMB588" s="198"/>
      <c r="MMC588" s="198"/>
      <c r="MMD588" s="198"/>
      <c r="MME588" s="198"/>
      <c r="MMF588" s="198"/>
      <c r="MMG588" s="198"/>
      <c r="MMH588" s="198"/>
      <c r="MMI588" s="198"/>
      <c r="MMJ588" s="198"/>
      <c r="MMK588" s="198"/>
      <c r="MML588" s="198"/>
      <c r="MMM588" s="198"/>
      <c r="MMN588" s="198"/>
      <c r="MMO588" s="198"/>
      <c r="MMP588" s="198"/>
      <c r="MMQ588" s="198"/>
      <c r="MMR588" s="198"/>
      <c r="MMS588" s="198"/>
      <c r="MMT588" s="198"/>
      <c r="MMU588" s="198"/>
      <c r="MMV588" s="198"/>
      <c r="MMW588" s="198"/>
      <c r="MMX588" s="198"/>
      <c r="MMY588" s="198"/>
      <c r="MMZ588" s="198"/>
      <c r="MNA588" s="198"/>
      <c r="MNB588" s="198"/>
      <c r="MNC588" s="198"/>
      <c r="MND588" s="198"/>
      <c r="MNE588" s="198"/>
      <c r="MNF588" s="198"/>
      <c r="MNG588" s="198"/>
      <c r="MNH588" s="198"/>
      <c r="MNI588" s="198"/>
      <c r="MNJ588" s="198"/>
      <c r="MNK588" s="198"/>
      <c r="MNL588" s="198"/>
      <c r="MNM588" s="198"/>
      <c r="MNN588" s="198"/>
      <c r="MNO588" s="198"/>
      <c r="MNP588" s="198"/>
      <c r="MNQ588" s="198"/>
      <c r="MNR588" s="198"/>
      <c r="MNS588" s="198"/>
      <c r="MNT588" s="198"/>
      <c r="MNU588" s="198"/>
      <c r="MNV588" s="198"/>
      <c r="MNW588" s="198"/>
      <c r="MNX588" s="198"/>
      <c r="MNY588" s="198"/>
      <c r="MNZ588" s="198"/>
      <c r="MOA588" s="198"/>
      <c r="MOB588" s="198"/>
      <c r="MOC588" s="198"/>
      <c r="MOD588" s="198"/>
      <c r="MOE588" s="198"/>
      <c r="MOF588" s="198"/>
      <c r="MOG588" s="198"/>
      <c r="MOH588" s="198"/>
      <c r="MOI588" s="198"/>
      <c r="MOJ588" s="198"/>
      <c r="MOK588" s="198"/>
      <c r="MOL588" s="198"/>
      <c r="MOM588" s="198"/>
      <c r="MON588" s="198"/>
      <c r="MOO588" s="198"/>
      <c r="MOP588" s="198"/>
      <c r="MOQ588" s="198"/>
      <c r="MOR588" s="198"/>
      <c r="MOS588" s="198"/>
      <c r="MOT588" s="198"/>
      <c r="MOU588" s="198"/>
      <c r="MOV588" s="198"/>
      <c r="MOW588" s="198"/>
      <c r="MOX588" s="198"/>
      <c r="MOY588" s="198"/>
      <c r="MOZ588" s="198"/>
      <c r="MPA588" s="198"/>
      <c r="MPB588" s="198"/>
      <c r="MPC588" s="198"/>
      <c r="MPD588" s="198"/>
      <c r="MPE588" s="198"/>
      <c r="MPF588" s="198"/>
      <c r="MPG588" s="198"/>
      <c r="MPH588" s="198"/>
      <c r="MPI588" s="198"/>
      <c r="MPJ588" s="198"/>
      <c r="MPK588" s="198"/>
      <c r="MPL588" s="198"/>
      <c r="MPM588" s="198"/>
      <c r="MPN588" s="198"/>
      <c r="MPO588" s="198"/>
      <c r="MPP588" s="198"/>
      <c r="MPQ588" s="198"/>
      <c r="MPR588" s="198"/>
      <c r="MPS588" s="198"/>
      <c r="MPT588" s="198"/>
      <c r="MPU588" s="198"/>
      <c r="MPV588" s="198"/>
      <c r="MPW588" s="198"/>
      <c r="MPX588" s="198"/>
      <c r="MPY588" s="198"/>
      <c r="MPZ588" s="198"/>
      <c r="MQA588" s="198"/>
      <c r="MQB588" s="198"/>
      <c r="MQC588" s="198"/>
      <c r="MQD588" s="198"/>
      <c r="MQE588" s="198"/>
      <c r="MQF588" s="198"/>
      <c r="MQG588" s="198"/>
      <c r="MQH588" s="198"/>
      <c r="MQI588" s="198"/>
      <c r="MQJ588" s="198"/>
      <c r="MQK588" s="198"/>
      <c r="MQL588" s="198"/>
      <c r="MQM588" s="198"/>
      <c r="MQN588" s="198"/>
      <c r="MQO588" s="198"/>
      <c r="MQP588" s="198"/>
      <c r="MQQ588" s="198"/>
      <c r="MQR588" s="198"/>
      <c r="MQS588" s="198"/>
      <c r="MQT588" s="198"/>
      <c r="MQU588" s="198"/>
      <c r="MQV588" s="198"/>
      <c r="MQW588" s="198"/>
      <c r="MQX588" s="198"/>
      <c r="MQY588" s="198"/>
      <c r="MQZ588" s="198"/>
      <c r="MRA588" s="198"/>
      <c r="MRB588" s="198"/>
      <c r="MRC588" s="198"/>
      <c r="MRD588" s="198"/>
      <c r="MRE588" s="198"/>
      <c r="MRF588" s="198"/>
      <c r="MRG588" s="198"/>
      <c r="MRH588" s="198"/>
      <c r="MRI588" s="198"/>
      <c r="MRJ588" s="198"/>
      <c r="MRK588" s="198"/>
      <c r="MRL588" s="198"/>
      <c r="MRM588" s="198"/>
      <c r="MRN588" s="198"/>
      <c r="MRO588" s="198"/>
      <c r="MRP588" s="198"/>
      <c r="MRQ588" s="198"/>
      <c r="MRR588" s="198"/>
      <c r="MRS588" s="198"/>
      <c r="MRT588" s="198"/>
      <c r="MRU588" s="198"/>
      <c r="MRV588" s="198"/>
      <c r="MRW588" s="198"/>
      <c r="MRX588" s="198"/>
      <c r="MRY588" s="198"/>
      <c r="MRZ588" s="198"/>
      <c r="MSA588" s="198"/>
      <c r="MSB588" s="198"/>
      <c r="MSC588" s="198"/>
      <c r="MSD588" s="198"/>
      <c r="MSE588" s="198"/>
      <c r="MSF588" s="198"/>
      <c r="MSG588" s="198"/>
      <c r="MSH588" s="198"/>
      <c r="MSI588" s="198"/>
      <c r="MSJ588" s="198"/>
      <c r="MSK588" s="198"/>
      <c r="MSL588" s="198"/>
      <c r="MSM588" s="198"/>
      <c r="MSN588" s="198"/>
      <c r="MSO588" s="198"/>
      <c r="MSP588" s="198"/>
      <c r="MSQ588" s="198"/>
      <c r="MSR588" s="198"/>
      <c r="MSS588" s="198"/>
      <c r="MST588" s="198"/>
      <c r="MSU588" s="198"/>
      <c r="MSV588" s="198"/>
      <c r="MSW588" s="198"/>
      <c r="MSX588" s="198"/>
      <c r="MSY588" s="198"/>
      <c r="MSZ588" s="198"/>
      <c r="MTA588" s="198"/>
      <c r="MTB588" s="198"/>
      <c r="MTC588" s="198"/>
      <c r="MTD588" s="198"/>
      <c r="MTE588" s="198"/>
      <c r="MTF588" s="198"/>
      <c r="MTG588" s="198"/>
      <c r="MTH588" s="198"/>
      <c r="MTI588" s="198"/>
      <c r="MTJ588" s="198"/>
      <c r="MTK588" s="198"/>
      <c r="MTL588" s="198"/>
      <c r="MTM588" s="198"/>
      <c r="MTN588" s="198"/>
      <c r="MTO588" s="198"/>
      <c r="MTP588" s="198"/>
      <c r="MTQ588" s="198"/>
      <c r="MTR588" s="198"/>
      <c r="MTS588" s="198"/>
      <c r="MTT588" s="198"/>
      <c r="MTU588" s="198"/>
      <c r="MTV588" s="198"/>
      <c r="MTW588" s="198"/>
      <c r="MTX588" s="198"/>
      <c r="MTY588" s="198"/>
      <c r="MTZ588" s="198"/>
      <c r="MUA588" s="198"/>
      <c r="MUB588" s="198"/>
      <c r="MUC588" s="198"/>
      <c r="MUD588" s="198"/>
      <c r="MUE588" s="198"/>
      <c r="MUF588" s="198"/>
      <c r="MUG588" s="198"/>
      <c r="MUH588" s="198"/>
      <c r="MUI588" s="198"/>
      <c r="MUJ588" s="198"/>
      <c r="MUK588" s="198"/>
      <c r="MUL588" s="198"/>
      <c r="MUM588" s="198"/>
      <c r="MUN588" s="198"/>
      <c r="MUO588" s="198"/>
      <c r="MUP588" s="198"/>
      <c r="MUQ588" s="198"/>
      <c r="MUR588" s="198"/>
      <c r="MUS588" s="198"/>
      <c r="MUT588" s="198"/>
      <c r="MUU588" s="198"/>
      <c r="MUV588" s="198"/>
      <c r="MUW588" s="198"/>
      <c r="MUX588" s="198"/>
      <c r="MUY588" s="198"/>
      <c r="MUZ588" s="198"/>
      <c r="MVA588" s="198"/>
      <c r="MVB588" s="198"/>
      <c r="MVC588" s="198"/>
      <c r="MVD588" s="198"/>
      <c r="MVE588" s="198"/>
      <c r="MVF588" s="198"/>
      <c r="MVG588" s="198"/>
      <c r="MVH588" s="198"/>
      <c r="MVI588" s="198"/>
      <c r="MVJ588" s="198"/>
      <c r="MVK588" s="198"/>
      <c r="MVL588" s="198"/>
      <c r="MVM588" s="198"/>
      <c r="MVN588" s="198"/>
      <c r="MVO588" s="198"/>
      <c r="MVP588" s="198"/>
      <c r="MVQ588" s="198"/>
      <c r="MVR588" s="198"/>
      <c r="MVS588" s="198"/>
      <c r="MVT588" s="198"/>
      <c r="MVU588" s="198"/>
      <c r="MVV588" s="198"/>
      <c r="MVW588" s="198"/>
      <c r="MVX588" s="198"/>
      <c r="MVY588" s="198"/>
      <c r="MVZ588" s="198"/>
      <c r="MWA588" s="198"/>
      <c r="MWB588" s="198"/>
      <c r="MWC588" s="198"/>
      <c r="MWD588" s="198"/>
      <c r="MWE588" s="198"/>
      <c r="MWF588" s="198"/>
      <c r="MWG588" s="198"/>
      <c r="MWH588" s="198"/>
      <c r="MWI588" s="198"/>
      <c r="MWJ588" s="198"/>
      <c r="MWK588" s="198"/>
      <c r="MWL588" s="198"/>
      <c r="MWM588" s="198"/>
      <c r="MWN588" s="198"/>
      <c r="MWO588" s="198"/>
      <c r="MWP588" s="198"/>
      <c r="MWQ588" s="198"/>
      <c r="MWR588" s="198"/>
      <c r="MWS588" s="198"/>
      <c r="MWT588" s="198"/>
      <c r="MWU588" s="198"/>
      <c r="MWV588" s="198"/>
      <c r="MWW588" s="198"/>
      <c r="MWX588" s="198"/>
      <c r="MWY588" s="198"/>
      <c r="MWZ588" s="198"/>
      <c r="MXA588" s="198"/>
      <c r="MXB588" s="198"/>
      <c r="MXC588" s="198"/>
      <c r="MXD588" s="198"/>
      <c r="MXE588" s="198"/>
      <c r="MXF588" s="198"/>
      <c r="MXG588" s="198"/>
      <c r="MXH588" s="198"/>
      <c r="MXI588" s="198"/>
      <c r="MXJ588" s="198"/>
      <c r="MXK588" s="198"/>
      <c r="MXL588" s="198"/>
      <c r="MXM588" s="198"/>
      <c r="MXN588" s="198"/>
      <c r="MXO588" s="198"/>
      <c r="MXP588" s="198"/>
      <c r="MXQ588" s="198"/>
      <c r="MXR588" s="198"/>
      <c r="MXS588" s="198"/>
      <c r="MXT588" s="198"/>
      <c r="MXU588" s="198"/>
      <c r="MXV588" s="198"/>
      <c r="MXW588" s="198"/>
      <c r="MXX588" s="198"/>
      <c r="MXY588" s="198"/>
      <c r="MXZ588" s="198"/>
      <c r="MYA588" s="198"/>
      <c r="MYB588" s="198"/>
      <c r="MYC588" s="198"/>
      <c r="MYD588" s="198"/>
      <c r="MYE588" s="198"/>
      <c r="MYF588" s="198"/>
      <c r="MYG588" s="198"/>
      <c r="MYH588" s="198"/>
      <c r="MYI588" s="198"/>
      <c r="MYJ588" s="198"/>
      <c r="MYK588" s="198"/>
      <c r="MYL588" s="198"/>
      <c r="MYM588" s="198"/>
      <c r="MYN588" s="198"/>
      <c r="MYO588" s="198"/>
      <c r="MYP588" s="198"/>
      <c r="MYQ588" s="198"/>
      <c r="MYR588" s="198"/>
      <c r="MYS588" s="198"/>
      <c r="MYT588" s="198"/>
      <c r="MYU588" s="198"/>
      <c r="MYV588" s="198"/>
      <c r="MYW588" s="198"/>
      <c r="MYX588" s="198"/>
      <c r="MYY588" s="198"/>
      <c r="MYZ588" s="198"/>
      <c r="MZA588" s="198"/>
      <c r="MZB588" s="198"/>
      <c r="MZC588" s="198"/>
      <c r="MZD588" s="198"/>
      <c r="MZE588" s="198"/>
      <c r="MZF588" s="198"/>
      <c r="MZG588" s="198"/>
      <c r="MZH588" s="198"/>
      <c r="MZI588" s="198"/>
      <c r="MZJ588" s="198"/>
      <c r="MZK588" s="198"/>
      <c r="MZL588" s="198"/>
      <c r="MZM588" s="198"/>
      <c r="MZN588" s="198"/>
      <c r="MZO588" s="198"/>
      <c r="MZP588" s="198"/>
      <c r="MZQ588" s="198"/>
      <c r="MZR588" s="198"/>
      <c r="MZS588" s="198"/>
      <c r="MZT588" s="198"/>
      <c r="MZU588" s="198"/>
      <c r="MZV588" s="198"/>
      <c r="MZW588" s="198"/>
      <c r="MZX588" s="198"/>
      <c r="MZY588" s="198"/>
      <c r="MZZ588" s="198"/>
      <c r="NAA588" s="198"/>
      <c r="NAB588" s="198"/>
      <c r="NAC588" s="198"/>
      <c r="NAD588" s="198"/>
      <c r="NAE588" s="198"/>
      <c r="NAF588" s="198"/>
      <c r="NAG588" s="198"/>
      <c r="NAH588" s="198"/>
      <c r="NAI588" s="198"/>
      <c r="NAJ588" s="198"/>
      <c r="NAK588" s="198"/>
      <c r="NAL588" s="198"/>
      <c r="NAM588" s="198"/>
      <c r="NAN588" s="198"/>
      <c r="NAO588" s="198"/>
      <c r="NAP588" s="198"/>
      <c r="NAQ588" s="198"/>
      <c r="NAR588" s="198"/>
      <c r="NAS588" s="198"/>
      <c r="NAT588" s="198"/>
      <c r="NAU588" s="198"/>
      <c r="NAV588" s="198"/>
      <c r="NAW588" s="198"/>
      <c r="NAX588" s="198"/>
      <c r="NAY588" s="198"/>
      <c r="NAZ588" s="198"/>
      <c r="NBA588" s="198"/>
      <c r="NBB588" s="198"/>
      <c r="NBC588" s="198"/>
      <c r="NBD588" s="198"/>
      <c r="NBE588" s="198"/>
      <c r="NBF588" s="198"/>
      <c r="NBG588" s="198"/>
      <c r="NBH588" s="198"/>
      <c r="NBI588" s="198"/>
      <c r="NBJ588" s="198"/>
      <c r="NBK588" s="198"/>
      <c r="NBL588" s="198"/>
      <c r="NBM588" s="198"/>
      <c r="NBN588" s="198"/>
      <c r="NBO588" s="198"/>
      <c r="NBP588" s="198"/>
      <c r="NBQ588" s="198"/>
      <c r="NBR588" s="198"/>
      <c r="NBS588" s="198"/>
      <c r="NBT588" s="198"/>
      <c r="NBU588" s="198"/>
      <c r="NBV588" s="198"/>
      <c r="NBW588" s="198"/>
      <c r="NBX588" s="198"/>
      <c r="NBY588" s="198"/>
      <c r="NBZ588" s="198"/>
      <c r="NCA588" s="198"/>
      <c r="NCB588" s="198"/>
      <c r="NCC588" s="198"/>
      <c r="NCD588" s="198"/>
      <c r="NCE588" s="198"/>
      <c r="NCF588" s="198"/>
      <c r="NCG588" s="198"/>
      <c r="NCH588" s="198"/>
      <c r="NCI588" s="198"/>
      <c r="NCJ588" s="198"/>
      <c r="NCK588" s="198"/>
      <c r="NCL588" s="198"/>
      <c r="NCM588" s="198"/>
      <c r="NCN588" s="198"/>
      <c r="NCO588" s="198"/>
      <c r="NCP588" s="198"/>
      <c r="NCQ588" s="198"/>
      <c r="NCR588" s="198"/>
      <c r="NCS588" s="198"/>
      <c r="NCT588" s="198"/>
      <c r="NCU588" s="198"/>
      <c r="NCV588" s="198"/>
      <c r="NCW588" s="198"/>
      <c r="NCX588" s="198"/>
      <c r="NCY588" s="198"/>
      <c r="NCZ588" s="198"/>
      <c r="NDA588" s="198"/>
      <c r="NDB588" s="198"/>
      <c r="NDC588" s="198"/>
      <c r="NDD588" s="198"/>
      <c r="NDE588" s="198"/>
      <c r="NDF588" s="198"/>
      <c r="NDG588" s="198"/>
      <c r="NDH588" s="198"/>
      <c r="NDI588" s="198"/>
      <c r="NDJ588" s="198"/>
      <c r="NDK588" s="198"/>
      <c r="NDL588" s="198"/>
      <c r="NDM588" s="198"/>
      <c r="NDN588" s="198"/>
      <c r="NDO588" s="198"/>
      <c r="NDP588" s="198"/>
      <c r="NDQ588" s="198"/>
      <c r="NDR588" s="198"/>
      <c r="NDS588" s="198"/>
      <c r="NDT588" s="198"/>
      <c r="NDU588" s="198"/>
      <c r="NDV588" s="198"/>
      <c r="NDW588" s="198"/>
      <c r="NDX588" s="198"/>
      <c r="NDY588" s="198"/>
      <c r="NDZ588" s="198"/>
      <c r="NEA588" s="198"/>
      <c r="NEB588" s="198"/>
      <c r="NEC588" s="198"/>
      <c r="NED588" s="198"/>
      <c r="NEE588" s="198"/>
      <c r="NEF588" s="198"/>
      <c r="NEG588" s="198"/>
      <c r="NEH588" s="198"/>
      <c r="NEI588" s="198"/>
      <c r="NEJ588" s="198"/>
      <c r="NEK588" s="198"/>
      <c r="NEL588" s="198"/>
      <c r="NEM588" s="198"/>
      <c r="NEN588" s="198"/>
      <c r="NEO588" s="198"/>
      <c r="NEP588" s="198"/>
      <c r="NEQ588" s="198"/>
      <c r="NER588" s="198"/>
      <c r="NES588" s="198"/>
      <c r="NET588" s="198"/>
      <c r="NEU588" s="198"/>
      <c r="NEV588" s="198"/>
      <c r="NEW588" s="198"/>
      <c r="NEX588" s="198"/>
      <c r="NEY588" s="198"/>
      <c r="NEZ588" s="198"/>
      <c r="NFA588" s="198"/>
      <c r="NFB588" s="198"/>
      <c r="NFC588" s="198"/>
      <c r="NFD588" s="198"/>
      <c r="NFE588" s="198"/>
      <c r="NFF588" s="198"/>
      <c r="NFG588" s="198"/>
      <c r="NFH588" s="198"/>
      <c r="NFI588" s="198"/>
      <c r="NFJ588" s="198"/>
      <c r="NFK588" s="198"/>
      <c r="NFL588" s="198"/>
      <c r="NFM588" s="198"/>
      <c r="NFN588" s="198"/>
      <c r="NFO588" s="198"/>
      <c r="NFP588" s="198"/>
      <c r="NFQ588" s="198"/>
      <c r="NFR588" s="198"/>
      <c r="NFS588" s="198"/>
      <c r="NFT588" s="198"/>
      <c r="NFU588" s="198"/>
      <c r="NFV588" s="198"/>
      <c r="NFW588" s="198"/>
      <c r="NFX588" s="198"/>
      <c r="NFY588" s="198"/>
      <c r="NFZ588" s="198"/>
      <c r="NGA588" s="198"/>
      <c r="NGB588" s="198"/>
      <c r="NGC588" s="198"/>
      <c r="NGD588" s="198"/>
      <c r="NGE588" s="198"/>
      <c r="NGF588" s="198"/>
      <c r="NGG588" s="198"/>
      <c r="NGH588" s="198"/>
      <c r="NGI588" s="198"/>
      <c r="NGJ588" s="198"/>
      <c r="NGK588" s="198"/>
      <c r="NGL588" s="198"/>
      <c r="NGM588" s="198"/>
      <c r="NGN588" s="198"/>
      <c r="NGO588" s="198"/>
      <c r="NGP588" s="198"/>
      <c r="NGQ588" s="198"/>
      <c r="NGR588" s="198"/>
      <c r="NGS588" s="198"/>
      <c r="NGT588" s="198"/>
      <c r="NGU588" s="198"/>
      <c r="NGV588" s="198"/>
      <c r="NGW588" s="198"/>
      <c r="NGX588" s="198"/>
      <c r="NGY588" s="198"/>
      <c r="NGZ588" s="198"/>
      <c r="NHA588" s="198"/>
      <c r="NHB588" s="198"/>
      <c r="NHC588" s="198"/>
      <c r="NHD588" s="198"/>
      <c r="NHE588" s="198"/>
      <c r="NHF588" s="198"/>
      <c r="NHG588" s="198"/>
      <c r="NHH588" s="198"/>
      <c r="NHI588" s="198"/>
      <c r="NHJ588" s="198"/>
      <c r="NHK588" s="198"/>
      <c r="NHL588" s="198"/>
      <c r="NHM588" s="198"/>
      <c r="NHN588" s="198"/>
      <c r="NHO588" s="198"/>
      <c r="NHP588" s="198"/>
      <c r="NHQ588" s="198"/>
      <c r="NHR588" s="198"/>
      <c r="NHS588" s="198"/>
      <c r="NHT588" s="198"/>
      <c r="NHU588" s="198"/>
      <c r="NHV588" s="198"/>
      <c r="NHW588" s="198"/>
      <c r="NHX588" s="198"/>
      <c r="NHY588" s="198"/>
      <c r="NHZ588" s="198"/>
      <c r="NIA588" s="198"/>
      <c r="NIB588" s="198"/>
      <c r="NIC588" s="198"/>
      <c r="NID588" s="198"/>
      <c r="NIE588" s="198"/>
      <c r="NIF588" s="198"/>
      <c r="NIG588" s="198"/>
      <c r="NIH588" s="198"/>
      <c r="NII588" s="198"/>
      <c r="NIJ588" s="198"/>
      <c r="NIK588" s="198"/>
      <c r="NIL588" s="198"/>
      <c r="NIM588" s="198"/>
      <c r="NIN588" s="198"/>
      <c r="NIO588" s="198"/>
      <c r="NIP588" s="198"/>
      <c r="NIQ588" s="198"/>
      <c r="NIR588" s="198"/>
      <c r="NIS588" s="198"/>
      <c r="NIT588" s="198"/>
      <c r="NIU588" s="198"/>
      <c r="NIV588" s="198"/>
      <c r="NIW588" s="198"/>
      <c r="NIX588" s="198"/>
      <c r="NIY588" s="198"/>
      <c r="NIZ588" s="198"/>
      <c r="NJA588" s="198"/>
      <c r="NJB588" s="198"/>
      <c r="NJC588" s="198"/>
      <c r="NJD588" s="198"/>
      <c r="NJE588" s="198"/>
      <c r="NJF588" s="198"/>
      <c r="NJG588" s="198"/>
      <c r="NJH588" s="198"/>
      <c r="NJI588" s="198"/>
      <c r="NJJ588" s="198"/>
      <c r="NJK588" s="198"/>
      <c r="NJL588" s="198"/>
      <c r="NJM588" s="198"/>
      <c r="NJN588" s="198"/>
      <c r="NJO588" s="198"/>
      <c r="NJP588" s="198"/>
      <c r="NJQ588" s="198"/>
      <c r="NJR588" s="198"/>
      <c r="NJS588" s="198"/>
      <c r="NJT588" s="198"/>
      <c r="NJU588" s="198"/>
      <c r="NJV588" s="198"/>
      <c r="NJW588" s="198"/>
      <c r="NJX588" s="198"/>
      <c r="NJY588" s="198"/>
      <c r="NJZ588" s="198"/>
      <c r="NKA588" s="198"/>
      <c r="NKB588" s="198"/>
      <c r="NKC588" s="198"/>
      <c r="NKD588" s="198"/>
      <c r="NKE588" s="198"/>
      <c r="NKF588" s="198"/>
      <c r="NKG588" s="198"/>
      <c r="NKH588" s="198"/>
      <c r="NKI588" s="198"/>
      <c r="NKJ588" s="198"/>
      <c r="NKK588" s="198"/>
      <c r="NKL588" s="198"/>
      <c r="NKM588" s="198"/>
      <c r="NKN588" s="198"/>
      <c r="NKO588" s="198"/>
      <c r="NKP588" s="198"/>
      <c r="NKQ588" s="198"/>
      <c r="NKR588" s="198"/>
      <c r="NKS588" s="198"/>
      <c r="NKT588" s="198"/>
      <c r="NKU588" s="198"/>
      <c r="NKV588" s="198"/>
      <c r="NKW588" s="198"/>
      <c r="NKX588" s="198"/>
      <c r="NKY588" s="198"/>
      <c r="NKZ588" s="198"/>
      <c r="NLA588" s="198"/>
      <c r="NLB588" s="198"/>
      <c r="NLC588" s="198"/>
      <c r="NLD588" s="198"/>
      <c r="NLE588" s="198"/>
      <c r="NLF588" s="198"/>
      <c r="NLG588" s="198"/>
      <c r="NLH588" s="198"/>
      <c r="NLI588" s="198"/>
      <c r="NLJ588" s="198"/>
      <c r="NLK588" s="198"/>
      <c r="NLL588" s="198"/>
      <c r="NLM588" s="198"/>
      <c r="NLN588" s="198"/>
      <c r="NLO588" s="198"/>
      <c r="NLP588" s="198"/>
      <c r="NLQ588" s="198"/>
      <c r="NLR588" s="198"/>
      <c r="NLS588" s="198"/>
      <c r="NLT588" s="198"/>
      <c r="NLU588" s="198"/>
      <c r="NLV588" s="198"/>
      <c r="NLW588" s="198"/>
      <c r="NLX588" s="198"/>
      <c r="NLY588" s="198"/>
      <c r="NLZ588" s="198"/>
      <c r="NMA588" s="198"/>
      <c r="NMB588" s="198"/>
      <c r="NMC588" s="198"/>
      <c r="NMD588" s="198"/>
      <c r="NME588" s="198"/>
      <c r="NMF588" s="198"/>
      <c r="NMG588" s="198"/>
      <c r="NMH588" s="198"/>
      <c r="NMI588" s="198"/>
      <c r="NMJ588" s="198"/>
      <c r="NMK588" s="198"/>
      <c r="NML588" s="198"/>
      <c r="NMM588" s="198"/>
      <c r="NMN588" s="198"/>
      <c r="NMO588" s="198"/>
      <c r="NMP588" s="198"/>
      <c r="NMQ588" s="198"/>
      <c r="NMR588" s="198"/>
      <c r="NMS588" s="198"/>
      <c r="NMT588" s="198"/>
      <c r="NMU588" s="198"/>
      <c r="NMV588" s="198"/>
      <c r="NMW588" s="198"/>
      <c r="NMX588" s="198"/>
      <c r="NMY588" s="198"/>
      <c r="NMZ588" s="198"/>
      <c r="NNA588" s="198"/>
      <c r="NNB588" s="198"/>
      <c r="NNC588" s="198"/>
      <c r="NND588" s="198"/>
      <c r="NNE588" s="198"/>
      <c r="NNF588" s="198"/>
      <c r="NNG588" s="198"/>
      <c r="NNH588" s="198"/>
      <c r="NNI588" s="198"/>
      <c r="NNJ588" s="198"/>
      <c r="NNK588" s="198"/>
      <c r="NNL588" s="198"/>
      <c r="NNM588" s="198"/>
      <c r="NNN588" s="198"/>
      <c r="NNO588" s="198"/>
      <c r="NNP588" s="198"/>
      <c r="NNQ588" s="198"/>
      <c r="NNR588" s="198"/>
      <c r="NNS588" s="198"/>
      <c r="NNT588" s="198"/>
      <c r="NNU588" s="198"/>
      <c r="NNV588" s="198"/>
      <c r="NNW588" s="198"/>
      <c r="NNX588" s="198"/>
      <c r="NNY588" s="198"/>
      <c r="NNZ588" s="198"/>
      <c r="NOA588" s="198"/>
      <c r="NOB588" s="198"/>
      <c r="NOC588" s="198"/>
      <c r="NOD588" s="198"/>
      <c r="NOE588" s="198"/>
      <c r="NOF588" s="198"/>
      <c r="NOG588" s="198"/>
      <c r="NOH588" s="198"/>
      <c r="NOI588" s="198"/>
      <c r="NOJ588" s="198"/>
      <c r="NOK588" s="198"/>
      <c r="NOL588" s="198"/>
      <c r="NOM588" s="198"/>
      <c r="NON588" s="198"/>
      <c r="NOO588" s="198"/>
      <c r="NOP588" s="198"/>
      <c r="NOQ588" s="198"/>
      <c r="NOR588" s="198"/>
      <c r="NOS588" s="198"/>
      <c r="NOT588" s="198"/>
      <c r="NOU588" s="198"/>
      <c r="NOV588" s="198"/>
      <c r="NOW588" s="198"/>
      <c r="NOX588" s="198"/>
      <c r="NOY588" s="198"/>
      <c r="NOZ588" s="198"/>
      <c r="NPA588" s="198"/>
      <c r="NPB588" s="198"/>
      <c r="NPC588" s="198"/>
      <c r="NPD588" s="198"/>
      <c r="NPE588" s="198"/>
      <c r="NPF588" s="198"/>
      <c r="NPG588" s="198"/>
      <c r="NPH588" s="198"/>
      <c r="NPI588" s="198"/>
      <c r="NPJ588" s="198"/>
      <c r="NPK588" s="198"/>
      <c r="NPL588" s="198"/>
      <c r="NPM588" s="198"/>
      <c r="NPN588" s="198"/>
      <c r="NPO588" s="198"/>
      <c r="NPP588" s="198"/>
      <c r="NPQ588" s="198"/>
      <c r="NPR588" s="198"/>
      <c r="NPS588" s="198"/>
      <c r="NPT588" s="198"/>
      <c r="NPU588" s="198"/>
      <c r="NPV588" s="198"/>
      <c r="NPW588" s="198"/>
      <c r="NPX588" s="198"/>
      <c r="NPY588" s="198"/>
      <c r="NPZ588" s="198"/>
      <c r="NQA588" s="198"/>
      <c r="NQB588" s="198"/>
      <c r="NQC588" s="198"/>
      <c r="NQD588" s="198"/>
      <c r="NQE588" s="198"/>
      <c r="NQF588" s="198"/>
      <c r="NQG588" s="198"/>
      <c r="NQH588" s="198"/>
      <c r="NQI588" s="198"/>
      <c r="NQJ588" s="198"/>
      <c r="NQK588" s="198"/>
      <c r="NQL588" s="198"/>
      <c r="NQM588" s="198"/>
      <c r="NQN588" s="198"/>
      <c r="NQO588" s="198"/>
      <c r="NQP588" s="198"/>
      <c r="NQQ588" s="198"/>
      <c r="NQR588" s="198"/>
      <c r="NQS588" s="198"/>
      <c r="NQT588" s="198"/>
      <c r="NQU588" s="198"/>
      <c r="NQV588" s="198"/>
      <c r="NQW588" s="198"/>
      <c r="NQX588" s="198"/>
      <c r="NQY588" s="198"/>
      <c r="NQZ588" s="198"/>
      <c r="NRA588" s="198"/>
      <c r="NRB588" s="198"/>
      <c r="NRC588" s="198"/>
      <c r="NRD588" s="198"/>
      <c r="NRE588" s="198"/>
      <c r="NRF588" s="198"/>
      <c r="NRG588" s="198"/>
      <c r="NRH588" s="198"/>
      <c r="NRI588" s="198"/>
      <c r="NRJ588" s="198"/>
      <c r="NRK588" s="198"/>
      <c r="NRL588" s="198"/>
      <c r="NRM588" s="198"/>
      <c r="NRN588" s="198"/>
      <c r="NRO588" s="198"/>
      <c r="NRP588" s="198"/>
      <c r="NRQ588" s="198"/>
      <c r="NRR588" s="198"/>
      <c r="NRS588" s="198"/>
      <c r="NRT588" s="198"/>
      <c r="NRU588" s="198"/>
      <c r="NRV588" s="198"/>
      <c r="NRW588" s="198"/>
      <c r="NRX588" s="198"/>
      <c r="NRY588" s="198"/>
      <c r="NRZ588" s="198"/>
      <c r="NSA588" s="198"/>
      <c r="NSB588" s="198"/>
      <c r="NSC588" s="198"/>
      <c r="NSD588" s="198"/>
      <c r="NSE588" s="198"/>
      <c r="NSF588" s="198"/>
      <c r="NSG588" s="198"/>
      <c r="NSH588" s="198"/>
      <c r="NSI588" s="198"/>
      <c r="NSJ588" s="198"/>
      <c r="NSK588" s="198"/>
      <c r="NSL588" s="198"/>
      <c r="NSM588" s="198"/>
      <c r="NSN588" s="198"/>
      <c r="NSO588" s="198"/>
      <c r="NSP588" s="198"/>
      <c r="NSQ588" s="198"/>
      <c r="NSR588" s="198"/>
      <c r="NSS588" s="198"/>
      <c r="NST588" s="198"/>
      <c r="NSU588" s="198"/>
      <c r="NSV588" s="198"/>
      <c r="NSW588" s="198"/>
      <c r="NSX588" s="198"/>
      <c r="NSY588" s="198"/>
      <c r="NSZ588" s="198"/>
      <c r="NTA588" s="198"/>
      <c r="NTB588" s="198"/>
      <c r="NTC588" s="198"/>
      <c r="NTD588" s="198"/>
      <c r="NTE588" s="198"/>
      <c r="NTF588" s="198"/>
      <c r="NTG588" s="198"/>
      <c r="NTH588" s="198"/>
      <c r="NTI588" s="198"/>
      <c r="NTJ588" s="198"/>
      <c r="NTK588" s="198"/>
      <c r="NTL588" s="198"/>
      <c r="NTM588" s="198"/>
      <c r="NTN588" s="198"/>
      <c r="NTO588" s="198"/>
      <c r="NTP588" s="198"/>
      <c r="NTQ588" s="198"/>
      <c r="NTR588" s="198"/>
      <c r="NTS588" s="198"/>
      <c r="NTT588" s="198"/>
      <c r="NTU588" s="198"/>
      <c r="NTV588" s="198"/>
      <c r="NTW588" s="198"/>
      <c r="NTX588" s="198"/>
      <c r="NTY588" s="198"/>
      <c r="NTZ588" s="198"/>
      <c r="NUA588" s="198"/>
      <c r="NUB588" s="198"/>
      <c r="NUC588" s="198"/>
      <c r="NUD588" s="198"/>
      <c r="NUE588" s="198"/>
      <c r="NUF588" s="198"/>
      <c r="NUG588" s="198"/>
      <c r="NUH588" s="198"/>
      <c r="NUI588" s="198"/>
      <c r="NUJ588" s="198"/>
      <c r="NUK588" s="198"/>
      <c r="NUL588" s="198"/>
      <c r="NUM588" s="198"/>
      <c r="NUN588" s="198"/>
      <c r="NUO588" s="198"/>
      <c r="NUP588" s="198"/>
      <c r="NUQ588" s="198"/>
      <c r="NUR588" s="198"/>
      <c r="NUS588" s="198"/>
      <c r="NUT588" s="198"/>
      <c r="NUU588" s="198"/>
      <c r="NUV588" s="198"/>
      <c r="NUW588" s="198"/>
      <c r="NUX588" s="198"/>
      <c r="NUY588" s="198"/>
      <c r="NUZ588" s="198"/>
      <c r="NVA588" s="198"/>
      <c r="NVB588" s="198"/>
      <c r="NVC588" s="198"/>
      <c r="NVD588" s="198"/>
      <c r="NVE588" s="198"/>
      <c r="NVF588" s="198"/>
      <c r="NVG588" s="198"/>
      <c r="NVH588" s="198"/>
      <c r="NVI588" s="198"/>
      <c r="NVJ588" s="198"/>
      <c r="NVK588" s="198"/>
      <c r="NVL588" s="198"/>
      <c r="NVM588" s="198"/>
      <c r="NVN588" s="198"/>
      <c r="NVO588" s="198"/>
      <c r="NVP588" s="198"/>
      <c r="NVQ588" s="198"/>
      <c r="NVR588" s="198"/>
      <c r="NVS588" s="198"/>
      <c r="NVT588" s="198"/>
      <c r="NVU588" s="198"/>
      <c r="NVV588" s="198"/>
      <c r="NVW588" s="198"/>
      <c r="NVX588" s="198"/>
      <c r="NVY588" s="198"/>
      <c r="NVZ588" s="198"/>
      <c r="NWA588" s="198"/>
      <c r="NWB588" s="198"/>
      <c r="NWC588" s="198"/>
      <c r="NWD588" s="198"/>
      <c r="NWE588" s="198"/>
      <c r="NWF588" s="198"/>
      <c r="NWG588" s="198"/>
      <c r="NWH588" s="198"/>
      <c r="NWI588" s="198"/>
      <c r="NWJ588" s="198"/>
      <c r="NWK588" s="198"/>
      <c r="NWL588" s="198"/>
      <c r="NWM588" s="198"/>
      <c r="NWN588" s="198"/>
      <c r="NWO588" s="198"/>
      <c r="NWP588" s="198"/>
      <c r="NWQ588" s="198"/>
      <c r="NWR588" s="198"/>
      <c r="NWS588" s="198"/>
      <c r="NWT588" s="198"/>
      <c r="NWU588" s="198"/>
      <c r="NWV588" s="198"/>
      <c r="NWW588" s="198"/>
      <c r="NWX588" s="198"/>
      <c r="NWY588" s="198"/>
      <c r="NWZ588" s="198"/>
      <c r="NXA588" s="198"/>
      <c r="NXB588" s="198"/>
      <c r="NXC588" s="198"/>
      <c r="NXD588" s="198"/>
      <c r="NXE588" s="198"/>
      <c r="NXF588" s="198"/>
      <c r="NXG588" s="198"/>
      <c r="NXH588" s="198"/>
      <c r="NXI588" s="198"/>
      <c r="NXJ588" s="198"/>
      <c r="NXK588" s="198"/>
      <c r="NXL588" s="198"/>
      <c r="NXM588" s="198"/>
      <c r="NXN588" s="198"/>
      <c r="NXO588" s="198"/>
      <c r="NXP588" s="198"/>
      <c r="NXQ588" s="198"/>
      <c r="NXR588" s="198"/>
      <c r="NXS588" s="198"/>
      <c r="NXT588" s="198"/>
      <c r="NXU588" s="198"/>
      <c r="NXV588" s="198"/>
      <c r="NXW588" s="198"/>
      <c r="NXX588" s="198"/>
      <c r="NXY588" s="198"/>
      <c r="NXZ588" s="198"/>
      <c r="NYA588" s="198"/>
      <c r="NYB588" s="198"/>
      <c r="NYC588" s="198"/>
      <c r="NYD588" s="198"/>
      <c r="NYE588" s="198"/>
      <c r="NYF588" s="198"/>
      <c r="NYG588" s="198"/>
      <c r="NYH588" s="198"/>
      <c r="NYI588" s="198"/>
      <c r="NYJ588" s="198"/>
      <c r="NYK588" s="198"/>
      <c r="NYL588" s="198"/>
      <c r="NYM588" s="198"/>
      <c r="NYN588" s="198"/>
      <c r="NYO588" s="198"/>
      <c r="NYP588" s="198"/>
      <c r="NYQ588" s="198"/>
      <c r="NYR588" s="198"/>
      <c r="NYS588" s="198"/>
      <c r="NYT588" s="198"/>
      <c r="NYU588" s="198"/>
      <c r="NYV588" s="198"/>
      <c r="NYW588" s="198"/>
      <c r="NYX588" s="198"/>
      <c r="NYY588" s="198"/>
      <c r="NYZ588" s="198"/>
      <c r="NZA588" s="198"/>
      <c r="NZB588" s="198"/>
      <c r="NZC588" s="198"/>
      <c r="NZD588" s="198"/>
      <c r="NZE588" s="198"/>
      <c r="NZF588" s="198"/>
      <c r="NZG588" s="198"/>
      <c r="NZH588" s="198"/>
      <c r="NZI588" s="198"/>
      <c r="NZJ588" s="198"/>
      <c r="NZK588" s="198"/>
      <c r="NZL588" s="198"/>
      <c r="NZM588" s="198"/>
      <c r="NZN588" s="198"/>
      <c r="NZO588" s="198"/>
      <c r="NZP588" s="198"/>
      <c r="NZQ588" s="198"/>
      <c r="NZR588" s="198"/>
      <c r="NZS588" s="198"/>
      <c r="NZT588" s="198"/>
      <c r="NZU588" s="198"/>
      <c r="NZV588" s="198"/>
      <c r="NZW588" s="198"/>
      <c r="NZX588" s="198"/>
      <c r="NZY588" s="198"/>
      <c r="NZZ588" s="198"/>
      <c r="OAA588" s="198"/>
      <c r="OAB588" s="198"/>
      <c r="OAC588" s="198"/>
      <c r="OAD588" s="198"/>
      <c r="OAE588" s="198"/>
      <c r="OAF588" s="198"/>
      <c r="OAG588" s="198"/>
      <c r="OAH588" s="198"/>
      <c r="OAI588" s="198"/>
      <c r="OAJ588" s="198"/>
      <c r="OAK588" s="198"/>
      <c r="OAL588" s="198"/>
      <c r="OAM588" s="198"/>
      <c r="OAN588" s="198"/>
      <c r="OAO588" s="198"/>
      <c r="OAP588" s="198"/>
      <c r="OAQ588" s="198"/>
      <c r="OAR588" s="198"/>
      <c r="OAS588" s="198"/>
      <c r="OAT588" s="198"/>
      <c r="OAU588" s="198"/>
      <c r="OAV588" s="198"/>
      <c r="OAW588" s="198"/>
      <c r="OAX588" s="198"/>
      <c r="OAY588" s="198"/>
      <c r="OAZ588" s="198"/>
      <c r="OBA588" s="198"/>
      <c r="OBB588" s="198"/>
      <c r="OBC588" s="198"/>
      <c r="OBD588" s="198"/>
      <c r="OBE588" s="198"/>
      <c r="OBF588" s="198"/>
      <c r="OBG588" s="198"/>
      <c r="OBH588" s="198"/>
      <c r="OBI588" s="198"/>
      <c r="OBJ588" s="198"/>
      <c r="OBK588" s="198"/>
      <c r="OBL588" s="198"/>
      <c r="OBM588" s="198"/>
      <c r="OBN588" s="198"/>
      <c r="OBO588" s="198"/>
      <c r="OBP588" s="198"/>
      <c r="OBQ588" s="198"/>
      <c r="OBR588" s="198"/>
      <c r="OBS588" s="198"/>
      <c r="OBT588" s="198"/>
      <c r="OBU588" s="198"/>
      <c r="OBV588" s="198"/>
      <c r="OBW588" s="198"/>
      <c r="OBX588" s="198"/>
      <c r="OBY588" s="198"/>
      <c r="OBZ588" s="198"/>
      <c r="OCA588" s="198"/>
      <c r="OCB588" s="198"/>
      <c r="OCC588" s="198"/>
      <c r="OCD588" s="198"/>
      <c r="OCE588" s="198"/>
      <c r="OCF588" s="198"/>
      <c r="OCG588" s="198"/>
      <c r="OCH588" s="198"/>
      <c r="OCI588" s="198"/>
      <c r="OCJ588" s="198"/>
      <c r="OCK588" s="198"/>
      <c r="OCL588" s="198"/>
      <c r="OCM588" s="198"/>
      <c r="OCN588" s="198"/>
      <c r="OCO588" s="198"/>
      <c r="OCP588" s="198"/>
      <c r="OCQ588" s="198"/>
      <c r="OCR588" s="198"/>
      <c r="OCS588" s="198"/>
      <c r="OCT588" s="198"/>
      <c r="OCU588" s="198"/>
      <c r="OCV588" s="198"/>
      <c r="OCW588" s="198"/>
      <c r="OCX588" s="198"/>
      <c r="OCY588" s="198"/>
      <c r="OCZ588" s="198"/>
      <c r="ODA588" s="198"/>
      <c r="ODB588" s="198"/>
      <c r="ODC588" s="198"/>
      <c r="ODD588" s="198"/>
      <c r="ODE588" s="198"/>
      <c r="ODF588" s="198"/>
      <c r="ODG588" s="198"/>
      <c r="ODH588" s="198"/>
      <c r="ODI588" s="198"/>
      <c r="ODJ588" s="198"/>
      <c r="ODK588" s="198"/>
      <c r="ODL588" s="198"/>
      <c r="ODM588" s="198"/>
      <c r="ODN588" s="198"/>
      <c r="ODO588" s="198"/>
      <c r="ODP588" s="198"/>
      <c r="ODQ588" s="198"/>
      <c r="ODR588" s="198"/>
      <c r="ODS588" s="198"/>
      <c r="ODT588" s="198"/>
      <c r="ODU588" s="198"/>
      <c r="ODV588" s="198"/>
      <c r="ODW588" s="198"/>
      <c r="ODX588" s="198"/>
      <c r="ODY588" s="198"/>
      <c r="ODZ588" s="198"/>
      <c r="OEA588" s="198"/>
      <c r="OEB588" s="198"/>
      <c r="OEC588" s="198"/>
      <c r="OED588" s="198"/>
      <c r="OEE588" s="198"/>
      <c r="OEF588" s="198"/>
      <c r="OEG588" s="198"/>
      <c r="OEH588" s="198"/>
      <c r="OEI588" s="198"/>
      <c r="OEJ588" s="198"/>
      <c r="OEK588" s="198"/>
      <c r="OEL588" s="198"/>
      <c r="OEM588" s="198"/>
      <c r="OEN588" s="198"/>
      <c r="OEO588" s="198"/>
      <c r="OEP588" s="198"/>
      <c r="OEQ588" s="198"/>
      <c r="OER588" s="198"/>
      <c r="OES588" s="198"/>
      <c r="OET588" s="198"/>
      <c r="OEU588" s="198"/>
      <c r="OEV588" s="198"/>
      <c r="OEW588" s="198"/>
      <c r="OEX588" s="198"/>
      <c r="OEY588" s="198"/>
      <c r="OEZ588" s="198"/>
      <c r="OFA588" s="198"/>
      <c r="OFB588" s="198"/>
      <c r="OFC588" s="198"/>
      <c r="OFD588" s="198"/>
      <c r="OFE588" s="198"/>
      <c r="OFF588" s="198"/>
      <c r="OFG588" s="198"/>
      <c r="OFH588" s="198"/>
      <c r="OFI588" s="198"/>
      <c r="OFJ588" s="198"/>
      <c r="OFK588" s="198"/>
      <c r="OFL588" s="198"/>
      <c r="OFM588" s="198"/>
      <c r="OFN588" s="198"/>
      <c r="OFO588" s="198"/>
      <c r="OFP588" s="198"/>
      <c r="OFQ588" s="198"/>
      <c r="OFR588" s="198"/>
      <c r="OFS588" s="198"/>
      <c r="OFT588" s="198"/>
      <c r="OFU588" s="198"/>
      <c r="OFV588" s="198"/>
      <c r="OFW588" s="198"/>
      <c r="OFX588" s="198"/>
      <c r="OFY588" s="198"/>
      <c r="OFZ588" s="198"/>
      <c r="OGA588" s="198"/>
      <c r="OGB588" s="198"/>
      <c r="OGC588" s="198"/>
      <c r="OGD588" s="198"/>
      <c r="OGE588" s="198"/>
      <c r="OGF588" s="198"/>
      <c r="OGG588" s="198"/>
      <c r="OGH588" s="198"/>
      <c r="OGI588" s="198"/>
      <c r="OGJ588" s="198"/>
      <c r="OGK588" s="198"/>
      <c r="OGL588" s="198"/>
      <c r="OGM588" s="198"/>
      <c r="OGN588" s="198"/>
      <c r="OGO588" s="198"/>
      <c r="OGP588" s="198"/>
      <c r="OGQ588" s="198"/>
      <c r="OGR588" s="198"/>
      <c r="OGS588" s="198"/>
      <c r="OGT588" s="198"/>
      <c r="OGU588" s="198"/>
      <c r="OGV588" s="198"/>
      <c r="OGW588" s="198"/>
      <c r="OGX588" s="198"/>
      <c r="OGY588" s="198"/>
      <c r="OGZ588" s="198"/>
      <c r="OHA588" s="198"/>
      <c r="OHB588" s="198"/>
      <c r="OHC588" s="198"/>
      <c r="OHD588" s="198"/>
      <c r="OHE588" s="198"/>
      <c r="OHF588" s="198"/>
      <c r="OHG588" s="198"/>
      <c r="OHH588" s="198"/>
      <c r="OHI588" s="198"/>
      <c r="OHJ588" s="198"/>
      <c r="OHK588" s="198"/>
      <c r="OHL588" s="198"/>
      <c r="OHM588" s="198"/>
      <c r="OHN588" s="198"/>
      <c r="OHO588" s="198"/>
      <c r="OHP588" s="198"/>
      <c r="OHQ588" s="198"/>
      <c r="OHR588" s="198"/>
      <c r="OHS588" s="198"/>
      <c r="OHT588" s="198"/>
      <c r="OHU588" s="198"/>
      <c r="OHV588" s="198"/>
      <c r="OHW588" s="198"/>
      <c r="OHX588" s="198"/>
      <c r="OHY588" s="198"/>
      <c r="OHZ588" s="198"/>
      <c r="OIA588" s="198"/>
      <c r="OIB588" s="198"/>
      <c r="OIC588" s="198"/>
      <c r="OID588" s="198"/>
      <c r="OIE588" s="198"/>
      <c r="OIF588" s="198"/>
      <c r="OIG588" s="198"/>
      <c r="OIH588" s="198"/>
      <c r="OII588" s="198"/>
      <c r="OIJ588" s="198"/>
      <c r="OIK588" s="198"/>
      <c r="OIL588" s="198"/>
      <c r="OIM588" s="198"/>
      <c r="OIN588" s="198"/>
      <c r="OIO588" s="198"/>
      <c r="OIP588" s="198"/>
      <c r="OIQ588" s="198"/>
      <c r="OIR588" s="198"/>
      <c r="OIS588" s="198"/>
      <c r="OIT588" s="198"/>
      <c r="OIU588" s="198"/>
      <c r="OIV588" s="198"/>
      <c r="OIW588" s="198"/>
      <c r="OIX588" s="198"/>
      <c r="OIY588" s="198"/>
      <c r="OIZ588" s="198"/>
      <c r="OJA588" s="198"/>
      <c r="OJB588" s="198"/>
      <c r="OJC588" s="198"/>
      <c r="OJD588" s="198"/>
      <c r="OJE588" s="198"/>
      <c r="OJF588" s="198"/>
      <c r="OJG588" s="198"/>
      <c r="OJH588" s="198"/>
      <c r="OJI588" s="198"/>
      <c r="OJJ588" s="198"/>
      <c r="OJK588" s="198"/>
      <c r="OJL588" s="198"/>
      <c r="OJM588" s="198"/>
      <c r="OJN588" s="198"/>
      <c r="OJO588" s="198"/>
      <c r="OJP588" s="198"/>
      <c r="OJQ588" s="198"/>
      <c r="OJR588" s="198"/>
      <c r="OJS588" s="198"/>
      <c r="OJT588" s="198"/>
      <c r="OJU588" s="198"/>
      <c r="OJV588" s="198"/>
      <c r="OJW588" s="198"/>
      <c r="OJX588" s="198"/>
      <c r="OJY588" s="198"/>
      <c r="OJZ588" s="198"/>
      <c r="OKA588" s="198"/>
      <c r="OKB588" s="198"/>
      <c r="OKC588" s="198"/>
      <c r="OKD588" s="198"/>
      <c r="OKE588" s="198"/>
      <c r="OKF588" s="198"/>
      <c r="OKG588" s="198"/>
      <c r="OKH588" s="198"/>
      <c r="OKI588" s="198"/>
      <c r="OKJ588" s="198"/>
      <c r="OKK588" s="198"/>
      <c r="OKL588" s="198"/>
      <c r="OKM588" s="198"/>
      <c r="OKN588" s="198"/>
      <c r="OKO588" s="198"/>
      <c r="OKP588" s="198"/>
      <c r="OKQ588" s="198"/>
      <c r="OKR588" s="198"/>
      <c r="OKS588" s="198"/>
      <c r="OKT588" s="198"/>
      <c r="OKU588" s="198"/>
      <c r="OKV588" s="198"/>
      <c r="OKW588" s="198"/>
      <c r="OKX588" s="198"/>
      <c r="OKY588" s="198"/>
      <c r="OKZ588" s="198"/>
      <c r="OLA588" s="198"/>
      <c r="OLB588" s="198"/>
      <c r="OLC588" s="198"/>
      <c r="OLD588" s="198"/>
      <c r="OLE588" s="198"/>
      <c r="OLF588" s="198"/>
      <c r="OLG588" s="198"/>
      <c r="OLH588" s="198"/>
      <c r="OLI588" s="198"/>
      <c r="OLJ588" s="198"/>
      <c r="OLK588" s="198"/>
      <c r="OLL588" s="198"/>
      <c r="OLM588" s="198"/>
      <c r="OLN588" s="198"/>
      <c r="OLO588" s="198"/>
      <c r="OLP588" s="198"/>
      <c r="OLQ588" s="198"/>
      <c r="OLR588" s="198"/>
      <c r="OLS588" s="198"/>
      <c r="OLT588" s="198"/>
      <c r="OLU588" s="198"/>
      <c r="OLV588" s="198"/>
      <c r="OLW588" s="198"/>
      <c r="OLX588" s="198"/>
      <c r="OLY588" s="198"/>
      <c r="OLZ588" s="198"/>
      <c r="OMA588" s="198"/>
      <c r="OMB588" s="198"/>
      <c r="OMC588" s="198"/>
      <c r="OMD588" s="198"/>
      <c r="OME588" s="198"/>
      <c r="OMF588" s="198"/>
      <c r="OMG588" s="198"/>
      <c r="OMH588" s="198"/>
      <c r="OMI588" s="198"/>
      <c r="OMJ588" s="198"/>
      <c r="OMK588" s="198"/>
      <c r="OML588" s="198"/>
      <c r="OMM588" s="198"/>
      <c r="OMN588" s="198"/>
      <c r="OMO588" s="198"/>
      <c r="OMP588" s="198"/>
      <c r="OMQ588" s="198"/>
      <c r="OMR588" s="198"/>
      <c r="OMS588" s="198"/>
      <c r="OMT588" s="198"/>
      <c r="OMU588" s="198"/>
      <c r="OMV588" s="198"/>
      <c r="OMW588" s="198"/>
      <c r="OMX588" s="198"/>
      <c r="OMY588" s="198"/>
      <c r="OMZ588" s="198"/>
      <c r="ONA588" s="198"/>
      <c r="ONB588" s="198"/>
      <c r="ONC588" s="198"/>
      <c r="OND588" s="198"/>
      <c r="ONE588" s="198"/>
      <c r="ONF588" s="198"/>
      <c r="ONG588" s="198"/>
      <c r="ONH588" s="198"/>
      <c r="ONI588" s="198"/>
      <c r="ONJ588" s="198"/>
      <c r="ONK588" s="198"/>
      <c r="ONL588" s="198"/>
      <c r="ONM588" s="198"/>
      <c r="ONN588" s="198"/>
      <c r="ONO588" s="198"/>
      <c r="ONP588" s="198"/>
      <c r="ONQ588" s="198"/>
      <c r="ONR588" s="198"/>
      <c r="ONS588" s="198"/>
      <c r="ONT588" s="198"/>
      <c r="ONU588" s="198"/>
      <c r="ONV588" s="198"/>
      <c r="ONW588" s="198"/>
      <c r="ONX588" s="198"/>
      <c r="ONY588" s="198"/>
      <c r="ONZ588" s="198"/>
      <c r="OOA588" s="198"/>
      <c r="OOB588" s="198"/>
      <c r="OOC588" s="198"/>
      <c r="OOD588" s="198"/>
      <c r="OOE588" s="198"/>
      <c r="OOF588" s="198"/>
      <c r="OOG588" s="198"/>
      <c r="OOH588" s="198"/>
      <c r="OOI588" s="198"/>
      <c r="OOJ588" s="198"/>
      <c r="OOK588" s="198"/>
      <c r="OOL588" s="198"/>
      <c r="OOM588" s="198"/>
      <c r="OON588" s="198"/>
      <c r="OOO588" s="198"/>
      <c r="OOP588" s="198"/>
      <c r="OOQ588" s="198"/>
      <c r="OOR588" s="198"/>
      <c r="OOS588" s="198"/>
      <c r="OOT588" s="198"/>
      <c r="OOU588" s="198"/>
      <c r="OOV588" s="198"/>
      <c r="OOW588" s="198"/>
      <c r="OOX588" s="198"/>
      <c r="OOY588" s="198"/>
      <c r="OOZ588" s="198"/>
      <c r="OPA588" s="198"/>
      <c r="OPB588" s="198"/>
      <c r="OPC588" s="198"/>
      <c r="OPD588" s="198"/>
      <c r="OPE588" s="198"/>
      <c r="OPF588" s="198"/>
      <c r="OPG588" s="198"/>
      <c r="OPH588" s="198"/>
      <c r="OPI588" s="198"/>
      <c r="OPJ588" s="198"/>
      <c r="OPK588" s="198"/>
      <c r="OPL588" s="198"/>
      <c r="OPM588" s="198"/>
      <c r="OPN588" s="198"/>
      <c r="OPO588" s="198"/>
      <c r="OPP588" s="198"/>
      <c r="OPQ588" s="198"/>
      <c r="OPR588" s="198"/>
      <c r="OPS588" s="198"/>
      <c r="OPT588" s="198"/>
      <c r="OPU588" s="198"/>
      <c r="OPV588" s="198"/>
      <c r="OPW588" s="198"/>
      <c r="OPX588" s="198"/>
      <c r="OPY588" s="198"/>
      <c r="OPZ588" s="198"/>
      <c r="OQA588" s="198"/>
      <c r="OQB588" s="198"/>
      <c r="OQC588" s="198"/>
      <c r="OQD588" s="198"/>
      <c r="OQE588" s="198"/>
      <c r="OQF588" s="198"/>
      <c r="OQG588" s="198"/>
      <c r="OQH588" s="198"/>
      <c r="OQI588" s="198"/>
      <c r="OQJ588" s="198"/>
      <c r="OQK588" s="198"/>
      <c r="OQL588" s="198"/>
      <c r="OQM588" s="198"/>
      <c r="OQN588" s="198"/>
      <c r="OQO588" s="198"/>
      <c r="OQP588" s="198"/>
      <c r="OQQ588" s="198"/>
      <c r="OQR588" s="198"/>
      <c r="OQS588" s="198"/>
      <c r="OQT588" s="198"/>
      <c r="OQU588" s="198"/>
      <c r="OQV588" s="198"/>
      <c r="OQW588" s="198"/>
      <c r="OQX588" s="198"/>
      <c r="OQY588" s="198"/>
      <c r="OQZ588" s="198"/>
      <c r="ORA588" s="198"/>
      <c r="ORB588" s="198"/>
      <c r="ORC588" s="198"/>
      <c r="ORD588" s="198"/>
      <c r="ORE588" s="198"/>
      <c r="ORF588" s="198"/>
      <c r="ORG588" s="198"/>
      <c r="ORH588" s="198"/>
      <c r="ORI588" s="198"/>
      <c r="ORJ588" s="198"/>
      <c r="ORK588" s="198"/>
      <c r="ORL588" s="198"/>
      <c r="ORM588" s="198"/>
      <c r="ORN588" s="198"/>
      <c r="ORO588" s="198"/>
      <c r="ORP588" s="198"/>
      <c r="ORQ588" s="198"/>
      <c r="ORR588" s="198"/>
      <c r="ORS588" s="198"/>
      <c r="ORT588" s="198"/>
      <c r="ORU588" s="198"/>
      <c r="ORV588" s="198"/>
      <c r="ORW588" s="198"/>
      <c r="ORX588" s="198"/>
      <c r="ORY588" s="198"/>
      <c r="ORZ588" s="198"/>
      <c r="OSA588" s="198"/>
      <c r="OSB588" s="198"/>
      <c r="OSC588" s="198"/>
      <c r="OSD588" s="198"/>
      <c r="OSE588" s="198"/>
      <c r="OSF588" s="198"/>
      <c r="OSG588" s="198"/>
      <c r="OSH588" s="198"/>
      <c r="OSI588" s="198"/>
      <c r="OSJ588" s="198"/>
      <c r="OSK588" s="198"/>
      <c r="OSL588" s="198"/>
      <c r="OSM588" s="198"/>
      <c r="OSN588" s="198"/>
      <c r="OSO588" s="198"/>
      <c r="OSP588" s="198"/>
      <c r="OSQ588" s="198"/>
      <c r="OSR588" s="198"/>
      <c r="OSS588" s="198"/>
      <c r="OST588" s="198"/>
      <c r="OSU588" s="198"/>
      <c r="OSV588" s="198"/>
      <c r="OSW588" s="198"/>
      <c r="OSX588" s="198"/>
      <c r="OSY588" s="198"/>
      <c r="OSZ588" s="198"/>
      <c r="OTA588" s="198"/>
      <c r="OTB588" s="198"/>
      <c r="OTC588" s="198"/>
      <c r="OTD588" s="198"/>
      <c r="OTE588" s="198"/>
      <c r="OTF588" s="198"/>
      <c r="OTG588" s="198"/>
      <c r="OTH588" s="198"/>
      <c r="OTI588" s="198"/>
      <c r="OTJ588" s="198"/>
      <c r="OTK588" s="198"/>
      <c r="OTL588" s="198"/>
      <c r="OTM588" s="198"/>
      <c r="OTN588" s="198"/>
      <c r="OTO588" s="198"/>
      <c r="OTP588" s="198"/>
      <c r="OTQ588" s="198"/>
      <c r="OTR588" s="198"/>
      <c r="OTS588" s="198"/>
      <c r="OTT588" s="198"/>
      <c r="OTU588" s="198"/>
      <c r="OTV588" s="198"/>
      <c r="OTW588" s="198"/>
      <c r="OTX588" s="198"/>
      <c r="OTY588" s="198"/>
      <c r="OTZ588" s="198"/>
      <c r="OUA588" s="198"/>
      <c r="OUB588" s="198"/>
      <c r="OUC588" s="198"/>
      <c r="OUD588" s="198"/>
      <c r="OUE588" s="198"/>
      <c r="OUF588" s="198"/>
      <c r="OUG588" s="198"/>
      <c r="OUH588" s="198"/>
      <c r="OUI588" s="198"/>
      <c r="OUJ588" s="198"/>
      <c r="OUK588" s="198"/>
      <c r="OUL588" s="198"/>
      <c r="OUM588" s="198"/>
      <c r="OUN588" s="198"/>
      <c r="OUO588" s="198"/>
      <c r="OUP588" s="198"/>
      <c r="OUQ588" s="198"/>
      <c r="OUR588" s="198"/>
      <c r="OUS588" s="198"/>
      <c r="OUT588" s="198"/>
      <c r="OUU588" s="198"/>
      <c r="OUV588" s="198"/>
      <c r="OUW588" s="198"/>
      <c r="OUX588" s="198"/>
      <c r="OUY588" s="198"/>
      <c r="OUZ588" s="198"/>
      <c r="OVA588" s="198"/>
      <c r="OVB588" s="198"/>
      <c r="OVC588" s="198"/>
      <c r="OVD588" s="198"/>
      <c r="OVE588" s="198"/>
      <c r="OVF588" s="198"/>
      <c r="OVG588" s="198"/>
      <c r="OVH588" s="198"/>
      <c r="OVI588" s="198"/>
      <c r="OVJ588" s="198"/>
      <c r="OVK588" s="198"/>
      <c r="OVL588" s="198"/>
      <c r="OVM588" s="198"/>
      <c r="OVN588" s="198"/>
      <c r="OVO588" s="198"/>
      <c r="OVP588" s="198"/>
      <c r="OVQ588" s="198"/>
      <c r="OVR588" s="198"/>
      <c r="OVS588" s="198"/>
      <c r="OVT588" s="198"/>
      <c r="OVU588" s="198"/>
      <c r="OVV588" s="198"/>
      <c r="OVW588" s="198"/>
      <c r="OVX588" s="198"/>
      <c r="OVY588" s="198"/>
      <c r="OVZ588" s="198"/>
      <c r="OWA588" s="198"/>
      <c r="OWB588" s="198"/>
      <c r="OWC588" s="198"/>
      <c r="OWD588" s="198"/>
      <c r="OWE588" s="198"/>
      <c r="OWF588" s="198"/>
      <c r="OWG588" s="198"/>
      <c r="OWH588" s="198"/>
      <c r="OWI588" s="198"/>
      <c r="OWJ588" s="198"/>
      <c r="OWK588" s="198"/>
      <c r="OWL588" s="198"/>
      <c r="OWM588" s="198"/>
      <c r="OWN588" s="198"/>
      <c r="OWO588" s="198"/>
      <c r="OWP588" s="198"/>
      <c r="OWQ588" s="198"/>
      <c r="OWR588" s="198"/>
      <c r="OWS588" s="198"/>
      <c r="OWT588" s="198"/>
      <c r="OWU588" s="198"/>
      <c r="OWV588" s="198"/>
      <c r="OWW588" s="198"/>
      <c r="OWX588" s="198"/>
      <c r="OWY588" s="198"/>
      <c r="OWZ588" s="198"/>
      <c r="OXA588" s="198"/>
      <c r="OXB588" s="198"/>
      <c r="OXC588" s="198"/>
      <c r="OXD588" s="198"/>
      <c r="OXE588" s="198"/>
      <c r="OXF588" s="198"/>
      <c r="OXG588" s="198"/>
      <c r="OXH588" s="198"/>
      <c r="OXI588" s="198"/>
      <c r="OXJ588" s="198"/>
      <c r="OXK588" s="198"/>
      <c r="OXL588" s="198"/>
      <c r="OXM588" s="198"/>
      <c r="OXN588" s="198"/>
      <c r="OXO588" s="198"/>
      <c r="OXP588" s="198"/>
      <c r="OXQ588" s="198"/>
      <c r="OXR588" s="198"/>
      <c r="OXS588" s="198"/>
      <c r="OXT588" s="198"/>
      <c r="OXU588" s="198"/>
      <c r="OXV588" s="198"/>
      <c r="OXW588" s="198"/>
      <c r="OXX588" s="198"/>
      <c r="OXY588" s="198"/>
      <c r="OXZ588" s="198"/>
      <c r="OYA588" s="198"/>
      <c r="OYB588" s="198"/>
      <c r="OYC588" s="198"/>
      <c r="OYD588" s="198"/>
      <c r="OYE588" s="198"/>
      <c r="OYF588" s="198"/>
      <c r="OYG588" s="198"/>
      <c r="OYH588" s="198"/>
      <c r="OYI588" s="198"/>
      <c r="OYJ588" s="198"/>
      <c r="OYK588" s="198"/>
      <c r="OYL588" s="198"/>
      <c r="OYM588" s="198"/>
      <c r="OYN588" s="198"/>
      <c r="OYO588" s="198"/>
      <c r="OYP588" s="198"/>
      <c r="OYQ588" s="198"/>
      <c r="OYR588" s="198"/>
      <c r="OYS588" s="198"/>
      <c r="OYT588" s="198"/>
      <c r="OYU588" s="198"/>
      <c r="OYV588" s="198"/>
      <c r="OYW588" s="198"/>
      <c r="OYX588" s="198"/>
      <c r="OYY588" s="198"/>
      <c r="OYZ588" s="198"/>
      <c r="OZA588" s="198"/>
      <c r="OZB588" s="198"/>
      <c r="OZC588" s="198"/>
      <c r="OZD588" s="198"/>
      <c r="OZE588" s="198"/>
      <c r="OZF588" s="198"/>
      <c r="OZG588" s="198"/>
      <c r="OZH588" s="198"/>
      <c r="OZI588" s="198"/>
      <c r="OZJ588" s="198"/>
      <c r="OZK588" s="198"/>
      <c r="OZL588" s="198"/>
      <c r="OZM588" s="198"/>
      <c r="OZN588" s="198"/>
      <c r="OZO588" s="198"/>
      <c r="OZP588" s="198"/>
      <c r="OZQ588" s="198"/>
      <c r="OZR588" s="198"/>
      <c r="OZS588" s="198"/>
      <c r="OZT588" s="198"/>
      <c r="OZU588" s="198"/>
      <c r="OZV588" s="198"/>
      <c r="OZW588" s="198"/>
      <c r="OZX588" s="198"/>
      <c r="OZY588" s="198"/>
      <c r="OZZ588" s="198"/>
      <c r="PAA588" s="198"/>
      <c r="PAB588" s="198"/>
      <c r="PAC588" s="198"/>
      <c r="PAD588" s="198"/>
      <c r="PAE588" s="198"/>
      <c r="PAF588" s="198"/>
      <c r="PAG588" s="198"/>
      <c r="PAH588" s="198"/>
      <c r="PAI588" s="198"/>
      <c r="PAJ588" s="198"/>
      <c r="PAK588" s="198"/>
      <c r="PAL588" s="198"/>
      <c r="PAM588" s="198"/>
      <c r="PAN588" s="198"/>
      <c r="PAO588" s="198"/>
      <c r="PAP588" s="198"/>
      <c r="PAQ588" s="198"/>
      <c r="PAR588" s="198"/>
      <c r="PAS588" s="198"/>
      <c r="PAT588" s="198"/>
      <c r="PAU588" s="198"/>
      <c r="PAV588" s="198"/>
      <c r="PAW588" s="198"/>
      <c r="PAX588" s="198"/>
      <c r="PAY588" s="198"/>
      <c r="PAZ588" s="198"/>
      <c r="PBA588" s="198"/>
      <c r="PBB588" s="198"/>
      <c r="PBC588" s="198"/>
      <c r="PBD588" s="198"/>
      <c r="PBE588" s="198"/>
      <c r="PBF588" s="198"/>
      <c r="PBG588" s="198"/>
      <c r="PBH588" s="198"/>
      <c r="PBI588" s="198"/>
      <c r="PBJ588" s="198"/>
      <c r="PBK588" s="198"/>
      <c r="PBL588" s="198"/>
      <c r="PBM588" s="198"/>
      <c r="PBN588" s="198"/>
      <c r="PBO588" s="198"/>
      <c r="PBP588" s="198"/>
      <c r="PBQ588" s="198"/>
      <c r="PBR588" s="198"/>
      <c r="PBS588" s="198"/>
      <c r="PBT588" s="198"/>
      <c r="PBU588" s="198"/>
      <c r="PBV588" s="198"/>
      <c r="PBW588" s="198"/>
      <c r="PBX588" s="198"/>
      <c r="PBY588" s="198"/>
      <c r="PBZ588" s="198"/>
      <c r="PCA588" s="198"/>
      <c r="PCB588" s="198"/>
      <c r="PCC588" s="198"/>
      <c r="PCD588" s="198"/>
      <c r="PCE588" s="198"/>
      <c r="PCF588" s="198"/>
      <c r="PCG588" s="198"/>
      <c r="PCH588" s="198"/>
      <c r="PCI588" s="198"/>
      <c r="PCJ588" s="198"/>
      <c r="PCK588" s="198"/>
      <c r="PCL588" s="198"/>
      <c r="PCM588" s="198"/>
      <c r="PCN588" s="198"/>
      <c r="PCO588" s="198"/>
      <c r="PCP588" s="198"/>
      <c r="PCQ588" s="198"/>
      <c r="PCR588" s="198"/>
      <c r="PCS588" s="198"/>
      <c r="PCT588" s="198"/>
      <c r="PCU588" s="198"/>
      <c r="PCV588" s="198"/>
      <c r="PCW588" s="198"/>
      <c r="PCX588" s="198"/>
      <c r="PCY588" s="198"/>
      <c r="PCZ588" s="198"/>
      <c r="PDA588" s="198"/>
      <c r="PDB588" s="198"/>
      <c r="PDC588" s="198"/>
      <c r="PDD588" s="198"/>
      <c r="PDE588" s="198"/>
      <c r="PDF588" s="198"/>
      <c r="PDG588" s="198"/>
      <c r="PDH588" s="198"/>
      <c r="PDI588" s="198"/>
      <c r="PDJ588" s="198"/>
      <c r="PDK588" s="198"/>
      <c r="PDL588" s="198"/>
      <c r="PDM588" s="198"/>
      <c r="PDN588" s="198"/>
      <c r="PDO588" s="198"/>
      <c r="PDP588" s="198"/>
      <c r="PDQ588" s="198"/>
      <c r="PDR588" s="198"/>
      <c r="PDS588" s="198"/>
      <c r="PDT588" s="198"/>
      <c r="PDU588" s="198"/>
      <c r="PDV588" s="198"/>
      <c r="PDW588" s="198"/>
      <c r="PDX588" s="198"/>
      <c r="PDY588" s="198"/>
      <c r="PDZ588" s="198"/>
      <c r="PEA588" s="198"/>
      <c r="PEB588" s="198"/>
      <c r="PEC588" s="198"/>
      <c r="PED588" s="198"/>
      <c r="PEE588" s="198"/>
      <c r="PEF588" s="198"/>
      <c r="PEG588" s="198"/>
      <c r="PEH588" s="198"/>
      <c r="PEI588" s="198"/>
      <c r="PEJ588" s="198"/>
      <c r="PEK588" s="198"/>
      <c r="PEL588" s="198"/>
      <c r="PEM588" s="198"/>
      <c r="PEN588" s="198"/>
      <c r="PEO588" s="198"/>
      <c r="PEP588" s="198"/>
      <c r="PEQ588" s="198"/>
      <c r="PER588" s="198"/>
      <c r="PES588" s="198"/>
      <c r="PET588" s="198"/>
      <c r="PEU588" s="198"/>
      <c r="PEV588" s="198"/>
      <c r="PEW588" s="198"/>
      <c r="PEX588" s="198"/>
      <c r="PEY588" s="198"/>
      <c r="PEZ588" s="198"/>
      <c r="PFA588" s="198"/>
      <c r="PFB588" s="198"/>
      <c r="PFC588" s="198"/>
      <c r="PFD588" s="198"/>
      <c r="PFE588" s="198"/>
      <c r="PFF588" s="198"/>
      <c r="PFG588" s="198"/>
      <c r="PFH588" s="198"/>
      <c r="PFI588" s="198"/>
      <c r="PFJ588" s="198"/>
      <c r="PFK588" s="198"/>
      <c r="PFL588" s="198"/>
      <c r="PFM588" s="198"/>
      <c r="PFN588" s="198"/>
      <c r="PFO588" s="198"/>
      <c r="PFP588" s="198"/>
      <c r="PFQ588" s="198"/>
      <c r="PFR588" s="198"/>
      <c r="PFS588" s="198"/>
      <c r="PFT588" s="198"/>
      <c r="PFU588" s="198"/>
      <c r="PFV588" s="198"/>
      <c r="PFW588" s="198"/>
      <c r="PFX588" s="198"/>
      <c r="PFY588" s="198"/>
      <c r="PFZ588" s="198"/>
      <c r="PGA588" s="198"/>
      <c r="PGB588" s="198"/>
      <c r="PGC588" s="198"/>
      <c r="PGD588" s="198"/>
      <c r="PGE588" s="198"/>
      <c r="PGF588" s="198"/>
      <c r="PGG588" s="198"/>
      <c r="PGH588" s="198"/>
      <c r="PGI588" s="198"/>
      <c r="PGJ588" s="198"/>
      <c r="PGK588" s="198"/>
      <c r="PGL588" s="198"/>
      <c r="PGM588" s="198"/>
      <c r="PGN588" s="198"/>
      <c r="PGO588" s="198"/>
      <c r="PGP588" s="198"/>
      <c r="PGQ588" s="198"/>
      <c r="PGR588" s="198"/>
      <c r="PGS588" s="198"/>
      <c r="PGT588" s="198"/>
      <c r="PGU588" s="198"/>
      <c r="PGV588" s="198"/>
      <c r="PGW588" s="198"/>
      <c r="PGX588" s="198"/>
      <c r="PGY588" s="198"/>
      <c r="PGZ588" s="198"/>
      <c r="PHA588" s="198"/>
      <c r="PHB588" s="198"/>
      <c r="PHC588" s="198"/>
      <c r="PHD588" s="198"/>
      <c r="PHE588" s="198"/>
      <c r="PHF588" s="198"/>
      <c r="PHG588" s="198"/>
      <c r="PHH588" s="198"/>
      <c r="PHI588" s="198"/>
      <c r="PHJ588" s="198"/>
      <c r="PHK588" s="198"/>
      <c r="PHL588" s="198"/>
      <c r="PHM588" s="198"/>
      <c r="PHN588" s="198"/>
      <c r="PHO588" s="198"/>
      <c r="PHP588" s="198"/>
      <c r="PHQ588" s="198"/>
      <c r="PHR588" s="198"/>
      <c r="PHS588" s="198"/>
      <c r="PHT588" s="198"/>
      <c r="PHU588" s="198"/>
      <c r="PHV588" s="198"/>
      <c r="PHW588" s="198"/>
      <c r="PHX588" s="198"/>
      <c r="PHY588" s="198"/>
      <c r="PHZ588" s="198"/>
      <c r="PIA588" s="198"/>
      <c r="PIB588" s="198"/>
      <c r="PIC588" s="198"/>
      <c r="PID588" s="198"/>
      <c r="PIE588" s="198"/>
      <c r="PIF588" s="198"/>
      <c r="PIG588" s="198"/>
      <c r="PIH588" s="198"/>
      <c r="PII588" s="198"/>
      <c r="PIJ588" s="198"/>
      <c r="PIK588" s="198"/>
      <c r="PIL588" s="198"/>
      <c r="PIM588" s="198"/>
      <c r="PIN588" s="198"/>
      <c r="PIO588" s="198"/>
      <c r="PIP588" s="198"/>
      <c r="PIQ588" s="198"/>
      <c r="PIR588" s="198"/>
      <c r="PIS588" s="198"/>
      <c r="PIT588" s="198"/>
      <c r="PIU588" s="198"/>
      <c r="PIV588" s="198"/>
      <c r="PIW588" s="198"/>
      <c r="PIX588" s="198"/>
      <c r="PIY588" s="198"/>
      <c r="PIZ588" s="198"/>
      <c r="PJA588" s="198"/>
      <c r="PJB588" s="198"/>
      <c r="PJC588" s="198"/>
      <c r="PJD588" s="198"/>
      <c r="PJE588" s="198"/>
      <c r="PJF588" s="198"/>
      <c r="PJG588" s="198"/>
      <c r="PJH588" s="198"/>
      <c r="PJI588" s="198"/>
      <c r="PJJ588" s="198"/>
      <c r="PJK588" s="198"/>
      <c r="PJL588" s="198"/>
      <c r="PJM588" s="198"/>
      <c r="PJN588" s="198"/>
      <c r="PJO588" s="198"/>
      <c r="PJP588" s="198"/>
      <c r="PJQ588" s="198"/>
      <c r="PJR588" s="198"/>
      <c r="PJS588" s="198"/>
      <c r="PJT588" s="198"/>
      <c r="PJU588" s="198"/>
      <c r="PJV588" s="198"/>
      <c r="PJW588" s="198"/>
      <c r="PJX588" s="198"/>
      <c r="PJY588" s="198"/>
      <c r="PJZ588" s="198"/>
      <c r="PKA588" s="198"/>
      <c r="PKB588" s="198"/>
      <c r="PKC588" s="198"/>
      <c r="PKD588" s="198"/>
      <c r="PKE588" s="198"/>
      <c r="PKF588" s="198"/>
      <c r="PKG588" s="198"/>
      <c r="PKH588" s="198"/>
      <c r="PKI588" s="198"/>
      <c r="PKJ588" s="198"/>
      <c r="PKK588" s="198"/>
      <c r="PKL588" s="198"/>
      <c r="PKM588" s="198"/>
      <c r="PKN588" s="198"/>
      <c r="PKO588" s="198"/>
      <c r="PKP588" s="198"/>
      <c r="PKQ588" s="198"/>
      <c r="PKR588" s="198"/>
      <c r="PKS588" s="198"/>
      <c r="PKT588" s="198"/>
      <c r="PKU588" s="198"/>
      <c r="PKV588" s="198"/>
      <c r="PKW588" s="198"/>
      <c r="PKX588" s="198"/>
      <c r="PKY588" s="198"/>
      <c r="PKZ588" s="198"/>
      <c r="PLA588" s="198"/>
      <c r="PLB588" s="198"/>
      <c r="PLC588" s="198"/>
      <c r="PLD588" s="198"/>
      <c r="PLE588" s="198"/>
      <c r="PLF588" s="198"/>
      <c r="PLG588" s="198"/>
      <c r="PLH588" s="198"/>
      <c r="PLI588" s="198"/>
      <c r="PLJ588" s="198"/>
      <c r="PLK588" s="198"/>
      <c r="PLL588" s="198"/>
      <c r="PLM588" s="198"/>
      <c r="PLN588" s="198"/>
      <c r="PLO588" s="198"/>
      <c r="PLP588" s="198"/>
      <c r="PLQ588" s="198"/>
      <c r="PLR588" s="198"/>
      <c r="PLS588" s="198"/>
      <c r="PLT588" s="198"/>
      <c r="PLU588" s="198"/>
      <c r="PLV588" s="198"/>
      <c r="PLW588" s="198"/>
      <c r="PLX588" s="198"/>
      <c r="PLY588" s="198"/>
      <c r="PLZ588" s="198"/>
      <c r="PMA588" s="198"/>
      <c r="PMB588" s="198"/>
      <c r="PMC588" s="198"/>
      <c r="PMD588" s="198"/>
      <c r="PME588" s="198"/>
      <c r="PMF588" s="198"/>
      <c r="PMG588" s="198"/>
      <c r="PMH588" s="198"/>
      <c r="PMI588" s="198"/>
      <c r="PMJ588" s="198"/>
      <c r="PMK588" s="198"/>
      <c r="PML588" s="198"/>
      <c r="PMM588" s="198"/>
      <c r="PMN588" s="198"/>
      <c r="PMO588" s="198"/>
      <c r="PMP588" s="198"/>
      <c r="PMQ588" s="198"/>
      <c r="PMR588" s="198"/>
      <c r="PMS588" s="198"/>
      <c r="PMT588" s="198"/>
      <c r="PMU588" s="198"/>
      <c r="PMV588" s="198"/>
      <c r="PMW588" s="198"/>
      <c r="PMX588" s="198"/>
      <c r="PMY588" s="198"/>
      <c r="PMZ588" s="198"/>
      <c r="PNA588" s="198"/>
      <c r="PNB588" s="198"/>
      <c r="PNC588" s="198"/>
      <c r="PND588" s="198"/>
      <c r="PNE588" s="198"/>
      <c r="PNF588" s="198"/>
      <c r="PNG588" s="198"/>
      <c r="PNH588" s="198"/>
      <c r="PNI588" s="198"/>
      <c r="PNJ588" s="198"/>
      <c r="PNK588" s="198"/>
      <c r="PNL588" s="198"/>
      <c r="PNM588" s="198"/>
      <c r="PNN588" s="198"/>
      <c r="PNO588" s="198"/>
      <c r="PNP588" s="198"/>
      <c r="PNQ588" s="198"/>
      <c r="PNR588" s="198"/>
      <c r="PNS588" s="198"/>
      <c r="PNT588" s="198"/>
      <c r="PNU588" s="198"/>
      <c r="PNV588" s="198"/>
      <c r="PNW588" s="198"/>
      <c r="PNX588" s="198"/>
      <c r="PNY588" s="198"/>
      <c r="PNZ588" s="198"/>
      <c r="POA588" s="198"/>
      <c r="POB588" s="198"/>
      <c r="POC588" s="198"/>
      <c r="POD588" s="198"/>
      <c r="POE588" s="198"/>
      <c r="POF588" s="198"/>
      <c r="POG588" s="198"/>
      <c r="POH588" s="198"/>
      <c r="POI588" s="198"/>
      <c r="POJ588" s="198"/>
      <c r="POK588" s="198"/>
      <c r="POL588" s="198"/>
      <c r="POM588" s="198"/>
      <c r="PON588" s="198"/>
      <c r="POO588" s="198"/>
      <c r="POP588" s="198"/>
      <c r="POQ588" s="198"/>
      <c r="POR588" s="198"/>
      <c r="POS588" s="198"/>
      <c r="POT588" s="198"/>
      <c r="POU588" s="198"/>
      <c r="POV588" s="198"/>
      <c r="POW588" s="198"/>
      <c r="POX588" s="198"/>
      <c r="POY588" s="198"/>
      <c r="POZ588" s="198"/>
      <c r="PPA588" s="198"/>
      <c r="PPB588" s="198"/>
      <c r="PPC588" s="198"/>
      <c r="PPD588" s="198"/>
      <c r="PPE588" s="198"/>
      <c r="PPF588" s="198"/>
      <c r="PPG588" s="198"/>
      <c r="PPH588" s="198"/>
      <c r="PPI588" s="198"/>
      <c r="PPJ588" s="198"/>
      <c r="PPK588" s="198"/>
      <c r="PPL588" s="198"/>
      <c r="PPM588" s="198"/>
      <c r="PPN588" s="198"/>
      <c r="PPO588" s="198"/>
      <c r="PPP588" s="198"/>
      <c r="PPQ588" s="198"/>
      <c r="PPR588" s="198"/>
      <c r="PPS588" s="198"/>
      <c r="PPT588" s="198"/>
      <c r="PPU588" s="198"/>
      <c r="PPV588" s="198"/>
      <c r="PPW588" s="198"/>
      <c r="PPX588" s="198"/>
      <c r="PPY588" s="198"/>
      <c r="PPZ588" s="198"/>
      <c r="PQA588" s="198"/>
      <c r="PQB588" s="198"/>
      <c r="PQC588" s="198"/>
      <c r="PQD588" s="198"/>
      <c r="PQE588" s="198"/>
      <c r="PQF588" s="198"/>
      <c r="PQG588" s="198"/>
      <c r="PQH588" s="198"/>
      <c r="PQI588" s="198"/>
      <c r="PQJ588" s="198"/>
      <c r="PQK588" s="198"/>
      <c r="PQL588" s="198"/>
      <c r="PQM588" s="198"/>
      <c r="PQN588" s="198"/>
      <c r="PQO588" s="198"/>
      <c r="PQP588" s="198"/>
      <c r="PQQ588" s="198"/>
      <c r="PQR588" s="198"/>
      <c r="PQS588" s="198"/>
      <c r="PQT588" s="198"/>
      <c r="PQU588" s="198"/>
      <c r="PQV588" s="198"/>
      <c r="PQW588" s="198"/>
      <c r="PQX588" s="198"/>
      <c r="PQY588" s="198"/>
      <c r="PQZ588" s="198"/>
      <c r="PRA588" s="198"/>
      <c r="PRB588" s="198"/>
      <c r="PRC588" s="198"/>
      <c r="PRD588" s="198"/>
      <c r="PRE588" s="198"/>
      <c r="PRF588" s="198"/>
      <c r="PRG588" s="198"/>
      <c r="PRH588" s="198"/>
      <c r="PRI588" s="198"/>
      <c r="PRJ588" s="198"/>
      <c r="PRK588" s="198"/>
      <c r="PRL588" s="198"/>
      <c r="PRM588" s="198"/>
      <c r="PRN588" s="198"/>
      <c r="PRO588" s="198"/>
      <c r="PRP588" s="198"/>
      <c r="PRQ588" s="198"/>
      <c r="PRR588" s="198"/>
      <c r="PRS588" s="198"/>
      <c r="PRT588" s="198"/>
      <c r="PRU588" s="198"/>
      <c r="PRV588" s="198"/>
      <c r="PRW588" s="198"/>
      <c r="PRX588" s="198"/>
      <c r="PRY588" s="198"/>
      <c r="PRZ588" s="198"/>
      <c r="PSA588" s="198"/>
      <c r="PSB588" s="198"/>
      <c r="PSC588" s="198"/>
      <c r="PSD588" s="198"/>
      <c r="PSE588" s="198"/>
      <c r="PSF588" s="198"/>
      <c r="PSG588" s="198"/>
      <c r="PSH588" s="198"/>
      <c r="PSI588" s="198"/>
      <c r="PSJ588" s="198"/>
      <c r="PSK588" s="198"/>
      <c r="PSL588" s="198"/>
      <c r="PSM588" s="198"/>
      <c r="PSN588" s="198"/>
      <c r="PSO588" s="198"/>
      <c r="PSP588" s="198"/>
      <c r="PSQ588" s="198"/>
      <c r="PSR588" s="198"/>
      <c r="PSS588" s="198"/>
      <c r="PST588" s="198"/>
      <c r="PSU588" s="198"/>
      <c r="PSV588" s="198"/>
      <c r="PSW588" s="198"/>
      <c r="PSX588" s="198"/>
      <c r="PSY588" s="198"/>
      <c r="PSZ588" s="198"/>
      <c r="PTA588" s="198"/>
      <c r="PTB588" s="198"/>
      <c r="PTC588" s="198"/>
      <c r="PTD588" s="198"/>
      <c r="PTE588" s="198"/>
      <c r="PTF588" s="198"/>
      <c r="PTG588" s="198"/>
      <c r="PTH588" s="198"/>
      <c r="PTI588" s="198"/>
      <c r="PTJ588" s="198"/>
      <c r="PTK588" s="198"/>
      <c r="PTL588" s="198"/>
      <c r="PTM588" s="198"/>
      <c r="PTN588" s="198"/>
      <c r="PTO588" s="198"/>
      <c r="PTP588" s="198"/>
      <c r="PTQ588" s="198"/>
      <c r="PTR588" s="198"/>
      <c r="PTS588" s="198"/>
      <c r="PTT588" s="198"/>
      <c r="PTU588" s="198"/>
      <c r="PTV588" s="198"/>
      <c r="PTW588" s="198"/>
      <c r="PTX588" s="198"/>
      <c r="PTY588" s="198"/>
      <c r="PTZ588" s="198"/>
      <c r="PUA588" s="198"/>
      <c r="PUB588" s="198"/>
      <c r="PUC588" s="198"/>
      <c r="PUD588" s="198"/>
      <c r="PUE588" s="198"/>
      <c r="PUF588" s="198"/>
      <c r="PUG588" s="198"/>
      <c r="PUH588" s="198"/>
      <c r="PUI588" s="198"/>
      <c r="PUJ588" s="198"/>
      <c r="PUK588" s="198"/>
      <c r="PUL588" s="198"/>
      <c r="PUM588" s="198"/>
      <c r="PUN588" s="198"/>
      <c r="PUO588" s="198"/>
      <c r="PUP588" s="198"/>
      <c r="PUQ588" s="198"/>
      <c r="PUR588" s="198"/>
      <c r="PUS588" s="198"/>
      <c r="PUT588" s="198"/>
      <c r="PUU588" s="198"/>
      <c r="PUV588" s="198"/>
      <c r="PUW588" s="198"/>
      <c r="PUX588" s="198"/>
      <c r="PUY588" s="198"/>
      <c r="PUZ588" s="198"/>
      <c r="PVA588" s="198"/>
      <c r="PVB588" s="198"/>
      <c r="PVC588" s="198"/>
      <c r="PVD588" s="198"/>
      <c r="PVE588" s="198"/>
      <c r="PVF588" s="198"/>
      <c r="PVG588" s="198"/>
      <c r="PVH588" s="198"/>
      <c r="PVI588" s="198"/>
      <c r="PVJ588" s="198"/>
      <c r="PVK588" s="198"/>
      <c r="PVL588" s="198"/>
      <c r="PVM588" s="198"/>
      <c r="PVN588" s="198"/>
      <c r="PVO588" s="198"/>
      <c r="PVP588" s="198"/>
      <c r="PVQ588" s="198"/>
      <c r="PVR588" s="198"/>
      <c r="PVS588" s="198"/>
      <c r="PVT588" s="198"/>
      <c r="PVU588" s="198"/>
      <c r="PVV588" s="198"/>
      <c r="PVW588" s="198"/>
      <c r="PVX588" s="198"/>
      <c r="PVY588" s="198"/>
      <c r="PVZ588" s="198"/>
      <c r="PWA588" s="198"/>
      <c r="PWB588" s="198"/>
      <c r="PWC588" s="198"/>
      <c r="PWD588" s="198"/>
      <c r="PWE588" s="198"/>
      <c r="PWF588" s="198"/>
      <c r="PWG588" s="198"/>
      <c r="PWH588" s="198"/>
      <c r="PWI588" s="198"/>
      <c r="PWJ588" s="198"/>
      <c r="PWK588" s="198"/>
      <c r="PWL588" s="198"/>
      <c r="PWM588" s="198"/>
      <c r="PWN588" s="198"/>
      <c r="PWO588" s="198"/>
      <c r="PWP588" s="198"/>
      <c r="PWQ588" s="198"/>
      <c r="PWR588" s="198"/>
      <c r="PWS588" s="198"/>
      <c r="PWT588" s="198"/>
      <c r="PWU588" s="198"/>
      <c r="PWV588" s="198"/>
      <c r="PWW588" s="198"/>
      <c r="PWX588" s="198"/>
      <c r="PWY588" s="198"/>
      <c r="PWZ588" s="198"/>
      <c r="PXA588" s="198"/>
      <c r="PXB588" s="198"/>
      <c r="PXC588" s="198"/>
      <c r="PXD588" s="198"/>
      <c r="PXE588" s="198"/>
      <c r="PXF588" s="198"/>
      <c r="PXG588" s="198"/>
      <c r="PXH588" s="198"/>
      <c r="PXI588" s="198"/>
      <c r="PXJ588" s="198"/>
      <c r="PXK588" s="198"/>
      <c r="PXL588" s="198"/>
      <c r="PXM588" s="198"/>
      <c r="PXN588" s="198"/>
      <c r="PXO588" s="198"/>
      <c r="PXP588" s="198"/>
      <c r="PXQ588" s="198"/>
      <c r="PXR588" s="198"/>
      <c r="PXS588" s="198"/>
      <c r="PXT588" s="198"/>
      <c r="PXU588" s="198"/>
      <c r="PXV588" s="198"/>
      <c r="PXW588" s="198"/>
      <c r="PXX588" s="198"/>
      <c r="PXY588" s="198"/>
      <c r="PXZ588" s="198"/>
      <c r="PYA588" s="198"/>
      <c r="PYB588" s="198"/>
      <c r="PYC588" s="198"/>
      <c r="PYD588" s="198"/>
      <c r="PYE588" s="198"/>
      <c r="PYF588" s="198"/>
      <c r="PYG588" s="198"/>
      <c r="PYH588" s="198"/>
      <c r="PYI588" s="198"/>
      <c r="PYJ588" s="198"/>
      <c r="PYK588" s="198"/>
      <c r="PYL588" s="198"/>
      <c r="PYM588" s="198"/>
      <c r="PYN588" s="198"/>
      <c r="PYO588" s="198"/>
      <c r="PYP588" s="198"/>
      <c r="PYQ588" s="198"/>
      <c r="PYR588" s="198"/>
      <c r="PYS588" s="198"/>
      <c r="PYT588" s="198"/>
      <c r="PYU588" s="198"/>
      <c r="PYV588" s="198"/>
      <c r="PYW588" s="198"/>
      <c r="PYX588" s="198"/>
      <c r="PYY588" s="198"/>
      <c r="PYZ588" s="198"/>
      <c r="PZA588" s="198"/>
      <c r="PZB588" s="198"/>
      <c r="PZC588" s="198"/>
      <c r="PZD588" s="198"/>
      <c r="PZE588" s="198"/>
      <c r="PZF588" s="198"/>
      <c r="PZG588" s="198"/>
      <c r="PZH588" s="198"/>
      <c r="PZI588" s="198"/>
      <c r="PZJ588" s="198"/>
      <c r="PZK588" s="198"/>
      <c r="PZL588" s="198"/>
      <c r="PZM588" s="198"/>
      <c r="PZN588" s="198"/>
      <c r="PZO588" s="198"/>
      <c r="PZP588" s="198"/>
      <c r="PZQ588" s="198"/>
      <c r="PZR588" s="198"/>
      <c r="PZS588" s="198"/>
      <c r="PZT588" s="198"/>
      <c r="PZU588" s="198"/>
      <c r="PZV588" s="198"/>
      <c r="PZW588" s="198"/>
      <c r="PZX588" s="198"/>
      <c r="PZY588" s="198"/>
      <c r="PZZ588" s="198"/>
      <c r="QAA588" s="198"/>
      <c r="QAB588" s="198"/>
      <c r="QAC588" s="198"/>
      <c r="QAD588" s="198"/>
      <c r="QAE588" s="198"/>
      <c r="QAF588" s="198"/>
      <c r="QAG588" s="198"/>
      <c r="QAH588" s="198"/>
      <c r="QAI588" s="198"/>
      <c r="QAJ588" s="198"/>
      <c r="QAK588" s="198"/>
      <c r="QAL588" s="198"/>
      <c r="QAM588" s="198"/>
      <c r="QAN588" s="198"/>
      <c r="QAO588" s="198"/>
      <c r="QAP588" s="198"/>
      <c r="QAQ588" s="198"/>
      <c r="QAR588" s="198"/>
      <c r="QAS588" s="198"/>
      <c r="QAT588" s="198"/>
      <c r="QAU588" s="198"/>
      <c r="QAV588" s="198"/>
      <c r="QAW588" s="198"/>
      <c r="QAX588" s="198"/>
      <c r="QAY588" s="198"/>
      <c r="QAZ588" s="198"/>
      <c r="QBA588" s="198"/>
      <c r="QBB588" s="198"/>
      <c r="QBC588" s="198"/>
      <c r="QBD588" s="198"/>
      <c r="QBE588" s="198"/>
      <c r="QBF588" s="198"/>
      <c r="QBG588" s="198"/>
      <c r="QBH588" s="198"/>
      <c r="QBI588" s="198"/>
      <c r="QBJ588" s="198"/>
      <c r="QBK588" s="198"/>
      <c r="QBL588" s="198"/>
      <c r="QBM588" s="198"/>
      <c r="QBN588" s="198"/>
      <c r="QBO588" s="198"/>
      <c r="QBP588" s="198"/>
      <c r="QBQ588" s="198"/>
      <c r="QBR588" s="198"/>
      <c r="QBS588" s="198"/>
      <c r="QBT588" s="198"/>
      <c r="QBU588" s="198"/>
      <c r="QBV588" s="198"/>
      <c r="QBW588" s="198"/>
      <c r="QBX588" s="198"/>
      <c r="QBY588" s="198"/>
      <c r="QBZ588" s="198"/>
      <c r="QCA588" s="198"/>
      <c r="QCB588" s="198"/>
      <c r="QCC588" s="198"/>
      <c r="QCD588" s="198"/>
      <c r="QCE588" s="198"/>
      <c r="QCF588" s="198"/>
      <c r="QCG588" s="198"/>
      <c r="QCH588" s="198"/>
      <c r="QCI588" s="198"/>
      <c r="QCJ588" s="198"/>
      <c r="QCK588" s="198"/>
      <c r="QCL588" s="198"/>
      <c r="QCM588" s="198"/>
      <c r="QCN588" s="198"/>
      <c r="QCO588" s="198"/>
      <c r="QCP588" s="198"/>
      <c r="QCQ588" s="198"/>
      <c r="QCR588" s="198"/>
      <c r="QCS588" s="198"/>
      <c r="QCT588" s="198"/>
      <c r="QCU588" s="198"/>
      <c r="QCV588" s="198"/>
      <c r="QCW588" s="198"/>
      <c r="QCX588" s="198"/>
      <c r="QCY588" s="198"/>
      <c r="QCZ588" s="198"/>
      <c r="QDA588" s="198"/>
      <c r="QDB588" s="198"/>
      <c r="QDC588" s="198"/>
      <c r="QDD588" s="198"/>
      <c r="QDE588" s="198"/>
      <c r="QDF588" s="198"/>
      <c r="QDG588" s="198"/>
      <c r="QDH588" s="198"/>
      <c r="QDI588" s="198"/>
      <c r="QDJ588" s="198"/>
      <c r="QDK588" s="198"/>
      <c r="QDL588" s="198"/>
      <c r="QDM588" s="198"/>
      <c r="QDN588" s="198"/>
      <c r="QDO588" s="198"/>
      <c r="QDP588" s="198"/>
      <c r="QDQ588" s="198"/>
      <c r="QDR588" s="198"/>
      <c r="QDS588" s="198"/>
      <c r="QDT588" s="198"/>
      <c r="QDU588" s="198"/>
      <c r="QDV588" s="198"/>
      <c r="QDW588" s="198"/>
      <c r="QDX588" s="198"/>
      <c r="QDY588" s="198"/>
      <c r="QDZ588" s="198"/>
      <c r="QEA588" s="198"/>
      <c r="QEB588" s="198"/>
      <c r="QEC588" s="198"/>
      <c r="QED588" s="198"/>
      <c r="QEE588" s="198"/>
      <c r="QEF588" s="198"/>
      <c r="QEG588" s="198"/>
      <c r="QEH588" s="198"/>
      <c r="QEI588" s="198"/>
      <c r="QEJ588" s="198"/>
      <c r="QEK588" s="198"/>
      <c r="QEL588" s="198"/>
      <c r="QEM588" s="198"/>
      <c r="QEN588" s="198"/>
      <c r="QEO588" s="198"/>
      <c r="QEP588" s="198"/>
      <c r="QEQ588" s="198"/>
      <c r="QER588" s="198"/>
      <c r="QES588" s="198"/>
      <c r="QET588" s="198"/>
      <c r="QEU588" s="198"/>
      <c r="QEV588" s="198"/>
      <c r="QEW588" s="198"/>
      <c r="QEX588" s="198"/>
      <c r="QEY588" s="198"/>
      <c r="QEZ588" s="198"/>
      <c r="QFA588" s="198"/>
      <c r="QFB588" s="198"/>
      <c r="QFC588" s="198"/>
      <c r="QFD588" s="198"/>
      <c r="QFE588" s="198"/>
      <c r="QFF588" s="198"/>
      <c r="QFG588" s="198"/>
      <c r="QFH588" s="198"/>
      <c r="QFI588" s="198"/>
      <c r="QFJ588" s="198"/>
      <c r="QFK588" s="198"/>
      <c r="QFL588" s="198"/>
      <c r="QFM588" s="198"/>
      <c r="QFN588" s="198"/>
      <c r="QFO588" s="198"/>
      <c r="QFP588" s="198"/>
      <c r="QFQ588" s="198"/>
      <c r="QFR588" s="198"/>
      <c r="QFS588" s="198"/>
      <c r="QFT588" s="198"/>
      <c r="QFU588" s="198"/>
      <c r="QFV588" s="198"/>
      <c r="QFW588" s="198"/>
      <c r="QFX588" s="198"/>
      <c r="QFY588" s="198"/>
      <c r="QFZ588" s="198"/>
      <c r="QGA588" s="198"/>
      <c r="QGB588" s="198"/>
      <c r="QGC588" s="198"/>
      <c r="QGD588" s="198"/>
      <c r="QGE588" s="198"/>
      <c r="QGF588" s="198"/>
      <c r="QGG588" s="198"/>
      <c r="QGH588" s="198"/>
      <c r="QGI588" s="198"/>
      <c r="QGJ588" s="198"/>
      <c r="QGK588" s="198"/>
      <c r="QGL588" s="198"/>
      <c r="QGM588" s="198"/>
      <c r="QGN588" s="198"/>
      <c r="QGO588" s="198"/>
      <c r="QGP588" s="198"/>
      <c r="QGQ588" s="198"/>
      <c r="QGR588" s="198"/>
      <c r="QGS588" s="198"/>
      <c r="QGT588" s="198"/>
      <c r="QGU588" s="198"/>
      <c r="QGV588" s="198"/>
      <c r="QGW588" s="198"/>
      <c r="QGX588" s="198"/>
      <c r="QGY588" s="198"/>
      <c r="QGZ588" s="198"/>
      <c r="QHA588" s="198"/>
      <c r="QHB588" s="198"/>
      <c r="QHC588" s="198"/>
      <c r="QHD588" s="198"/>
      <c r="QHE588" s="198"/>
      <c r="QHF588" s="198"/>
      <c r="QHG588" s="198"/>
      <c r="QHH588" s="198"/>
      <c r="QHI588" s="198"/>
      <c r="QHJ588" s="198"/>
      <c r="QHK588" s="198"/>
      <c r="QHL588" s="198"/>
      <c r="QHM588" s="198"/>
      <c r="QHN588" s="198"/>
      <c r="QHO588" s="198"/>
      <c r="QHP588" s="198"/>
      <c r="QHQ588" s="198"/>
      <c r="QHR588" s="198"/>
      <c r="QHS588" s="198"/>
      <c r="QHT588" s="198"/>
      <c r="QHU588" s="198"/>
      <c r="QHV588" s="198"/>
      <c r="QHW588" s="198"/>
      <c r="QHX588" s="198"/>
      <c r="QHY588" s="198"/>
      <c r="QHZ588" s="198"/>
      <c r="QIA588" s="198"/>
      <c r="QIB588" s="198"/>
      <c r="QIC588" s="198"/>
      <c r="QID588" s="198"/>
      <c r="QIE588" s="198"/>
      <c r="QIF588" s="198"/>
      <c r="QIG588" s="198"/>
      <c r="QIH588" s="198"/>
      <c r="QII588" s="198"/>
      <c r="QIJ588" s="198"/>
      <c r="QIK588" s="198"/>
      <c r="QIL588" s="198"/>
      <c r="QIM588" s="198"/>
      <c r="QIN588" s="198"/>
      <c r="QIO588" s="198"/>
      <c r="QIP588" s="198"/>
      <c r="QIQ588" s="198"/>
      <c r="QIR588" s="198"/>
      <c r="QIS588" s="198"/>
      <c r="QIT588" s="198"/>
      <c r="QIU588" s="198"/>
      <c r="QIV588" s="198"/>
      <c r="QIW588" s="198"/>
      <c r="QIX588" s="198"/>
      <c r="QIY588" s="198"/>
      <c r="QIZ588" s="198"/>
      <c r="QJA588" s="198"/>
      <c r="QJB588" s="198"/>
      <c r="QJC588" s="198"/>
      <c r="QJD588" s="198"/>
      <c r="QJE588" s="198"/>
      <c r="QJF588" s="198"/>
      <c r="QJG588" s="198"/>
      <c r="QJH588" s="198"/>
      <c r="QJI588" s="198"/>
      <c r="QJJ588" s="198"/>
      <c r="QJK588" s="198"/>
      <c r="QJL588" s="198"/>
      <c r="QJM588" s="198"/>
      <c r="QJN588" s="198"/>
      <c r="QJO588" s="198"/>
      <c r="QJP588" s="198"/>
      <c r="QJQ588" s="198"/>
      <c r="QJR588" s="198"/>
      <c r="QJS588" s="198"/>
      <c r="QJT588" s="198"/>
      <c r="QJU588" s="198"/>
      <c r="QJV588" s="198"/>
      <c r="QJW588" s="198"/>
      <c r="QJX588" s="198"/>
      <c r="QJY588" s="198"/>
      <c r="QJZ588" s="198"/>
      <c r="QKA588" s="198"/>
      <c r="QKB588" s="198"/>
      <c r="QKC588" s="198"/>
      <c r="QKD588" s="198"/>
      <c r="QKE588" s="198"/>
      <c r="QKF588" s="198"/>
      <c r="QKG588" s="198"/>
      <c r="QKH588" s="198"/>
      <c r="QKI588" s="198"/>
      <c r="QKJ588" s="198"/>
      <c r="QKK588" s="198"/>
      <c r="QKL588" s="198"/>
      <c r="QKM588" s="198"/>
      <c r="QKN588" s="198"/>
      <c r="QKO588" s="198"/>
      <c r="QKP588" s="198"/>
      <c r="QKQ588" s="198"/>
      <c r="QKR588" s="198"/>
      <c r="QKS588" s="198"/>
      <c r="QKT588" s="198"/>
      <c r="QKU588" s="198"/>
      <c r="QKV588" s="198"/>
      <c r="QKW588" s="198"/>
      <c r="QKX588" s="198"/>
      <c r="QKY588" s="198"/>
      <c r="QKZ588" s="198"/>
      <c r="QLA588" s="198"/>
      <c r="QLB588" s="198"/>
      <c r="QLC588" s="198"/>
      <c r="QLD588" s="198"/>
      <c r="QLE588" s="198"/>
      <c r="QLF588" s="198"/>
      <c r="QLG588" s="198"/>
      <c r="QLH588" s="198"/>
      <c r="QLI588" s="198"/>
      <c r="QLJ588" s="198"/>
      <c r="QLK588" s="198"/>
      <c r="QLL588" s="198"/>
      <c r="QLM588" s="198"/>
      <c r="QLN588" s="198"/>
      <c r="QLO588" s="198"/>
      <c r="QLP588" s="198"/>
      <c r="QLQ588" s="198"/>
      <c r="QLR588" s="198"/>
      <c r="QLS588" s="198"/>
      <c r="QLT588" s="198"/>
      <c r="QLU588" s="198"/>
      <c r="QLV588" s="198"/>
      <c r="QLW588" s="198"/>
      <c r="QLX588" s="198"/>
      <c r="QLY588" s="198"/>
      <c r="QLZ588" s="198"/>
      <c r="QMA588" s="198"/>
      <c r="QMB588" s="198"/>
      <c r="QMC588" s="198"/>
      <c r="QMD588" s="198"/>
      <c r="QME588" s="198"/>
      <c r="QMF588" s="198"/>
      <c r="QMG588" s="198"/>
      <c r="QMH588" s="198"/>
      <c r="QMI588" s="198"/>
      <c r="QMJ588" s="198"/>
      <c r="QMK588" s="198"/>
      <c r="QML588" s="198"/>
      <c r="QMM588" s="198"/>
      <c r="QMN588" s="198"/>
      <c r="QMO588" s="198"/>
      <c r="QMP588" s="198"/>
      <c r="QMQ588" s="198"/>
      <c r="QMR588" s="198"/>
      <c r="QMS588" s="198"/>
      <c r="QMT588" s="198"/>
      <c r="QMU588" s="198"/>
      <c r="QMV588" s="198"/>
      <c r="QMW588" s="198"/>
      <c r="QMX588" s="198"/>
      <c r="QMY588" s="198"/>
      <c r="QMZ588" s="198"/>
      <c r="QNA588" s="198"/>
      <c r="QNB588" s="198"/>
      <c r="QNC588" s="198"/>
      <c r="QND588" s="198"/>
      <c r="QNE588" s="198"/>
      <c r="QNF588" s="198"/>
      <c r="QNG588" s="198"/>
      <c r="QNH588" s="198"/>
      <c r="QNI588" s="198"/>
      <c r="QNJ588" s="198"/>
      <c r="QNK588" s="198"/>
      <c r="QNL588" s="198"/>
      <c r="QNM588" s="198"/>
      <c r="QNN588" s="198"/>
      <c r="QNO588" s="198"/>
      <c r="QNP588" s="198"/>
      <c r="QNQ588" s="198"/>
      <c r="QNR588" s="198"/>
      <c r="QNS588" s="198"/>
      <c r="QNT588" s="198"/>
      <c r="QNU588" s="198"/>
      <c r="QNV588" s="198"/>
      <c r="QNW588" s="198"/>
      <c r="QNX588" s="198"/>
      <c r="QNY588" s="198"/>
      <c r="QNZ588" s="198"/>
      <c r="QOA588" s="198"/>
      <c r="QOB588" s="198"/>
      <c r="QOC588" s="198"/>
      <c r="QOD588" s="198"/>
      <c r="QOE588" s="198"/>
      <c r="QOF588" s="198"/>
      <c r="QOG588" s="198"/>
      <c r="QOH588" s="198"/>
      <c r="QOI588" s="198"/>
      <c r="QOJ588" s="198"/>
      <c r="QOK588" s="198"/>
      <c r="QOL588" s="198"/>
      <c r="QOM588" s="198"/>
      <c r="QON588" s="198"/>
      <c r="QOO588" s="198"/>
      <c r="QOP588" s="198"/>
      <c r="QOQ588" s="198"/>
      <c r="QOR588" s="198"/>
      <c r="QOS588" s="198"/>
      <c r="QOT588" s="198"/>
      <c r="QOU588" s="198"/>
      <c r="QOV588" s="198"/>
      <c r="QOW588" s="198"/>
      <c r="QOX588" s="198"/>
      <c r="QOY588" s="198"/>
      <c r="QOZ588" s="198"/>
      <c r="QPA588" s="198"/>
      <c r="QPB588" s="198"/>
      <c r="QPC588" s="198"/>
      <c r="QPD588" s="198"/>
      <c r="QPE588" s="198"/>
      <c r="QPF588" s="198"/>
      <c r="QPG588" s="198"/>
      <c r="QPH588" s="198"/>
      <c r="QPI588" s="198"/>
      <c r="QPJ588" s="198"/>
      <c r="QPK588" s="198"/>
      <c r="QPL588" s="198"/>
      <c r="QPM588" s="198"/>
      <c r="QPN588" s="198"/>
      <c r="QPO588" s="198"/>
      <c r="QPP588" s="198"/>
      <c r="QPQ588" s="198"/>
      <c r="QPR588" s="198"/>
      <c r="QPS588" s="198"/>
      <c r="QPT588" s="198"/>
      <c r="QPU588" s="198"/>
      <c r="QPV588" s="198"/>
      <c r="QPW588" s="198"/>
      <c r="QPX588" s="198"/>
      <c r="QPY588" s="198"/>
      <c r="QPZ588" s="198"/>
      <c r="QQA588" s="198"/>
      <c r="QQB588" s="198"/>
      <c r="QQC588" s="198"/>
      <c r="QQD588" s="198"/>
      <c r="QQE588" s="198"/>
      <c r="QQF588" s="198"/>
      <c r="QQG588" s="198"/>
      <c r="QQH588" s="198"/>
      <c r="QQI588" s="198"/>
      <c r="QQJ588" s="198"/>
      <c r="QQK588" s="198"/>
      <c r="QQL588" s="198"/>
      <c r="QQM588" s="198"/>
      <c r="QQN588" s="198"/>
      <c r="QQO588" s="198"/>
      <c r="QQP588" s="198"/>
      <c r="QQQ588" s="198"/>
      <c r="QQR588" s="198"/>
      <c r="QQS588" s="198"/>
      <c r="QQT588" s="198"/>
      <c r="QQU588" s="198"/>
      <c r="QQV588" s="198"/>
      <c r="QQW588" s="198"/>
      <c r="QQX588" s="198"/>
      <c r="QQY588" s="198"/>
      <c r="QQZ588" s="198"/>
      <c r="QRA588" s="198"/>
      <c r="QRB588" s="198"/>
      <c r="QRC588" s="198"/>
      <c r="QRD588" s="198"/>
      <c r="QRE588" s="198"/>
      <c r="QRF588" s="198"/>
      <c r="QRG588" s="198"/>
      <c r="QRH588" s="198"/>
      <c r="QRI588" s="198"/>
      <c r="QRJ588" s="198"/>
      <c r="QRK588" s="198"/>
      <c r="QRL588" s="198"/>
      <c r="QRM588" s="198"/>
      <c r="QRN588" s="198"/>
      <c r="QRO588" s="198"/>
      <c r="QRP588" s="198"/>
      <c r="QRQ588" s="198"/>
      <c r="QRR588" s="198"/>
      <c r="QRS588" s="198"/>
      <c r="QRT588" s="198"/>
      <c r="QRU588" s="198"/>
      <c r="QRV588" s="198"/>
      <c r="QRW588" s="198"/>
      <c r="QRX588" s="198"/>
      <c r="QRY588" s="198"/>
      <c r="QRZ588" s="198"/>
      <c r="QSA588" s="198"/>
      <c r="QSB588" s="198"/>
      <c r="QSC588" s="198"/>
      <c r="QSD588" s="198"/>
      <c r="QSE588" s="198"/>
      <c r="QSF588" s="198"/>
      <c r="QSG588" s="198"/>
      <c r="QSH588" s="198"/>
      <c r="QSI588" s="198"/>
      <c r="QSJ588" s="198"/>
      <c r="QSK588" s="198"/>
      <c r="QSL588" s="198"/>
      <c r="QSM588" s="198"/>
      <c r="QSN588" s="198"/>
      <c r="QSO588" s="198"/>
      <c r="QSP588" s="198"/>
      <c r="QSQ588" s="198"/>
      <c r="QSR588" s="198"/>
      <c r="QSS588" s="198"/>
      <c r="QST588" s="198"/>
      <c r="QSU588" s="198"/>
      <c r="QSV588" s="198"/>
      <c r="QSW588" s="198"/>
      <c r="QSX588" s="198"/>
      <c r="QSY588" s="198"/>
      <c r="QSZ588" s="198"/>
      <c r="QTA588" s="198"/>
      <c r="QTB588" s="198"/>
      <c r="QTC588" s="198"/>
      <c r="QTD588" s="198"/>
      <c r="QTE588" s="198"/>
      <c r="QTF588" s="198"/>
      <c r="QTG588" s="198"/>
      <c r="QTH588" s="198"/>
      <c r="QTI588" s="198"/>
      <c r="QTJ588" s="198"/>
      <c r="QTK588" s="198"/>
      <c r="QTL588" s="198"/>
      <c r="QTM588" s="198"/>
      <c r="QTN588" s="198"/>
      <c r="QTO588" s="198"/>
      <c r="QTP588" s="198"/>
      <c r="QTQ588" s="198"/>
      <c r="QTR588" s="198"/>
      <c r="QTS588" s="198"/>
      <c r="QTT588" s="198"/>
      <c r="QTU588" s="198"/>
      <c r="QTV588" s="198"/>
      <c r="QTW588" s="198"/>
      <c r="QTX588" s="198"/>
      <c r="QTY588" s="198"/>
      <c r="QTZ588" s="198"/>
      <c r="QUA588" s="198"/>
      <c r="QUB588" s="198"/>
      <c r="QUC588" s="198"/>
      <c r="QUD588" s="198"/>
      <c r="QUE588" s="198"/>
      <c r="QUF588" s="198"/>
      <c r="QUG588" s="198"/>
      <c r="QUH588" s="198"/>
      <c r="QUI588" s="198"/>
      <c r="QUJ588" s="198"/>
      <c r="QUK588" s="198"/>
      <c r="QUL588" s="198"/>
      <c r="QUM588" s="198"/>
      <c r="QUN588" s="198"/>
      <c r="QUO588" s="198"/>
      <c r="QUP588" s="198"/>
      <c r="QUQ588" s="198"/>
      <c r="QUR588" s="198"/>
      <c r="QUS588" s="198"/>
      <c r="QUT588" s="198"/>
      <c r="QUU588" s="198"/>
      <c r="QUV588" s="198"/>
      <c r="QUW588" s="198"/>
      <c r="QUX588" s="198"/>
      <c r="QUY588" s="198"/>
      <c r="QUZ588" s="198"/>
      <c r="QVA588" s="198"/>
      <c r="QVB588" s="198"/>
      <c r="QVC588" s="198"/>
      <c r="QVD588" s="198"/>
      <c r="QVE588" s="198"/>
      <c r="QVF588" s="198"/>
      <c r="QVG588" s="198"/>
      <c r="QVH588" s="198"/>
      <c r="QVI588" s="198"/>
      <c r="QVJ588" s="198"/>
      <c r="QVK588" s="198"/>
      <c r="QVL588" s="198"/>
      <c r="QVM588" s="198"/>
      <c r="QVN588" s="198"/>
      <c r="QVO588" s="198"/>
      <c r="QVP588" s="198"/>
      <c r="QVQ588" s="198"/>
      <c r="QVR588" s="198"/>
      <c r="QVS588" s="198"/>
      <c r="QVT588" s="198"/>
      <c r="QVU588" s="198"/>
      <c r="QVV588" s="198"/>
      <c r="QVW588" s="198"/>
      <c r="QVX588" s="198"/>
      <c r="QVY588" s="198"/>
      <c r="QVZ588" s="198"/>
      <c r="QWA588" s="198"/>
      <c r="QWB588" s="198"/>
      <c r="QWC588" s="198"/>
      <c r="QWD588" s="198"/>
      <c r="QWE588" s="198"/>
      <c r="QWF588" s="198"/>
      <c r="QWG588" s="198"/>
      <c r="QWH588" s="198"/>
      <c r="QWI588" s="198"/>
      <c r="QWJ588" s="198"/>
      <c r="QWK588" s="198"/>
      <c r="QWL588" s="198"/>
      <c r="QWM588" s="198"/>
      <c r="QWN588" s="198"/>
      <c r="QWO588" s="198"/>
      <c r="QWP588" s="198"/>
      <c r="QWQ588" s="198"/>
      <c r="QWR588" s="198"/>
      <c r="QWS588" s="198"/>
      <c r="QWT588" s="198"/>
      <c r="QWU588" s="198"/>
      <c r="QWV588" s="198"/>
      <c r="QWW588" s="198"/>
      <c r="QWX588" s="198"/>
      <c r="QWY588" s="198"/>
      <c r="QWZ588" s="198"/>
      <c r="QXA588" s="198"/>
      <c r="QXB588" s="198"/>
      <c r="QXC588" s="198"/>
      <c r="QXD588" s="198"/>
      <c r="QXE588" s="198"/>
      <c r="QXF588" s="198"/>
      <c r="QXG588" s="198"/>
      <c r="QXH588" s="198"/>
      <c r="QXI588" s="198"/>
      <c r="QXJ588" s="198"/>
      <c r="QXK588" s="198"/>
      <c r="QXL588" s="198"/>
      <c r="QXM588" s="198"/>
      <c r="QXN588" s="198"/>
      <c r="QXO588" s="198"/>
      <c r="QXP588" s="198"/>
      <c r="QXQ588" s="198"/>
      <c r="QXR588" s="198"/>
      <c r="QXS588" s="198"/>
      <c r="QXT588" s="198"/>
      <c r="QXU588" s="198"/>
      <c r="QXV588" s="198"/>
      <c r="QXW588" s="198"/>
      <c r="QXX588" s="198"/>
      <c r="QXY588" s="198"/>
      <c r="QXZ588" s="198"/>
      <c r="QYA588" s="198"/>
      <c r="QYB588" s="198"/>
      <c r="QYC588" s="198"/>
      <c r="QYD588" s="198"/>
      <c r="QYE588" s="198"/>
      <c r="QYF588" s="198"/>
      <c r="QYG588" s="198"/>
      <c r="QYH588" s="198"/>
      <c r="QYI588" s="198"/>
      <c r="QYJ588" s="198"/>
      <c r="QYK588" s="198"/>
      <c r="QYL588" s="198"/>
      <c r="QYM588" s="198"/>
      <c r="QYN588" s="198"/>
      <c r="QYO588" s="198"/>
      <c r="QYP588" s="198"/>
      <c r="QYQ588" s="198"/>
      <c r="QYR588" s="198"/>
      <c r="QYS588" s="198"/>
      <c r="QYT588" s="198"/>
      <c r="QYU588" s="198"/>
      <c r="QYV588" s="198"/>
      <c r="QYW588" s="198"/>
      <c r="QYX588" s="198"/>
      <c r="QYY588" s="198"/>
      <c r="QYZ588" s="198"/>
      <c r="QZA588" s="198"/>
      <c r="QZB588" s="198"/>
      <c r="QZC588" s="198"/>
      <c r="QZD588" s="198"/>
      <c r="QZE588" s="198"/>
      <c r="QZF588" s="198"/>
      <c r="QZG588" s="198"/>
      <c r="QZH588" s="198"/>
      <c r="QZI588" s="198"/>
      <c r="QZJ588" s="198"/>
      <c r="QZK588" s="198"/>
      <c r="QZL588" s="198"/>
      <c r="QZM588" s="198"/>
      <c r="QZN588" s="198"/>
      <c r="QZO588" s="198"/>
      <c r="QZP588" s="198"/>
      <c r="QZQ588" s="198"/>
      <c r="QZR588" s="198"/>
      <c r="QZS588" s="198"/>
      <c r="QZT588" s="198"/>
      <c r="QZU588" s="198"/>
      <c r="QZV588" s="198"/>
      <c r="QZW588" s="198"/>
      <c r="QZX588" s="198"/>
      <c r="QZY588" s="198"/>
      <c r="QZZ588" s="198"/>
      <c r="RAA588" s="198"/>
      <c r="RAB588" s="198"/>
      <c r="RAC588" s="198"/>
      <c r="RAD588" s="198"/>
      <c r="RAE588" s="198"/>
      <c r="RAF588" s="198"/>
      <c r="RAG588" s="198"/>
      <c r="RAH588" s="198"/>
      <c r="RAI588" s="198"/>
      <c r="RAJ588" s="198"/>
      <c r="RAK588" s="198"/>
      <c r="RAL588" s="198"/>
      <c r="RAM588" s="198"/>
      <c r="RAN588" s="198"/>
      <c r="RAO588" s="198"/>
      <c r="RAP588" s="198"/>
      <c r="RAQ588" s="198"/>
      <c r="RAR588" s="198"/>
      <c r="RAS588" s="198"/>
      <c r="RAT588" s="198"/>
      <c r="RAU588" s="198"/>
      <c r="RAV588" s="198"/>
      <c r="RAW588" s="198"/>
      <c r="RAX588" s="198"/>
      <c r="RAY588" s="198"/>
      <c r="RAZ588" s="198"/>
      <c r="RBA588" s="198"/>
      <c r="RBB588" s="198"/>
      <c r="RBC588" s="198"/>
      <c r="RBD588" s="198"/>
      <c r="RBE588" s="198"/>
      <c r="RBF588" s="198"/>
      <c r="RBG588" s="198"/>
      <c r="RBH588" s="198"/>
      <c r="RBI588" s="198"/>
      <c r="RBJ588" s="198"/>
      <c r="RBK588" s="198"/>
      <c r="RBL588" s="198"/>
      <c r="RBM588" s="198"/>
      <c r="RBN588" s="198"/>
      <c r="RBO588" s="198"/>
      <c r="RBP588" s="198"/>
      <c r="RBQ588" s="198"/>
      <c r="RBR588" s="198"/>
      <c r="RBS588" s="198"/>
      <c r="RBT588" s="198"/>
      <c r="RBU588" s="198"/>
      <c r="RBV588" s="198"/>
      <c r="RBW588" s="198"/>
      <c r="RBX588" s="198"/>
      <c r="RBY588" s="198"/>
      <c r="RBZ588" s="198"/>
      <c r="RCA588" s="198"/>
      <c r="RCB588" s="198"/>
      <c r="RCC588" s="198"/>
      <c r="RCD588" s="198"/>
      <c r="RCE588" s="198"/>
      <c r="RCF588" s="198"/>
      <c r="RCG588" s="198"/>
      <c r="RCH588" s="198"/>
      <c r="RCI588" s="198"/>
      <c r="RCJ588" s="198"/>
      <c r="RCK588" s="198"/>
      <c r="RCL588" s="198"/>
      <c r="RCM588" s="198"/>
      <c r="RCN588" s="198"/>
      <c r="RCO588" s="198"/>
      <c r="RCP588" s="198"/>
      <c r="RCQ588" s="198"/>
      <c r="RCR588" s="198"/>
      <c r="RCS588" s="198"/>
      <c r="RCT588" s="198"/>
      <c r="RCU588" s="198"/>
      <c r="RCV588" s="198"/>
      <c r="RCW588" s="198"/>
      <c r="RCX588" s="198"/>
      <c r="RCY588" s="198"/>
      <c r="RCZ588" s="198"/>
      <c r="RDA588" s="198"/>
      <c r="RDB588" s="198"/>
      <c r="RDC588" s="198"/>
      <c r="RDD588" s="198"/>
      <c r="RDE588" s="198"/>
      <c r="RDF588" s="198"/>
      <c r="RDG588" s="198"/>
      <c r="RDH588" s="198"/>
      <c r="RDI588" s="198"/>
      <c r="RDJ588" s="198"/>
      <c r="RDK588" s="198"/>
      <c r="RDL588" s="198"/>
      <c r="RDM588" s="198"/>
      <c r="RDN588" s="198"/>
      <c r="RDO588" s="198"/>
      <c r="RDP588" s="198"/>
      <c r="RDQ588" s="198"/>
      <c r="RDR588" s="198"/>
      <c r="RDS588" s="198"/>
      <c r="RDT588" s="198"/>
      <c r="RDU588" s="198"/>
      <c r="RDV588" s="198"/>
      <c r="RDW588" s="198"/>
      <c r="RDX588" s="198"/>
      <c r="RDY588" s="198"/>
      <c r="RDZ588" s="198"/>
      <c r="REA588" s="198"/>
      <c r="REB588" s="198"/>
      <c r="REC588" s="198"/>
      <c r="RED588" s="198"/>
      <c r="REE588" s="198"/>
      <c r="REF588" s="198"/>
      <c r="REG588" s="198"/>
      <c r="REH588" s="198"/>
      <c r="REI588" s="198"/>
      <c r="REJ588" s="198"/>
      <c r="REK588" s="198"/>
      <c r="REL588" s="198"/>
      <c r="REM588" s="198"/>
      <c r="REN588" s="198"/>
      <c r="REO588" s="198"/>
      <c r="REP588" s="198"/>
      <c r="REQ588" s="198"/>
      <c r="RER588" s="198"/>
      <c r="RES588" s="198"/>
      <c r="RET588" s="198"/>
      <c r="REU588" s="198"/>
      <c r="REV588" s="198"/>
      <c r="REW588" s="198"/>
      <c r="REX588" s="198"/>
      <c r="REY588" s="198"/>
      <c r="REZ588" s="198"/>
      <c r="RFA588" s="198"/>
      <c r="RFB588" s="198"/>
      <c r="RFC588" s="198"/>
      <c r="RFD588" s="198"/>
      <c r="RFE588" s="198"/>
      <c r="RFF588" s="198"/>
      <c r="RFG588" s="198"/>
      <c r="RFH588" s="198"/>
      <c r="RFI588" s="198"/>
      <c r="RFJ588" s="198"/>
      <c r="RFK588" s="198"/>
      <c r="RFL588" s="198"/>
      <c r="RFM588" s="198"/>
      <c r="RFN588" s="198"/>
      <c r="RFO588" s="198"/>
      <c r="RFP588" s="198"/>
      <c r="RFQ588" s="198"/>
      <c r="RFR588" s="198"/>
      <c r="RFS588" s="198"/>
      <c r="RFT588" s="198"/>
      <c r="RFU588" s="198"/>
      <c r="RFV588" s="198"/>
      <c r="RFW588" s="198"/>
      <c r="RFX588" s="198"/>
      <c r="RFY588" s="198"/>
      <c r="RFZ588" s="198"/>
      <c r="RGA588" s="198"/>
      <c r="RGB588" s="198"/>
      <c r="RGC588" s="198"/>
      <c r="RGD588" s="198"/>
      <c r="RGE588" s="198"/>
      <c r="RGF588" s="198"/>
      <c r="RGG588" s="198"/>
      <c r="RGH588" s="198"/>
      <c r="RGI588" s="198"/>
      <c r="RGJ588" s="198"/>
      <c r="RGK588" s="198"/>
      <c r="RGL588" s="198"/>
      <c r="RGM588" s="198"/>
      <c r="RGN588" s="198"/>
      <c r="RGO588" s="198"/>
      <c r="RGP588" s="198"/>
      <c r="RGQ588" s="198"/>
      <c r="RGR588" s="198"/>
      <c r="RGS588" s="198"/>
      <c r="RGT588" s="198"/>
      <c r="RGU588" s="198"/>
      <c r="RGV588" s="198"/>
      <c r="RGW588" s="198"/>
      <c r="RGX588" s="198"/>
      <c r="RGY588" s="198"/>
      <c r="RGZ588" s="198"/>
      <c r="RHA588" s="198"/>
      <c r="RHB588" s="198"/>
      <c r="RHC588" s="198"/>
      <c r="RHD588" s="198"/>
      <c r="RHE588" s="198"/>
      <c r="RHF588" s="198"/>
      <c r="RHG588" s="198"/>
      <c r="RHH588" s="198"/>
      <c r="RHI588" s="198"/>
      <c r="RHJ588" s="198"/>
      <c r="RHK588" s="198"/>
      <c r="RHL588" s="198"/>
      <c r="RHM588" s="198"/>
      <c r="RHN588" s="198"/>
      <c r="RHO588" s="198"/>
      <c r="RHP588" s="198"/>
      <c r="RHQ588" s="198"/>
      <c r="RHR588" s="198"/>
      <c r="RHS588" s="198"/>
      <c r="RHT588" s="198"/>
      <c r="RHU588" s="198"/>
      <c r="RHV588" s="198"/>
      <c r="RHW588" s="198"/>
      <c r="RHX588" s="198"/>
      <c r="RHY588" s="198"/>
      <c r="RHZ588" s="198"/>
      <c r="RIA588" s="198"/>
      <c r="RIB588" s="198"/>
      <c r="RIC588" s="198"/>
      <c r="RID588" s="198"/>
      <c r="RIE588" s="198"/>
      <c r="RIF588" s="198"/>
      <c r="RIG588" s="198"/>
      <c r="RIH588" s="198"/>
      <c r="RII588" s="198"/>
      <c r="RIJ588" s="198"/>
      <c r="RIK588" s="198"/>
      <c r="RIL588" s="198"/>
      <c r="RIM588" s="198"/>
      <c r="RIN588" s="198"/>
      <c r="RIO588" s="198"/>
      <c r="RIP588" s="198"/>
      <c r="RIQ588" s="198"/>
      <c r="RIR588" s="198"/>
      <c r="RIS588" s="198"/>
      <c r="RIT588" s="198"/>
      <c r="RIU588" s="198"/>
      <c r="RIV588" s="198"/>
      <c r="RIW588" s="198"/>
      <c r="RIX588" s="198"/>
      <c r="RIY588" s="198"/>
      <c r="RIZ588" s="198"/>
      <c r="RJA588" s="198"/>
      <c r="RJB588" s="198"/>
      <c r="RJC588" s="198"/>
      <c r="RJD588" s="198"/>
      <c r="RJE588" s="198"/>
      <c r="RJF588" s="198"/>
      <c r="RJG588" s="198"/>
      <c r="RJH588" s="198"/>
      <c r="RJI588" s="198"/>
      <c r="RJJ588" s="198"/>
      <c r="RJK588" s="198"/>
      <c r="RJL588" s="198"/>
      <c r="RJM588" s="198"/>
      <c r="RJN588" s="198"/>
      <c r="RJO588" s="198"/>
      <c r="RJP588" s="198"/>
      <c r="RJQ588" s="198"/>
      <c r="RJR588" s="198"/>
      <c r="RJS588" s="198"/>
      <c r="RJT588" s="198"/>
      <c r="RJU588" s="198"/>
      <c r="RJV588" s="198"/>
      <c r="RJW588" s="198"/>
      <c r="RJX588" s="198"/>
      <c r="RJY588" s="198"/>
      <c r="RJZ588" s="198"/>
      <c r="RKA588" s="198"/>
      <c r="RKB588" s="198"/>
      <c r="RKC588" s="198"/>
      <c r="RKD588" s="198"/>
      <c r="RKE588" s="198"/>
      <c r="RKF588" s="198"/>
      <c r="RKG588" s="198"/>
      <c r="RKH588" s="198"/>
      <c r="RKI588" s="198"/>
      <c r="RKJ588" s="198"/>
      <c r="RKK588" s="198"/>
      <c r="RKL588" s="198"/>
      <c r="RKM588" s="198"/>
      <c r="RKN588" s="198"/>
      <c r="RKO588" s="198"/>
      <c r="RKP588" s="198"/>
      <c r="RKQ588" s="198"/>
      <c r="RKR588" s="198"/>
      <c r="RKS588" s="198"/>
      <c r="RKT588" s="198"/>
      <c r="RKU588" s="198"/>
      <c r="RKV588" s="198"/>
      <c r="RKW588" s="198"/>
      <c r="RKX588" s="198"/>
      <c r="RKY588" s="198"/>
      <c r="RKZ588" s="198"/>
      <c r="RLA588" s="198"/>
      <c r="RLB588" s="198"/>
      <c r="RLC588" s="198"/>
      <c r="RLD588" s="198"/>
      <c r="RLE588" s="198"/>
      <c r="RLF588" s="198"/>
      <c r="RLG588" s="198"/>
      <c r="RLH588" s="198"/>
      <c r="RLI588" s="198"/>
      <c r="RLJ588" s="198"/>
      <c r="RLK588" s="198"/>
      <c r="RLL588" s="198"/>
      <c r="RLM588" s="198"/>
      <c r="RLN588" s="198"/>
      <c r="RLO588" s="198"/>
      <c r="RLP588" s="198"/>
      <c r="RLQ588" s="198"/>
      <c r="RLR588" s="198"/>
      <c r="RLS588" s="198"/>
      <c r="RLT588" s="198"/>
      <c r="RLU588" s="198"/>
      <c r="RLV588" s="198"/>
      <c r="RLW588" s="198"/>
      <c r="RLX588" s="198"/>
      <c r="RLY588" s="198"/>
      <c r="RLZ588" s="198"/>
      <c r="RMA588" s="198"/>
      <c r="RMB588" s="198"/>
      <c r="RMC588" s="198"/>
      <c r="RMD588" s="198"/>
      <c r="RME588" s="198"/>
      <c r="RMF588" s="198"/>
      <c r="RMG588" s="198"/>
      <c r="RMH588" s="198"/>
      <c r="RMI588" s="198"/>
      <c r="RMJ588" s="198"/>
      <c r="RMK588" s="198"/>
      <c r="RML588" s="198"/>
      <c r="RMM588" s="198"/>
      <c r="RMN588" s="198"/>
      <c r="RMO588" s="198"/>
      <c r="RMP588" s="198"/>
      <c r="RMQ588" s="198"/>
      <c r="RMR588" s="198"/>
      <c r="RMS588" s="198"/>
      <c r="RMT588" s="198"/>
      <c r="RMU588" s="198"/>
      <c r="RMV588" s="198"/>
      <c r="RMW588" s="198"/>
      <c r="RMX588" s="198"/>
      <c r="RMY588" s="198"/>
      <c r="RMZ588" s="198"/>
      <c r="RNA588" s="198"/>
      <c r="RNB588" s="198"/>
      <c r="RNC588" s="198"/>
      <c r="RND588" s="198"/>
      <c r="RNE588" s="198"/>
      <c r="RNF588" s="198"/>
      <c r="RNG588" s="198"/>
      <c r="RNH588" s="198"/>
      <c r="RNI588" s="198"/>
      <c r="RNJ588" s="198"/>
      <c r="RNK588" s="198"/>
      <c r="RNL588" s="198"/>
      <c r="RNM588" s="198"/>
      <c r="RNN588" s="198"/>
      <c r="RNO588" s="198"/>
      <c r="RNP588" s="198"/>
      <c r="RNQ588" s="198"/>
      <c r="RNR588" s="198"/>
      <c r="RNS588" s="198"/>
      <c r="RNT588" s="198"/>
      <c r="RNU588" s="198"/>
      <c r="RNV588" s="198"/>
      <c r="RNW588" s="198"/>
      <c r="RNX588" s="198"/>
      <c r="RNY588" s="198"/>
      <c r="RNZ588" s="198"/>
      <c r="ROA588" s="198"/>
      <c r="ROB588" s="198"/>
      <c r="ROC588" s="198"/>
      <c r="ROD588" s="198"/>
      <c r="ROE588" s="198"/>
      <c r="ROF588" s="198"/>
      <c r="ROG588" s="198"/>
      <c r="ROH588" s="198"/>
      <c r="ROI588" s="198"/>
      <c r="ROJ588" s="198"/>
      <c r="ROK588" s="198"/>
      <c r="ROL588" s="198"/>
      <c r="ROM588" s="198"/>
      <c r="RON588" s="198"/>
      <c r="ROO588" s="198"/>
      <c r="ROP588" s="198"/>
      <c r="ROQ588" s="198"/>
      <c r="ROR588" s="198"/>
      <c r="ROS588" s="198"/>
      <c r="ROT588" s="198"/>
      <c r="ROU588" s="198"/>
      <c r="ROV588" s="198"/>
      <c r="ROW588" s="198"/>
      <c r="ROX588" s="198"/>
      <c r="ROY588" s="198"/>
      <c r="ROZ588" s="198"/>
      <c r="RPA588" s="198"/>
      <c r="RPB588" s="198"/>
      <c r="RPC588" s="198"/>
      <c r="RPD588" s="198"/>
      <c r="RPE588" s="198"/>
      <c r="RPF588" s="198"/>
      <c r="RPG588" s="198"/>
      <c r="RPH588" s="198"/>
      <c r="RPI588" s="198"/>
      <c r="RPJ588" s="198"/>
      <c r="RPK588" s="198"/>
      <c r="RPL588" s="198"/>
      <c r="RPM588" s="198"/>
      <c r="RPN588" s="198"/>
      <c r="RPO588" s="198"/>
      <c r="RPP588" s="198"/>
      <c r="RPQ588" s="198"/>
      <c r="RPR588" s="198"/>
      <c r="RPS588" s="198"/>
      <c r="RPT588" s="198"/>
      <c r="RPU588" s="198"/>
      <c r="RPV588" s="198"/>
      <c r="RPW588" s="198"/>
      <c r="RPX588" s="198"/>
      <c r="RPY588" s="198"/>
      <c r="RPZ588" s="198"/>
      <c r="RQA588" s="198"/>
      <c r="RQB588" s="198"/>
      <c r="RQC588" s="198"/>
      <c r="RQD588" s="198"/>
      <c r="RQE588" s="198"/>
      <c r="RQF588" s="198"/>
      <c r="RQG588" s="198"/>
      <c r="RQH588" s="198"/>
      <c r="RQI588" s="198"/>
      <c r="RQJ588" s="198"/>
      <c r="RQK588" s="198"/>
      <c r="RQL588" s="198"/>
      <c r="RQM588" s="198"/>
      <c r="RQN588" s="198"/>
      <c r="RQO588" s="198"/>
      <c r="RQP588" s="198"/>
      <c r="RQQ588" s="198"/>
      <c r="RQR588" s="198"/>
      <c r="RQS588" s="198"/>
      <c r="RQT588" s="198"/>
      <c r="RQU588" s="198"/>
      <c r="RQV588" s="198"/>
      <c r="RQW588" s="198"/>
      <c r="RQX588" s="198"/>
      <c r="RQY588" s="198"/>
      <c r="RQZ588" s="198"/>
      <c r="RRA588" s="198"/>
      <c r="RRB588" s="198"/>
      <c r="RRC588" s="198"/>
      <c r="RRD588" s="198"/>
      <c r="RRE588" s="198"/>
      <c r="RRF588" s="198"/>
      <c r="RRG588" s="198"/>
      <c r="RRH588" s="198"/>
      <c r="RRI588" s="198"/>
      <c r="RRJ588" s="198"/>
      <c r="RRK588" s="198"/>
      <c r="RRL588" s="198"/>
      <c r="RRM588" s="198"/>
      <c r="RRN588" s="198"/>
      <c r="RRO588" s="198"/>
      <c r="RRP588" s="198"/>
      <c r="RRQ588" s="198"/>
      <c r="RRR588" s="198"/>
      <c r="RRS588" s="198"/>
      <c r="RRT588" s="198"/>
      <c r="RRU588" s="198"/>
      <c r="RRV588" s="198"/>
      <c r="RRW588" s="198"/>
      <c r="RRX588" s="198"/>
      <c r="RRY588" s="198"/>
      <c r="RRZ588" s="198"/>
      <c r="RSA588" s="198"/>
      <c r="RSB588" s="198"/>
      <c r="RSC588" s="198"/>
      <c r="RSD588" s="198"/>
      <c r="RSE588" s="198"/>
      <c r="RSF588" s="198"/>
      <c r="RSG588" s="198"/>
      <c r="RSH588" s="198"/>
      <c r="RSI588" s="198"/>
      <c r="RSJ588" s="198"/>
      <c r="RSK588" s="198"/>
      <c r="RSL588" s="198"/>
      <c r="RSM588" s="198"/>
      <c r="RSN588" s="198"/>
      <c r="RSO588" s="198"/>
      <c r="RSP588" s="198"/>
      <c r="RSQ588" s="198"/>
      <c r="RSR588" s="198"/>
      <c r="RSS588" s="198"/>
      <c r="RST588" s="198"/>
      <c r="RSU588" s="198"/>
      <c r="RSV588" s="198"/>
      <c r="RSW588" s="198"/>
      <c r="RSX588" s="198"/>
      <c r="RSY588" s="198"/>
      <c r="RSZ588" s="198"/>
      <c r="RTA588" s="198"/>
      <c r="RTB588" s="198"/>
      <c r="RTC588" s="198"/>
      <c r="RTD588" s="198"/>
      <c r="RTE588" s="198"/>
      <c r="RTF588" s="198"/>
      <c r="RTG588" s="198"/>
      <c r="RTH588" s="198"/>
      <c r="RTI588" s="198"/>
      <c r="RTJ588" s="198"/>
      <c r="RTK588" s="198"/>
      <c r="RTL588" s="198"/>
      <c r="RTM588" s="198"/>
      <c r="RTN588" s="198"/>
      <c r="RTO588" s="198"/>
      <c r="RTP588" s="198"/>
      <c r="RTQ588" s="198"/>
      <c r="RTR588" s="198"/>
      <c r="RTS588" s="198"/>
      <c r="RTT588" s="198"/>
      <c r="RTU588" s="198"/>
      <c r="RTV588" s="198"/>
      <c r="RTW588" s="198"/>
      <c r="RTX588" s="198"/>
      <c r="RTY588" s="198"/>
      <c r="RTZ588" s="198"/>
      <c r="RUA588" s="198"/>
      <c r="RUB588" s="198"/>
      <c r="RUC588" s="198"/>
      <c r="RUD588" s="198"/>
      <c r="RUE588" s="198"/>
      <c r="RUF588" s="198"/>
      <c r="RUG588" s="198"/>
      <c r="RUH588" s="198"/>
      <c r="RUI588" s="198"/>
      <c r="RUJ588" s="198"/>
      <c r="RUK588" s="198"/>
      <c r="RUL588" s="198"/>
      <c r="RUM588" s="198"/>
      <c r="RUN588" s="198"/>
      <c r="RUO588" s="198"/>
      <c r="RUP588" s="198"/>
      <c r="RUQ588" s="198"/>
      <c r="RUR588" s="198"/>
      <c r="RUS588" s="198"/>
      <c r="RUT588" s="198"/>
      <c r="RUU588" s="198"/>
      <c r="RUV588" s="198"/>
      <c r="RUW588" s="198"/>
      <c r="RUX588" s="198"/>
      <c r="RUY588" s="198"/>
      <c r="RUZ588" s="198"/>
      <c r="RVA588" s="198"/>
      <c r="RVB588" s="198"/>
      <c r="RVC588" s="198"/>
      <c r="RVD588" s="198"/>
      <c r="RVE588" s="198"/>
      <c r="RVF588" s="198"/>
      <c r="RVG588" s="198"/>
      <c r="RVH588" s="198"/>
      <c r="RVI588" s="198"/>
      <c r="RVJ588" s="198"/>
      <c r="RVK588" s="198"/>
      <c r="RVL588" s="198"/>
      <c r="RVM588" s="198"/>
      <c r="RVN588" s="198"/>
      <c r="RVO588" s="198"/>
      <c r="RVP588" s="198"/>
      <c r="RVQ588" s="198"/>
      <c r="RVR588" s="198"/>
      <c r="RVS588" s="198"/>
      <c r="RVT588" s="198"/>
      <c r="RVU588" s="198"/>
      <c r="RVV588" s="198"/>
      <c r="RVW588" s="198"/>
      <c r="RVX588" s="198"/>
      <c r="RVY588" s="198"/>
      <c r="RVZ588" s="198"/>
      <c r="RWA588" s="198"/>
      <c r="RWB588" s="198"/>
      <c r="RWC588" s="198"/>
      <c r="RWD588" s="198"/>
      <c r="RWE588" s="198"/>
      <c r="RWF588" s="198"/>
      <c r="RWG588" s="198"/>
      <c r="RWH588" s="198"/>
      <c r="RWI588" s="198"/>
      <c r="RWJ588" s="198"/>
      <c r="RWK588" s="198"/>
      <c r="RWL588" s="198"/>
      <c r="RWM588" s="198"/>
      <c r="RWN588" s="198"/>
      <c r="RWO588" s="198"/>
      <c r="RWP588" s="198"/>
      <c r="RWQ588" s="198"/>
      <c r="RWR588" s="198"/>
      <c r="RWS588" s="198"/>
      <c r="RWT588" s="198"/>
      <c r="RWU588" s="198"/>
      <c r="RWV588" s="198"/>
      <c r="RWW588" s="198"/>
      <c r="RWX588" s="198"/>
      <c r="RWY588" s="198"/>
      <c r="RWZ588" s="198"/>
      <c r="RXA588" s="198"/>
      <c r="RXB588" s="198"/>
      <c r="RXC588" s="198"/>
      <c r="RXD588" s="198"/>
      <c r="RXE588" s="198"/>
      <c r="RXF588" s="198"/>
      <c r="RXG588" s="198"/>
      <c r="RXH588" s="198"/>
      <c r="RXI588" s="198"/>
      <c r="RXJ588" s="198"/>
      <c r="RXK588" s="198"/>
      <c r="RXL588" s="198"/>
      <c r="RXM588" s="198"/>
      <c r="RXN588" s="198"/>
      <c r="RXO588" s="198"/>
      <c r="RXP588" s="198"/>
      <c r="RXQ588" s="198"/>
      <c r="RXR588" s="198"/>
      <c r="RXS588" s="198"/>
      <c r="RXT588" s="198"/>
      <c r="RXU588" s="198"/>
      <c r="RXV588" s="198"/>
      <c r="RXW588" s="198"/>
      <c r="RXX588" s="198"/>
      <c r="RXY588" s="198"/>
      <c r="RXZ588" s="198"/>
      <c r="RYA588" s="198"/>
      <c r="RYB588" s="198"/>
      <c r="RYC588" s="198"/>
      <c r="RYD588" s="198"/>
      <c r="RYE588" s="198"/>
      <c r="RYF588" s="198"/>
      <c r="RYG588" s="198"/>
      <c r="RYH588" s="198"/>
      <c r="RYI588" s="198"/>
      <c r="RYJ588" s="198"/>
      <c r="RYK588" s="198"/>
      <c r="RYL588" s="198"/>
      <c r="RYM588" s="198"/>
      <c r="RYN588" s="198"/>
      <c r="RYO588" s="198"/>
      <c r="RYP588" s="198"/>
      <c r="RYQ588" s="198"/>
      <c r="RYR588" s="198"/>
      <c r="RYS588" s="198"/>
      <c r="RYT588" s="198"/>
      <c r="RYU588" s="198"/>
      <c r="RYV588" s="198"/>
      <c r="RYW588" s="198"/>
      <c r="RYX588" s="198"/>
      <c r="RYY588" s="198"/>
      <c r="RYZ588" s="198"/>
      <c r="RZA588" s="198"/>
      <c r="RZB588" s="198"/>
      <c r="RZC588" s="198"/>
      <c r="RZD588" s="198"/>
      <c r="RZE588" s="198"/>
      <c r="RZF588" s="198"/>
      <c r="RZG588" s="198"/>
      <c r="RZH588" s="198"/>
      <c r="RZI588" s="198"/>
      <c r="RZJ588" s="198"/>
      <c r="RZK588" s="198"/>
      <c r="RZL588" s="198"/>
      <c r="RZM588" s="198"/>
      <c r="RZN588" s="198"/>
      <c r="RZO588" s="198"/>
      <c r="RZP588" s="198"/>
      <c r="RZQ588" s="198"/>
      <c r="RZR588" s="198"/>
      <c r="RZS588" s="198"/>
      <c r="RZT588" s="198"/>
      <c r="RZU588" s="198"/>
      <c r="RZV588" s="198"/>
      <c r="RZW588" s="198"/>
      <c r="RZX588" s="198"/>
      <c r="RZY588" s="198"/>
      <c r="RZZ588" s="198"/>
      <c r="SAA588" s="198"/>
      <c r="SAB588" s="198"/>
      <c r="SAC588" s="198"/>
      <c r="SAD588" s="198"/>
      <c r="SAE588" s="198"/>
      <c r="SAF588" s="198"/>
      <c r="SAG588" s="198"/>
      <c r="SAH588" s="198"/>
      <c r="SAI588" s="198"/>
      <c r="SAJ588" s="198"/>
      <c r="SAK588" s="198"/>
      <c r="SAL588" s="198"/>
      <c r="SAM588" s="198"/>
      <c r="SAN588" s="198"/>
      <c r="SAO588" s="198"/>
      <c r="SAP588" s="198"/>
      <c r="SAQ588" s="198"/>
      <c r="SAR588" s="198"/>
      <c r="SAS588" s="198"/>
      <c r="SAT588" s="198"/>
      <c r="SAU588" s="198"/>
      <c r="SAV588" s="198"/>
      <c r="SAW588" s="198"/>
      <c r="SAX588" s="198"/>
      <c r="SAY588" s="198"/>
      <c r="SAZ588" s="198"/>
      <c r="SBA588" s="198"/>
      <c r="SBB588" s="198"/>
      <c r="SBC588" s="198"/>
      <c r="SBD588" s="198"/>
      <c r="SBE588" s="198"/>
      <c r="SBF588" s="198"/>
      <c r="SBG588" s="198"/>
      <c r="SBH588" s="198"/>
      <c r="SBI588" s="198"/>
      <c r="SBJ588" s="198"/>
      <c r="SBK588" s="198"/>
      <c r="SBL588" s="198"/>
      <c r="SBM588" s="198"/>
      <c r="SBN588" s="198"/>
      <c r="SBO588" s="198"/>
      <c r="SBP588" s="198"/>
      <c r="SBQ588" s="198"/>
      <c r="SBR588" s="198"/>
      <c r="SBS588" s="198"/>
      <c r="SBT588" s="198"/>
      <c r="SBU588" s="198"/>
      <c r="SBV588" s="198"/>
      <c r="SBW588" s="198"/>
      <c r="SBX588" s="198"/>
      <c r="SBY588" s="198"/>
      <c r="SBZ588" s="198"/>
      <c r="SCA588" s="198"/>
      <c r="SCB588" s="198"/>
      <c r="SCC588" s="198"/>
      <c r="SCD588" s="198"/>
      <c r="SCE588" s="198"/>
      <c r="SCF588" s="198"/>
      <c r="SCG588" s="198"/>
      <c r="SCH588" s="198"/>
      <c r="SCI588" s="198"/>
      <c r="SCJ588" s="198"/>
      <c r="SCK588" s="198"/>
      <c r="SCL588" s="198"/>
      <c r="SCM588" s="198"/>
      <c r="SCN588" s="198"/>
      <c r="SCO588" s="198"/>
      <c r="SCP588" s="198"/>
      <c r="SCQ588" s="198"/>
      <c r="SCR588" s="198"/>
      <c r="SCS588" s="198"/>
      <c r="SCT588" s="198"/>
      <c r="SCU588" s="198"/>
      <c r="SCV588" s="198"/>
      <c r="SCW588" s="198"/>
      <c r="SCX588" s="198"/>
      <c r="SCY588" s="198"/>
      <c r="SCZ588" s="198"/>
      <c r="SDA588" s="198"/>
      <c r="SDB588" s="198"/>
      <c r="SDC588" s="198"/>
      <c r="SDD588" s="198"/>
      <c r="SDE588" s="198"/>
      <c r="SDF588" s="198"/>
      <c r="SDG588" s="198"/>
      <c r="SDH588" s="198"/>
      <c r="SDI588" s="198"/>
      <c r="SDJ588" s="198"/>
      <c r="SDK588" s="198"/>
      <c r="SDL588" s="198"/>
      <c r="SDM588" s="198"/>
      <c r="SDN588" s="198"/>
      <c r="SDO588" s="198"/>
      <c r="SDP588" s="198"/>
      <c r="SDQ588" s="198"/>
      <c r="SDR588" s="198"/>
      <c r="SDS588" s="198"/>
      <c r="SDT588" s="198"/>
      <c r="SDU588" s="198"/>
      <c r="SDV588" s="198"/>
      <c r="SDW588" s="198"/>
      <c r="SDX588" s="198"/>
      <c r="SDY588" s="198"/>
      <c r="SDZ588" s="198"/>
      <c r="SEA588" s="198"/>
      <c r="SEB588" s="198"/>
      <c r="SEC588" s="198"/>
      <c r="SED588" s="198"/>
      <c r="SEE588" s="198"/>
      <c r="SEF588" s="198"/>
      <c r="SEG588" s="198"/>
      <c r="SEH588" s="198"/>
      <c r="SEI588" s="198"/>
      <c r="SEJ588" s="198"/>
      <c r="SEK588" s="198"/>
      <c r="SEL588" s="198"/>
      <c r="SEM588" s="198"/>
      <c r="SEN588" s="198"/>
      <c r="SEO588" s="198"/>
      <c r="SEP588" s="198"/>
      <c r="SEQ588" s="198"/>
      <c r="SER588" s="198"/>
      <c r="SES588" s="198"/>
      <c r="SET588" s="198"/>
      <c r="SEU588" s="198"/>
      <c r="SEV588" s="198"/>
      <c r="SEW588" s="198"/>
      <c r="SEX588" s="198"/>
      <c r="SEY588" s="198"/>
      <c r="SEZ588" s="198"/>
      <c r="SFA588" s="198"/>
      <c r="SFB588" s="198"/>
      <c r="SFC588" s="198"/>
      <c r="SFD588" s="198"/>
      <c r="SFE588" s="198"/>
      <c r="SFF588" s="198"/>
      <c r="SFG588" s="198"/>
      <c r="SFH588" s="198"/>
      <c r="SFI588" s="198"/>
      <c r="SFJ588" s="198"/>
      <c r="SFK588" s="198"/>
      <c r="SFL588" s="198"/>
      <c r="SFM588" s="198"/>
      <c r="SFN588" s="198"/>
      <c r="SFO588" s="198"/>
      <c r="SFP588" s="198"/>
      <c r="SFQ588" s="198"/>
      <c r="SFR588" s="198"/>
      <c r="SFS588" s="198"/>
      <c r="SFT588" s="198"/>
      <c r="SFU588" s="198"/>
      <c r="SFV588" s="198"/>
      <c r="SFW588" s="198"/>
      <c r="SFX588" s="198"/>
      <c r="SFY588" s="198"/>
      <c r="SFZ588" s="198"/>
      <c r="SGA588" s="198"/>
      <c r="SGB588" s="198"/>
      <c r="SGC588" s="198"/>
      <c r="SGD588" s="198"/>
      <c r="SGE588" s="198"/>
      <c r="SGF588" s="198"/>
      <c r="SGG588" s="198"/>
      <c r="SGH588" s="198"/>
      <c r="SGI588" s="198"/>
      <c r="SGJ588" s="198"/>
      <c r="SGK588" s="198"/>
      <c r="SGL588" s="198"/>
      <c r="SGM588" s="198"/>
      <c r="SGN588" s="198"/>
      <c r="SGO588" s="198"/>
      <c r="SGP588" s="198"/>
      <c r="SGQ588" s="198"/>
      <c r="SGR588" s="198"/>
      <c r="SGS588" s="198"/>
      <c r="SGT588" s="198"/>
      <c r="SGU588" s="198"/>
      <c r="SGV588" s="198"/>
      <c r="SGW588" s="198"/>
      <c r="SGX588" s="198"/>
      <c r="SGY588" s="198"/>
      <c r="SGZ588" s="198"/>
      <c r="SHA588" s="198"/>
      <c r="SHB588" s="198"/>
      <c r="SHC588" s="198"/>
      <c r="SHD588" s="198"/>
      <c r="SHE588" s="198"/>
      <c r="SHF588" s="198"/>
      <c r="SHG588" s="198"/>
      <c r="SHH588" s="198"/>
      <c r="SHI588" s="198"/>
      <c r="SHJ588" s="198"/>
      <c r="SHK588" s="198"/>
      <c r="SHL588" s="198"/>
      <c r="SHM588" s="198"/>
      <c r="SHN588" s="198"/>
      <c r="SHO588" s="198"/>
      <c r="SHP588" s="198"/>
      <c r="SHQ588" s="198"/>
      <c r="SHR588" s="198"/>
      <c r="SHS588" s="198"/>
      <c r="SHT588" s="198"/>
      <c r="SHU588" s="198"/>
      <c r="SHV588" s="198"/>
      <c r="SHW588" s="198"/>
      <c r="SHX588" s="198"/>
      <c r="SHY588" s="198"/>
      <c r="SHZ588" s="198"/>
      <c r="SIA588" s="198"/>
      <c r="SIB588" s="198"/>
      <c r="SIC588" s="198"/>
      <c r="SID588" s="198"/>
      <c r="SIE588" s="198"/>
      <c r="SIF588" s="198"/>
      <c r="SIG588" s="198"/>
      <c r="SIH588" s="198"/>
      <c r="SII588" s="198"/>
      <c r="SIJ588" s="198"/>
      <c r="SIK588" s="198"/>
      <c r="SIL588" s="198"/>
      <c r="SIM588" s="198"/>
      <c r="SIN588" s="198"/>
      <c r="SIO588" s="198"/>
      <c r="SIP588" s="198"/>
      <c r="SIQ588" s="198"/>
      <c r="SIR588" s="198"/>
      <c r="SIS588" s="198"/>
      <c r="SIT588" s="198"/>
      <c r="SIU588" s="198"/>
      <c r="SIV588" s="198"/>
      <c r="SIW588" s="198"/>
      <c r="SIX588" s="198"/>
      <c r="SIY588" s="198"/>
      <c r="SIZ588" s="198"/>
      <c r="SJA588" s="198"/>
      <c r="SJB588" s="198"/>
      <c r="SJC588" s="198"/>
      <c r="SJD588" s="198"/>
      <c r="SJE588" s="198"/>
      <c r="SJF588" s="198"/>
      <c r="SJG588" s="198"/>
      <c r="SJH588" s="198"/>
      <c r="SJI588" s="198"/>
      <c r="SJJ588" s="198"/>
      <c r="SJK588" s="198"/>
      <c r="SJL588" s="198"/>
      <c r="SJM588" s="198"/>
      <c r="SJN588" s="198"/>
      <c r="SJO588" s="198"/>
      <c r="SJP588" s="198"/>
      <c r="SJQ588" s="198"/>
      <c r="SJR588" s="198"/>
      <c r="SJS588" s="198"/>
      <c r="SJT588" s="198"/>
      <c r="SJU588" s="198"/>
      <c r="SJV588" s="198"/>
      <c r="SJW588" s="198"/>
      <c r="SJX588" s="198"/>
      <c r="SJY588" s="198"/>
      <c r="SJZ588" s="198"/>
      <c r="SKA588" s="198"/>
      <c r="SKB588" s="198"/>
      <c r="SKC588" s="198"/>
      <c r="SKD588" s="198"/>
      <c r="SKE588" s="198"/>
      <c r="SKF588" s="198"/>
      <c r="SKG588" s="198"/>
      <c r="SKH588" s="198"/>
      <c r="SKI588" s="198"/>
      <c r="SKJ588" s="198"/>
      <c r="SKK588" s="198"/>
      <c r="SKL588" s="198"/>
      <c r="SKM588" s="198"/>
      <c r="SKN588" s="198"/>
      <c r="SKO588" s="198"/>
      <c r="SKP588" s="198"/>
      <c r="SKQ588" s="198"/>
      <c r="SKR588" s="198"/>
      <c r="SKS588" s="198"/>
      <c r="SKT588" s="198"/>
      <c r="SKU588" s="198"/>
      <c r="SKV588" s="198"/>
      <c r="SKW588" s="198"/>
      <c r="SKX588" s="198"/>
      <c r="SKY588" s="198"/>
      <c r="SKZ588" s="198"/>
      <c r="SLA588" s="198"/>
      <c r="SLB588" s="198"/>
      <c r="SLC588" s="198"/>
      <c r="SLD588" s="198"/>
      <c r="SLE588" s="198"/>
      <c r="SLF588" s="198"/>
      <c r="SLG588" s="198"/>
      <c r="SLH588" s="198"/>
      <c r="SLI588" s="198"/>
      <c r="SLJ588" s="198"/>
      <c r="SLK588" s="198"/>
      <c r="SLL588" s="198"/>
      <c r="SLM588" s="198"/>
      <c r="SLN588" s="198"/>
      <c r="SLO588" s="198"/>
      <c r="SLP588" s="198"/>
      <c r="SLQ588" s="198"/>
      <c r="SLR588" s="198"/>
      <c r="SLS588" s="198"/>
      <c r="SLT588" s="198"/>
      <c r="SLU588" s="198"/>
      <c r="SLV588" s="198"/>
      <c r="SLW588" s="198"/>
      <c r="SLX588" s="198"/>
      <c r="SLY588" s="198"/>
      <c r="SLZ588" s="198"/>
      <c r="SMA588" s="198"/>
      <c r="SMB588" s="198"/>
      <c r="SMC588" s="198"/>
      <c r="SMD588" s="198"/>
      <c r="SME588" s="198"/>
      <c r="SMF588" s="198"/>
      <c r="SMG588" s="198"/>
      <c r="SMH588" s="198"/>
      <c r="SMI588" s="198"/>
      <c r="SMJ588" s="198"/>
      <c r="SMK588" s="198"/>
      <c r="SML588" s="198"/>
      <c r="SMM588" s="198"/>
      <c r="SMN588" s="198"/>
      <c r="SMO588" s="198"/>
      <c r="SMP588" s="198"/>
      <c r="SMQ588" s="198"/>
      <c r="SMR588" s="198"/>
      <c r="SMS588" s="198"/>
      <c r="SMT588" s="198"/>
      <c r="SMU588" s="198"/>
      <c r="SMV588" s="198"/>
      <c r="SMW588" s="198"/>
      <c r="SMX588" s="198"/>
      <c r="SMY588" s="198"/>
      <c r="SMZ588" s="198"/>
      <c r="SNA588" s="198"/>
      <c r="SNB588" s="198"/>
      <c r="SNC588" s="198"/>
      <c r="SND588" s="198"/>
      <c r="SNE588" s="198"/>
      <c r="SNF588" s="198"/>
      <c r="SNG588" s="198"/>
      <c r="SNH588" s="198"/>
      <c r="SNI588" s="198"/>
      <c r="SNJ588" s="198"/>
      <c r="SNK588" s="198"/>
      <c r="SNL588" s="198"/>
      <c r="SNM588" s="198"/>
      <c r="SNN588" s="198"/>
      <c r="SNO588" s="198"/>
      <c r="SNP588" s="198"/>
      <c r="SNQ588" s="198"/>
      <c r="SNR588" s="198"/>
      <c r="SNS588" s="198"/>
      <c r="SNT588" s="198"/>
      <c r="SNU588" s="198"/>
      <c r="SNV588" s="198"/>
      <c r="SNW588" s="198"/>
      <c r="SNX588" s="198"/>
      <c r="SNY588" s="198"/>
      <c r="SNZ588" s="198"/>
      <c r="SOA588" s="198"/>
      <c r="SOB588" s="198"/>
      <c r="SOC588" s="198"/>
      <c r="SOD588" s="198"/>
      <c r="SOE588" s="198"/>
      <c r="SOF588" s="198"/>
      <c r="SOG588" s="198"/>
      <c r="SOH588" s="198"/>
      <c r="SOI588" s="198"/>
      <c r="SOJ588" s="198"/>
      <c r="SOK588" s="198"/>
      <c r="SOL588" s="198"/>
      <c r="SOM588" s="198"/>
      <c r="SON588" s="198"/>
      <c r="SOO588" s="198"/>
      <c r="SOP588" s="198"/>
      <c r="SOQ588" s="198"/>
      <c r="SOR588" s="198"/>
      <c r="SOS588" s="198"/>
      <c r="SOT588" s="198"/>
      <c r="SOU588" s="198"/>
      <c r="SOV588" s="198"/>
      <c r="SOW588" s="198"/>
      <c r="SOX588" s="198"/>
      <c r="SOY588" s="198"/>
      <c r="SOZ588" s="198"/>
      <c r="SPA588" s="198"/>
      <c r="SPB588" s="198"/>
      <c r="SPC588" s="198"/>
      <c r="SPD588" s="198"/>
      <c r="SPE588" s="198"/>
      <c r="SPF588" s="198"/>
      <c r="SPG588" s="198"/>
      <c r="SPH588" s="198"/>
      <c r="SPI588" s="198"/>
      <c r="SPJ588" s="198"/>
      <c r="SPK588" s="198"/>
      <c r="SPL588" s="198"/>
      <c r="SPM588" s="198"/>
      <c r="SPN588" s="198"/>
      <c r="SPO588" s="198"/>
      <c r="SPP588" s="198"/>
      <c r="SPQ588" s="198"/>
      <c r="SPR588" s="198"/>
      <c r="SPS588" s="198"/>
      <c r="SPT588" s="198"/>
      <c r="SPU588" s="198"/>
      <c r="SPV588" s="198"/>
      <c r="SPW588" s="198"/>
      <c r="SPX588" s="198"/>
      <c r="SPY588" s="198"/>
      <c r="SPZ588" s="198"/>
      <c r="SQA588" s="198"/>
      <c r="SQB588" s="198"/>
      <c r="SQC588" s="198"/>
      <c r="SQD588" s="198"/>
      <c r="SQE588" s="198"/>
      <c r="SQF588" s="198"/>
      <c r="SQG588" s="198"/>
      <c r="SQH588" s="198"/>
      <c r="SQI588" s="198"/>
      <c r="SQJ588" s="198"/>
      <c r="SQK588" s="198"/>
      <c r="SQL588" s="198"/>
      <c r="SQM588" s="198"/>
      <c r="SQN588" s="198"/>
      <c r="SQO588" s="198"/>
      <c r="SQP588" s="198"/>
      <c r="SQQ588" s="198"/>
      <c r="SQR588" s="198"/>
      <c r="SQS588" s="198"/>
      <c r="SQT588" s="198"/>
      <c r="SQU588" s="198"/>
      <c r="SQV588" s="198"/>
      <c r="SQW588" s="198"/>
      <c r="SQX588" s="198"/>
      <c r="SQY588" s="198"/>
      <c r="SQZ588" s="198"/>
      <c r="SRA588" s="198"/>
      <c r="SRB588" s="198"/>
      <c r="SRC588" s="198"/>
      <c r="SRD588" s="198"/>
      <c r="SRE588" s="198"/>
      <c r="SRF588" s="198"/>
      <c r="SRG588" s="198"/>
      <c r="SRH588" s="198"/>
      <c r="SRI588" s="198"/>
      <c r="SRJ588" s="198"/>
      <c r="SRK588" s="198"/>
      <c r="SRL588" s="198"/>
      <c r="SRM588" s="198"/>
      <c r="SRN588" s="198"/>
      <c r="SRO588" s="198"/>
      <c r="SRP588" s="198"/>
      <c r="SRQ588" s="198"/>
      <c r="SRR588" s="198"/>
      <c r="SRS588" s="198"/>
      <c r="SRT588" s="198"/>
      <c r="SRU588" s="198"/>
      <c r="SRV588" s="198"/>
      <c r="SRW588" s="198"/>
      <c r="SRX588" s="198"/>
      <c r="SRY588" s="198"/>
      <c r="SRZ588" s="198"/>
      <c r="SSA588" s="198"/>
      <c r="SSB588" s="198"/>
      <c r="SSC588" s="198"/>
      <c r="SSD588" s="198"/>
      <c r="SSE588" s="198"/>
      <c r="SSF588" s="198"/>
      <c r="SSG588" s="198"/>
      <c r="SSH588" s="198"/>
      <c r="SSI588" s="198"/>
      <c r="SSJ588" s="198"/>
      <c r="SSK588" s="198"/>
      <c r="SSL588" s="198"/>
      <c r="SSM588" s="198"/>
      <c r="SSN588" s="198"/>
      <c r="SSO588" s="198"/>
      <c r="SSP588" s="198"/>
      <c r="SSQ588" s="198"/>
      <c r="SSR588" s="198"/>
      <c r="SSS588" s="198"/>
      <c r="SST588" s="198"/>
      <c r="SSU588" s="198"/>
      <c r="SSV588" s="198"/>
      <c r="SSW588" s="198"/>
      <c r="SSX588" s="198"/>
      <c r="SSY588" s="198"/>
      <c r="SSZ588" s="198"/>
      <c r="STA588" s="198"/>
      <c r="STB588" s="198"/>
      <c r="STC588" s="198"/>
      <c r="STD588" s="198"/>
      <c r="STE588" s="198"/>
      <c r="STF588" s="198"/>
      <c r="STG588" s="198"/>
      <c r="STH588" s="198"/>
      <c r="STI588" s="198"/>
      <c r="STJ588" s="198"/>
      <c r="STK588" s="198"/>
      <c r="STL588" s="198"/>
      <c r="STM588" s="198"/>
      <c r="STN588" s="198"/>
      <c r="STO588" s="198"/>
      <c r="STP588" s="198"/>
      <c r="STQ588" s="198"/>
      <c r="STR588" s="198"/>
      <c r="STS588" s="198"/>
      <c r="STT588" s="198"/>
      <c r="STU588" s="198"/>
      <c r="STV588" s="198"/>
      <c r="STW588" s="198"/>
      <c r="STX588" s="198"/>
      <c r="STY588" s="198"/>
      <c r="STZ588" s="198"/>
      <c r="SUA588" s="198"/>
      <c r="SUB588" s="198"/>
      <c r="SUC588" s="198"/>
      <c r="SUD588" s="198"/>
      <c r="SUE588" s="198"/>
      <c r="SUF588" s="198"/>
      <c r="SUG588" s="198"/>
      <c r="SUH588" s="198"/>
      <c r="SUI588" s="198"/>
      <c r="SUJ588" s="198"/>
      <c r="SUK588" s="198"/>
      <c r="SUL588" s="198"/>
      <c r="SUM588" s="198"/>
      <c r="SUN588" s="198"/>
      <c r="SUO588" s="198"/>
      <c r="SUP588" s="198"/>
      <c r="SUQ588" s="198"/>
      <c r="SUR588" s="198"/>
      <c r="SUS588" s="198"/>
      <c r="SUT588" s="198"/>
      <c r="SUU588" s="198"/>
      <c r="SUV588" s="198"/>
      <c r="SUW588" s="198"/>
      <c r="SUX588" s="198"/>
      <c r="SUY588" s="198"/>
      <c r="SUZ588" s="198"/>
      <c r="SVA588" s="198"/>
      <c r="SVB588" s="198"/>
      <c r="SVC588" s="198"/>
      <c r="SVD588" s="198"/>
      <c r="SVE588" s="198"/>
      <c r="SVF588" s="198"/>
      <c r="SVG588" s="198"/>
      <c r="SVH588" s="198"/>
      <c r="SVI588" s="198"/>
      <c r="SVJ588" s="198"/>
      <c r="SVK588" s="198"/>
      <c r="SVL588" s="198"/>
      <c r="SVM588" s="198"/>
      <c r="SVN588" s="198"/>
      <c r="SVO588" s="198"/>
      <c r="SVP588" s="198"/>
      <c r="SVQ588" s="198"/>
      <c r="SVR588" s="198"/>
      <c r="SVS588" s="198"/>
      <c r="SVT588" s="198"/>
      <c r="SVU588" s="198"/>
      <c r="SVV588" s="198"/>
      <c r="SVW588" s="198"/>
      <c r="SVX588" s="198"/>
      <c r="SVY588" s="198"/>
      <c r="SVZ588" s="198"/>
      <c r="SWA588" s="198"/>
      <c r="SWB588" s="198"/>
      <c r="SWC588" s="198"/>
      <c r="SWD588" s="198"/>
      <c r="SWE588" s="198"/>
      <c r="SWF588" s="198"/>
      <c r="SWG588" s="198"/>
      <c r="SWH588" s="198"/>
      <c r="SWI588" s="198"/>
      <c r="SWJ588" s="198"/>
      <c r="SWK588" s="198"/>
      <c r="SWL588" s="198"/>
      <c r="SWM588" s="198"/>
      <c r="SWN588" s="198"/>
      <c r="SWO588" s="198"/>
      <c r="SWP588" s="198"/>
      <c r="SWQ588" s="198"/>
      <c r="SWR588" s="198"/>
      <c r="SWS588" s="198"/>
      <c r="SWT588" s="198"/>
      <c r="SWU588" s="198"/>
      <c r="SWV588" s="198"/>
      <c r="SWW588" s="198"/>
      <c r="SWX588" s="198"/>
      <c r="SWY588" s="198"/>
      <c r="SWZ588" s="198"/>
      <c r="SXA588" s="198"/>
      <c r="SXB588" s="198"/>
      <c r="SXC588" s="198"/>
      <c r="SXD588" s="198"/>
      <c r="SXE588" s="198"/>
      <c r="SXF588" s="198"/>
      <c r="SXG588" s="198"/>
      <c r="SXH588" s="198"/>
      <c r="SXI588" s="198"/>
      <c r="SXJ588" s="198"/>
      <c r="SXK588" s="198"/>
      <c r="SXL588" s="198"/>
      <c r="SXM588" s="198"/>
      <c r="SXN588" s="198"/>
      <c r="SXO588" s="198"/>
      <c r="SXP588" s="198"/>
      <c r="SXQ588" s="198"/>
      <c r="SXR588" s="198"/>
      <c r="SXS588" s="198"/>
      <c r="SXT588" s="198"/>
      <c r="SXU588" s="198"/>
      <c r="SXV588" s="198"/>
      <c r="SXW588" s="198"/>
      <c r="SXX588" s="198"/>
      <c r="SXY588" s="198"/>
      <c r="SXZ588" s="198"/>
      <c r="SYA588" s="198"/>
      <c r="SYB588" s="198"/>
      <c r="SYC588" s="198"/>
      <c r="SYD588" s="198"/>
      <c r="SYE588" s="198"/>
      <c r="SYF588" s="198"/>
      <c r="SYG588" s="198"/>
      <c r="SYH588" s="198"/>
      <c r="SYI588" s="198"/>
      <c r="SYJ588" s="198"/>
      <c r="SYK588" s="198"/>
      <c r="SYL588" s="198"/>
      <c r="SYM588" s="198"/>
      <c r="SYN588" s="198"/>
      <c r="SYO588" s="198"/>
      <c r="SYP588" s="198"/>
      <c r="SYQ588" s="198"/>
      <c r="SYR588" s="198"/>
      <c r="SYS588" s="198"/>
      <c r="SYT588" s="198"/>
      <c r="SYU588" s="198"/>
      <c r="SYV588" s="198"/>
      <c r="SYW588" s="198"/>
      <c r="SYX588" s="198"/>
      <c r="SYY588" s="198"/>
      <c r="SYZ588" s="198"/>
      <c r="SZA588" s="198"/>
      <c r="SZB588" s="198"/>
      <c r="SZC588" s="198"/>
      <c r="SZD588" s="198"/>
      <c r="SZE588" s="198"/>
      <c r="SZF588" s="198"/>
      <c r="SZG588" s="198"/>
      <c r="SZH588" s="198"/>
      <c r="SZI588" s="198"/>
      <c r="SZJ588" s="198"/>
      <c r="SZK588" s="198"/>
      <c r="SZL588" s="198"/>
      <c r="SZM588" s="198"/>
      <c r="SZN588" s="198"/>
      <c r="SZO588" s="198"/>
      <c r="SZP588" s="198"/>
      <c r="SZQ588" s="198"/>
      <c r="SZR588" s="198"/>
      <c r="SZS588" s="198"/>
      <c r="SZT588" s="198"/>
      <c r="SZU588" s="198"/>
      <c r="SZV588" s="198"/>
      <c r="SZW588" s="198"/>
      <c r="SZX588" s="198"/>
      <c r="SZY588" s="198"/>
      <c r="SZZ588" s="198"/>
      <c r="TAA588" s="198"/>
      <c r="TAB588" s="198"/>
      <c r="TAC588" s="198"/>
      <c r="TAD588" s="198"/>
      <c r="TAE588" s="198"/>
      <c r="TAF588" s="198"/>
      <c r="TAG588" s="198"/>
      <c r="TAH588" s="198"/>
      <c r="TAI588" s="198"/>
      <c r="TAJ588" s="198"/>
      <c r="TAK588" s="198"/>
      <c r="TAL588" s="198"/>
      <c r="TAM588" s="198"/>
      <c r="TAN588" s="198"/>
      <c r="TAO588" s="198"/>
      <c r="TAP588" s="198"/>
      <c r="TAQ588" s="198"/>
      <c r="TAR588" s="198"/>
      <c r="TAS588" s="198"/>
      <c r="TAT588" s="198"/>
      <c r="TAU588" s="198"/>
      <c r="TAV588" s="198"/>
      <c r="TAW588" s="198"/>
      <c r="TAX588" s="198"/>
      <c r="TAY588" s="198"/>
      <c r="TAZ588" s="198"/>
      <c r="TBA588" s="198"/>
      <c r="TBB588" s="198"/>
      <c r="TBC588" s="198"/>
      <c r="TBD588" s="198"/>
      <c r="TBE588" s="198"/>
      <c r="TBF588" s="198"/>
      <c r="TBG588" s="198"/>
      <c r="TBH588" s="198"/>
      <c r="TBI588" s="198"/>
      <c r="TBJ588" s="198"/>
      <c r="TBK588" s="198"/>
      <c r="TBL588" s="198"/>
      <c r="TBM588" s="198"/>
      <c r="TBN588" s="198"/>
      <c r="TBO588" s="198"/>
      <c r="TBP588" s="198"/>
      <c r="TBQ588" s="198"/>
      <c r="TBR588" s="198"/>
      <c r="TBS588" s="198"/>
      <c r="TBT588" s="198"/>
      <c r="TBU588" s="198"/>
      <c r="TBV588" s="198"/>
      <c r="TBW588" s="198"/>
      <c r="TBX588" s="198"/>
      <c r="TBY588" s="198"/>
      <c r="TBZ588" s="198"/>
      <c r="TCA588" s="198"/>
      <c r="TCB588" s="198"/>
      <c r="TCC588" s="198"/>
      <c r="TCD588" s="198"/>
      <c r="TCE588" s="198"/>
      <c r="TCF588" s="198"/>
      <c r="TCG588" s="198"/>
      <c r="TCH588" s="198"/>
      <c r="TCI588" s="198"/>
      <c r="TCJ588" s="198"/>
      <c r="TCK588" s="198"/>
      <c r="TCL588" s="198"/>
      <c r="TCM588" s="198"/>
      <c r="TCN588" s="198"/>
      <c r="TCO588" s="198"/>
      <c r="TCP588" s="198"/>
      <c r="TCQ588" s="198"/>
      <c r="TCR588" s="198"/>
      <c r="TCS588" s="198"/>
      <c r="TCT588" s="198"/>
      <c r="TCU588" s="198"/>
      <c r="TCV588" s="198"/>
      <c r="TCW588" s="198"/>
      <c r="TCX588" s="198"/>
      <c r="TCY588" s="198"/>
      <c r="TCZ588" s="198"/>
      <c r="TDA588" s="198"/>
      <c r="TDB588" s="198"/>
      <c r="TDC588" s="198"/>
      <c r="TDD588" s="198"/>
      <c r="TDE588" s="198"/>
      <c r="TDF588" s="198"/>
      <c r="TDG588" s="198"/>
      <c r="TDH588" s="198"/>
      <c r="TDI588" s="198"/>
      <c r="TDJ588" s="198"/>
      <c r="TDK588" s="198"/>
      <c r="TDL588" s="198"/>
      <c r="TDM588" s="198"/>
      <c r="TDN588" s="198"/>
      <c r="TDO588" s="198"/>
      <c r="TDP588" s="198"/>
      <c r="TDQ588" s="198"/>
      <c r="TDR588" s="198"/>
      <c r="TDS588" s="198"/>
      <c r="TDT588" s="198"/>
      <c r="TDU588" s="198"/>
      <c r="TDV588" s="198"/>
      <c r="TDW588" s="198"/>
      <c r="TDX588" s="198"/>
      <c r="TDY588" s="198"/>
      <c r="TDZ588" s="198"/>
      <c r="TEA588" s="198"/>
      <c r="TEB588" s="198"/>
      <c r="TEC588" s="198"/>
      <c r="TED588" s="198"/>
      <c r="TEE588" s="198"/>
      <c r="TEF588" s="198"/>
      <c r="TEG588" s="198"/>
      <c r="TEH588" s="198"/>
      <c r="TEI588" s="198"/>
      <c r="TEJ588" s="198"/>
      <c r="TEK588" s="198"/>
      <c r="TEL588" s="198"/>
      <c r="TEM588" s="198"/>
      <c r="TEN588" s="198"/>
      <c r="TEO588" s="198"/>
      <c r="TEP588" s="198"/>
      <c r="TEQ588" s="198"/>
      <c r="TER588" s="198"/>
      <c r="TES588" s="198"/>
      <c r="TET588" s="198"/>
      <c r="TEU588" s="198"/>
      <c r="TEV588" s="198"/>
      <c r="TEW588" s="198"/>
      <c r="TEX588" s="198"/>
      <c r="TEY588" s="198"/>
      <c r="TEZ588" s="198"/>
      <c r="TFA588" s="198"/>
      <c r="TFB588" s="198"/>
      <c r="TFC588" s="198"/>
      <c r="TFD588" s="198"/>
      <c r="TFE588" s="198"/>
      <c r="TFF588" s="198"/>
      <c r="TFG588" s="198"/>
      <c r="TFH588" s="198"/>
      <c r="TFI588" s="198"/>
      <c r="TFJ588" s="198"/>
      <c r="TFK588" s="198"/>
      <c r="TFL588" s="198"/>
      <c r="TFM588" s="198"/>
      <c r="TFN588" s="198"/>
      <c r="TFO588" s="198"/>
      <c r="TFP588" s="198"/>
      <c r="TFQ588" s="198"/>
      <c r="TFR588" s="198"/>
      <c r="TFS588" s="198"/>
      <c r="TFT588" s="198"/>
      <c r="TFU588" s="198"/>
      <c r="TFV588" s="198"/>
      <c r="TFW588" s="198"/>
      <c r="TFX588" s="198"/>
      <c r="TFY588" s="198"/>
      <c r="TFZ588" s="198"/>
      <c r="TGA588" s="198"/>
      <c r="TGB588" s="198"/>
      <c r="TGC588" s="198"/>
      <c r="TGD588" s="198"/>
      <c r="TGE588" s="198"/>
      <c r="TGF588" s="198"/>
      <c r="TGG588" s="198"/>
      <c r="TGH588" s="198"/>
      <c r="TGI588" s="198"/>
      <c r="TGJ588" s="198"/>
      <c r="TGK588" s="198"/>
      <c r="TGL588" s="198"/>
      <c r="TGM588" s="198"/>
      <c r="TGN588" s="198"/>
      <c r="TGO588" s="198"/>
      <c r="TGP588" s="198"/>
      <c r="TGQ588" s="198"/>
      <c r="TGR588" s="198"/>
      <c r="TGS588" s="198"/>
      <c r="TGT588" s="198"/>
      <c r="TGU588" s="198"/>
      <c r="TGV588" s="198"/>
      <c r="TGW588" s="198"/>
      <c r="TGX588" s="198"/>
      <c r="TGY588" s="198"/>
      <c r="TGZ588" s="198"/>
      <c r="THA588" s="198"/>
      <c r="THB588" s="198"/>
      <c r="THC588" s="198"/>
      <c r="THD588" s="198"/>
      <c r="THE588" s="198"/>
      <c r="THF588" s="198"/>
      <c r="THG588" s="198"/>
      <c r="THH588" s="198"/>
      <c r="THI588" s="198"/>
      <c r="THJ588" s="198"/>
      <c r="THK588" s="198"/>
      <c r="THL588" s="198"/>
      <c r="THM588" s="198"/>
      <c r="THN588" s="198"/>
      <c r="THO588" s="198"/>
      <c r="THP588" s="198"/>
      <c r="THQ588" s="198"/>
      <c r="THR588" s="198"/>
      <c r="THS588" s="198"/>
      <c r="THT588" s="198"/>
      <c r="THU588" s="198"/>
      <c r="THV588" s="198"/>
      <c r="THW588" s="198"/>
      <c r="THX588" s="198"/>
      <c r="THY588" s="198"/>
      <c r="THZ588" s="198"/>
      <c r="TIA588" s="198"/>
      <c r="TIB588" s="198"/>
      <c r="TIC588" s="198"/>
      <c r="TID588" s="198"/>
      <c r="TIE588" s="198"/>
      <c r="TIF588" s="198"/>
      <c r="TIG588" s="198"/>
      <c r="TIH588" s="198"/>
      <c r="TII588" s="198"/>
      <c r="TIJ588" s="198"/>
      <c r="TIK588" s="198"/>
      <c r="TIL588" s="198"/>
      <c r="TIM588" s="198"/>
      <c r="TIN588" s="198"/>
      <c r="TIO588" s="198"/>
      <c r="TIP588" s="198"/>
      <c r="TIQ588" s="198"/>
      <c r="TIR588" s="198"/>
      <c r="TIS588" s="198"/>
      <c r="TIT588" s="198"/>
      <c r="TIU588" s="198"/>
      <c r="TIV588" s="198"/>
      <c r="TIW588" s="198"/>
      <c r="TIX588" s="198"/>
      <c r="TIY588" s="198"/>
      <c r="TIZ588" s="198"/>
      <c r="TJA588" s="198"/>
      <c r="TJB588" s="198"/>
      <c r="TJC588" s="198"/>
      <c r="TJD588" s="198"/>
      <c r="TJE588" s="198"/>
      <c r="TJF588" s="198"/>
      <c r="TJG588" s="198"/>
      <c r="TJH588" s="198"/>
      <c r="TJI588" s="198"/>
      <c r="TJJ588" s="198"/>
      <c r="TJK588" s="198"/>
      <c r="TJL588" s="198"/>
      <c r="TJM588" s="198"/>
      <c r="TJN588" s="198"/>
      <c r="TJO588" s="198"/>
      <c r="TJP588" s="198"/>
      <c r="TJQ588" s="198"/>
      <c r="TJR588" s="198"/>
      <c r="TJS588" s="198"/>
      <c r="TJT588" s="198"/>
      <c r="TJU588" s="198"/>
      <c r="TJV588" s="198"/>
      <c r="TJW588" s="198"/>
      <c r="TJX588" s="198"/>
      <c r="TJY588" s="198"/>
      <c r="TJZ588" s="198"/>
      <c r="TKA588" s="198"/>
      <c r="TKB588" s="198"/>
      <c r="TKC588" s="198"/>
      <c r="TKD588" s="198"/>
      <c r="TKE588" s="198"/>
      <c r="TKF588" s="198"/>
      <c r="TKG588" s="198"/>
      <c r="TKH588" s="198"/>
      <c r="TKI588" s="198"/>
      <c r="TKJ588" s="198"/>
      <c r="TKK588" s="198"/>
      <c r="TKL588" s="198"/>
      <c r="TKM588" s="198"/>
      <c r="TKN588" s="198"/>
      <c r="TKO588" s="198"/>
      <c r="TKP588" s="198"/>
      <c r="TKQ588" s="198"/>
      <c r="TKR588" s="198"/>
      <c r="TKS588" s="198"/>
      <c r="TKT588" s="198"/>
      <c r="TKU588" s="198"/>
      <c r="TKV588" s="198"/>
      <c r="TKW588" s="198"/>
      <c r="TKX588" s="198"/>
      <c r="TKY588" s="198"/>
      <c r="TKZ588" s="198"/>
      <c r="TLA588" s="198"/>
      <c r="TLB588" s="198"/>
      <c r="TLC588" s="198"/>
      <c r="TLD588" s="198"/>
      <c r="TLE588" s="198"/>
      <c r="TLF588" s="198"/>
      <c r="TLG588" s="198"/>
      <c r="TLH588" s="198"/>
      <c r="TLI588" s="198"/>
      <c r="TLJ588" s="198"/>
      <c r="TLK588" s="198"/>
      <c r="TLL588" s="198"/>
      <c r="TLM588" s="198"/>
      <c r="TLN588" s="198"/>
      <c r="TLO588" s="198"/>
      <c r="TLP588" s="198"/>
      <c r="TLQ588" s="198"/>
      <c r="TLR588" s="198"/>
      <c r="TLS588" s="198"/>
      <c r="TLT588" s="198"/>
      <c r="TLU588" s="198"/>
      <c r="TLV588" s="198"/>
      <c r="TLW588" s="198"/>
      <c r="TLX588" s="198"/>
      <c r="TLY588" s="198"/>
      <c r="TLZ588" s="198"/>
      <c r="TMA588" s="198"/>
      <c r="TMB588" s="198"/>
      <c r="TMC588" s="198"/>
      <c r="TMD588" s="198"/>
      <c r="TME588" s="198"/>
      <c r="TMF588" s="198"/>
      <c r="TMG588" s="198"/>
      <c r="TMH588" s="198"/>
      <c r="TMI588" s="198"/>
      <c r="TMJ588" s="198"/>
      <c r="TMK588" s="198"/>
      <c r="TML588" s="198"/>
      <c r="TMM588" s="198"/>
      <c r="TMN588" s="198"/>
      <c r="TMO588" s="198"/>
      <c r="TMP588" s="198"/>
      <c r="TMQ588" s="198"/>
      <c r="TMR588" s="198"/>
      <c r="TMS588" s="198"/>
      <c r="TMT588" s="198"/>
      <c r="TMU588" s="198"/>
      <c r="TMV588" s="198"/>
      <c r="TMW588" s="198"/>
      <c r="TMX588" s="198"/>
      <c r="TMY588" s="198"/>
      <c r="TMZ588" s="198"/>
      <c r="TNA588" s="198"/>
      <c r="TNB588" s="198"/>
      <c r="TNC588" s="198"/>
      <c r="TND588" s="198"/>
      <c r="TNE588" s="198"/>
      <c r="TNF588" s="198"/>
      <c r="TNG588" s="198"/>
      <c r="TNH588" s="198"/>
      <c r="TNI588" s="198"/>
      <c r="TNJ588" s="198"/>
      <c r="TNK588" s="198"/>
      <c r="TNL588" s="198"/>
      <c r="TNM588" s="198"/>
      <c r="TNN588" s="198"/>
      <c r="TNO588" s="198"/>
      <c r="TNP588" s="198"/>
      <c r="TNQ588" s="198"/>
      <c r="TNR588" s="198"/>
      <c r="TNS588" s="198"/>
      <c r="TNT588" s="198"/>
      <c r="TNU588" s="198"/>
      <c r="TNV588" s="198"/>
      <c r="TNW588" s="198"/>
      <c r="TNX588" s="198"/>
      <c r="TNY588" s="198"/>
      <c r="TNZ588" s="198"/>
      <c r="TOA588" s="198"/>
      <c r="TOB588" s="198"/>
      <c r="TOC588" s="198"/>
      <c r="TOD588" s="198"/>
      <c r="TOE588" s="198"/>
      <c r="TOF588" s="198"/>
      <c r="TOG588" s="198"/>
      <c r="TOH588" s="198"/>
      <c r="TOI588" s="198"/>
      <c r="TOJ588" s="198"/>
      <c r="TOK588" s="198"/>
      <c r="TOL588" s="198"/>
      <c r="TOM588" s="198"/>
      <c r="TON588" s="198"/>
      <c r="TOO588" s="198"/>
      <c r="TOP588" s="198"/>
      <c r="TOQ588" s="198"/>
      <c r="TOR588" s="198"/>
      <c r="TOS588" s="198"/>
      <c r="TOT588" s="198"/>
      <c r="TOU588" s="198"/>
      <c r="TOV588" s="198"/>
      <c r="TOW588" s="198"/>
      <c r="TOX588" s="198"/>
      <c r="TOY588" s="198"/>
      <c r="TOZ588" s="198"/>
      <c r="TPA588" s="198"/>
      <c r="TPB588" s="198"/>
      <c r="TPC588" s="198"/>
      <c r="TPD588" s="198"/>
      <c r="TPE588" s="198"/>
      <c r="TPF588" s="198"/>
      <c r="TPG588" s="198"/>
      <c r="TPH588" s="198"/>
      <c r="TPI588" s="198"/>
      <c r="TPJ588" s="198"/>
      <c r="TPK588" s="198"/>
      <c r="TPL588" s="198"/>
      <c r="TPM588" s="198"/>
      <c r="TPN588" s="198"/>
      <c r="TPO588" s="198"/>
      <c r="TPP588" s="198"/>
      <c r="TPQ588" s="198"/>
      <c r="TPR588" s="198"/>
      <c r="TPS588" s="198"/>
      <c r="TPT588" s="198"/>
      <c r="TPU588" s="198"/>
      <c r="TPV588" s="198"/>
      <c r="TPW588" s="198"/>
      <c r="TPX588" s="198"/>
      <c r="TPY588" s="198"/>
      <c r="TPZ588" s="198"/>
      <c r="TQA588" s="198"/>
      <c r="TQB588" s="198"/>
      <c r="TQC588" s="198"/>
      <c r="TQD588" s="198"/>
      <c r="TQE588" s="198"/>
      <c r="TQF588" s="198"/>
      <c r="TQG588" s="198"/>
      <c r="TQH588" s="198"/>
      <c r="TQI588" s="198"/>
      <c r="TQJ588" s="198"/>
      <c r="TQK588" s="198"/>
      <c r="TQL588" s="198"/>
      <c r="TQM588" s="198"/>
      <c r="TQN588" s="198"/>
      <c r="TQO588" s="198"/>
      <c r="TQP588" s="198"/>
      <c r="TQQ588" s="198"/>
      <c r="TQR588" s="198"/>
      <c r="TQS588" s="198"/>
      <c r="TQT588" s="198"/>
      <c r="TQU588" s="198"/>
      <c r="TQV588" s="198"/>
      <c r="TQW588" s="198"/>
      <c r="TQX588" s="198"/>
      <c r="TQY588" s="198"/>
      <c r="TQZ588" s="198"/>
      <c r="TRA588" s="198"/>
      <c r="TRB588" s="198"/>
      <c r="TRC588" s="198"/>
      <c r="TRD588" s="198"/>
      <c r="TRE588" s="198"/>
      <c r="TRF588" s="198"/>
      <c r="TRG588" s="198"/>
      <c r="TRH588" s="198"/>
      <c r="TRI588" s="198"/>
      <c r="TRJ588" s="198"/>
      <c r="TRK588" s="198"/>
      <c r="TRL588" s="198"/>
      <c r="TRM588" s="198"/>
      <c r="TRN588" s="198"/>
      <c r="TRO588" s="198"/>
      <c r="TRP588" s="198"/>
      <c r="TRQ588" s="198"/>
      <c r="TRR588" s="198"/>
      <c r="TRS588" s="198"/>
      <c r="TRT588" s="198"/>
      <c r="TRU588" s="198"/>
      <c r="TRV588" s="198"/>
      <c r="TRW588" s="198"/>
      <c r="TRX588" s="198"/>
      <c r="TRY588" s="198"/>
      <c r="TRZ588" s="198"/>
      <c r="TSA588" s="198"/>
      <c r="TSB588" s="198"/>
      <c r="TSC588" s="198"/>
      <c r="TSD588" s="198"/>
      <c r="TSE588" s="198"/>
      <c r="TSF588" s="198"/>
      <c r="TSG588" s="198"/>
      <c r="TSH588" s="198"/>
      <c r="TSI588" s="198"/>
      <c r="TSJ588" s="198"/>
      <c r="TSK588" s="198"/>
      <c r="TSL588" s="198"/>
      <c r="TSM588" s="198"/>
      <c r="TSN588" s="198"/>
      <c r="TSO588" s="198"/>
      <c r="TSP588" s="198"/>
      <c r="TSQ588" s="198"/>
      <c r="TSR588" s="198"/>
      <c r="TSS588" s="198"/>
      <c r="TST588" s="198"/>
      <c r="TSU588" s="198"/>
      <c r="TSV588" s="198"/>
      <c r="TSW588" s="198"/>
      <c r="TSX588" s="198"/>
      <c r="TSY588" s="198"/>
      <c r="TSZ588" s="198"/>
      <c r="TTA588" s="198"/>
      <c r="TTB588" s="198"/>
      <c r="TTC588" s="198"/>
      <c r="TTD588" s="198"/>
      <c r="TTE588" s="198"/>
      <c r="TTF588" s="198"/>
      <c r="TTG588" s="198"/>
      <c r="TTH588" s="198"/>
      <c r="TTI588" s="198"/>
      <c r="TTJ588" s="198"/>
      <c r="TTK588" s="198"/>
      <c r="TTL588" s="198"/>
      <c r="TTM588" s="198"/>
      <c r="TTN588" s="198"/>
      <c r="TTO588" s="198"/>
      <c r="TTP588" s="198"/>
      <c r="TTQ588" s="198"/>
      <c r="TTR588" s="198"/>
      <c r="TTS588" s="198"/>
      <c r="TTT588" s="198"/>
      <c r="TTU588" s="198"/>
      <c r="TTV588" s="198"/>
      <c r="TTW588" s="198"/>
      <c r="TTX588" s="198"/>
      <c r="TTY588" s="198"/>
      <c r="TTZ588" s="198"/>
      <c r="TUA588" s="198"/>
      <c r="TUB588" s="198"/>
      <c r="TUC588" s="198"/>
      <c r="TUD588" s="198"/>
      <c r="TUE588" s="198"/>
      <c r="TUF588" s="198"/>
      <c r="TUG588" s="198"/>
      <c r="TUH588" s="198"/>
      <c r="TUI588" s="198"/>
      <c r="TUJ588" s="198"/>
      <c r="TUK588" s="198"/>
      <c r="TUL588" s="198"/>
      <c r="TUM588" s="198"/>
      <c r="TUN588" s="198"/>
      <c r="TUO588" s="198"/>
      <c r="TUP588" s="198"/>
      <c r="TUQ588" s="198"/>
      <c r="TUR588" s="198"/>
      <c r="TUS588" s="198"/>
      <c r="TUT588" s="198"/>
      <c r="TUU588" s="198"/>
      <c r="TUV588" s="198"/>
      <c r="TUW588" s="198"/>
      <c r="TUX588" s="198"/>
      <c r="TUY588" s="198"/>
      <c r="TUZ588" s="198"/>
      <c r="TVA588" s="198"/>
      <c r="TVB588" s="198"/>
      <c r="TVC588" s="198"/>
      <c r="TVD588" s="198"/>
      <c r="TVE588" s="198"/>
      <c r="TVF588" s="198"/>
      <c r="TVG588" s="198"/>
      <c r="TVH588" s="198"/>
      <c r="TVI588" s="198"/>
      <c r="TVJ588" s="198"/>
      <c r="TVK588" s="198"/>
      <c r="TVL588" s="198"/>
      <c r="TVM588" s="198"/>
      <c r="TVN588" s="198"/>
      <c r="TVO588" s="198"/>
      <c r="TVP588" s="198"/>
      <c r="TVQ588" s="198"/>
      <c r="TVR588" s="198"/>
      <c r="TVS588" s="198"/>
      <c r="TVT588" s="198"/>
      <c r="TVU588" s="198"/>
      <c r="TVV588" s="198"/>
      <c r="TVW588" s="198"/>
      <c r="TVX588" s="198"/>
      <c r="TVY588" s="198"/>
      <c r="TVZ588" s="198"/>
      <c r="TWA588" s="198"/>
      <c r="TWB588" s="198"/>
      <c r="TWC588" s="198"/>
      <c r="TWD588" s="198"/>
      <c r="TWE588" s="198"/>
      <c r="TWF588" s="198"/>
      <c r="TWG588" s="198"/>
      <c r="TWH588" s="198"/>
      <c r="TWI588" s="198"/>
      <c r="TWJ588" s="198"/>
      <c r="TWK588" s="198"/>
      <c r="TWL588" s="198"/>
      <c r="TWM588" s="198"/>
      <c r="TWN588" s="198"/>
      <c r="TWO588" s="198"/>
      <c r="TWP588" s="198"/>
      <c r="TWQ588" s="198"/>
      <c r="TWR588" s="198"/>
      <c r="TWS588" s="198"/>
      <c r="TWT588" s="198"/>
      <c r="TWU588" s="198"/>
      <c r="TWV588" s="198"/>
      <c r="TWW588" s="198"/>
      <c r="TWX588" s="198"/>
      <c r="TWY588" s="198"/>
      <c r="TWZ588" s="198"/>
      <c r="TXA588" s="198"/>
      <c r="TXB588" s="198"/>
      <c r="TXC588" s="198"/>
      <c r="TXD588" s="198"/>
      <c r="TXE588" s="198"/>
      <c r="TXF588" s="198"/>
      <c r="TXG588" s="198"/>
      <c r="TXH588" s="198"/>
      <c r="TXI588" s="198"/>
      <c r="TXJ588" s="198"/>
      <c r="TXK588" s="198"/>
      <c r="TXL588" s="198"/>
      <c r="TXM588" s="198"/>
      <c r="TXN588" s="198"/>
      <c r="TXO588" s="198"/>
      <c r="TXP588" s="198"/>
      <c r="TXQ588" s="198"/>
      <c r="TXR588" s="198"/>
      <c r="TXS588" s="198"/>
      <c r="TXT588" s="198"/>
      <c r="TXU588" s="198"/>
      <c r="TXV588" s="198"/>
      <c r="TXW588" s="198"/>
      <c r="TXX588" s="198"/>
      <c r="TXY588" s="198"/>
      <c r="TXZ588" s="198"/>
      <c r="TYA588" s="198"/>
      <c r="TYB588" s="198"/>
      <c r="TYC588" s="198"/>
      <c r="TYD588" s="198"/>
      <c r="TYE588" s="198"/>
      <c r="TYF588" s="198"/>
      <c r="TYG588" s="198"/>
      <c r="TYH588" s="198"/>
      <c r="TYI588" s="198"/>
      <c r="TYJ588" s="198"/>
      <c r="TYK588" s="198"/>
      <c r="TYL588" s="198"/>
      <c r="TYM588" s="198"/>
      <c r="TYN588" s="198"/>
      <c r="TYO588" s="198"/>
      <c r="TYP588" s="198"/>
      <c r="TYQ588" s="198"/>
      <c r="TYR588" s="198"/>
      <c r="TYS588" s="198"/>
      <c r="TYT588" s="198"/>
      <c r="TYU588" s="198"/>
      <c r="TYV588" s="198"/>
      <c r="TYW588" s="198"/>
      <c r="TYX588" s="198"/>
      <c r="TYY588" s="198"/>
      <c r="TYZ588" s="198"/>
      <c r="TZA588" s="198"/>
      <c r="TZB588" s="198"/>
      <c r="TZC588" s="198"/>
      <c r="TZD588" s="198"/>
      <c r="TZE588" s="198"/>
      <c r="TZF588" s="198"/>
      <c r="TZG588" s="198"/>
      <c r="TZH588" s="198"/>
      <c r="TZI588" s="198"/>
      <c r="TZJ588" s="198"/>
      <c r="TZK588" s="198"/>
      <c r="TZL588" s="198"/>
      <c r="TZM588" s="198"/>
      <c r="TZN588" s="198"/>
      <c r="TZO588" s="198"/>
      <c r="TZP588" s="198"/>
      <c r="TZQ588" s="198"/>
      <c r="TZR588" s="198"/>
      <c r="TZS588" s="198"/>
      <c r="TZT588" s="198"/>
      <c r="TZU588" s="198"/>
      <c r="TZV588" s="198"/>
      <c r="TZW588" s="198"/>
      <c r="TZX588" s="198"/>
      <c r="TZY588" s="198"/>
      <c r="TZZ588" s="198"/>
      <c r="UAA588" s="198"/>
      <c r="UAB588" s="198"/>
      <c r="UAC588" s="198"/>
      <c r="UAD588" s="198"/>
      <c r="UAE588" s="198"/>
      <c r="UAF588" s="198"/>
      <c r="UAG588" s="198"/>
      <c r="UAH588" s="198"/>
      <c r="UAI588" s="198"/>
      <c r="UAJ588" s="198"/>
      <c r="UAK588" s="198"/>
      <c r="UAL588" s="198"/>
      <c r="UAM588" s="198"/>
      <c r="UAN588" s="198"/>
      <c r="UAO588" s="198"/>
      <c r="UAP588" s="198"/>
      <c r="UAQ588" s="198"/>
      <c r="UAR588" s="198"/>
      <c r="UAS588" s="198"/>
      <c r="UAT588" s="198"/>
      <c r="UAU588" s="198"/>
      <c r="UAV588" s="198"/>
      <c r="UAW588" s="198"/>
      <c r="UAX588" s="198"/>
      <c r="UAY588" s="198"/>
      <c r="UAZ588" s="198"/>
      <c r="UBA588" s="198"/>
      <c r="UBB588" s="198"/>
      <c r="UBC588" s="198"/>
      <c r="UBD588" s="198"/>
      <c r="UBE588" s="198"/>
      <c r="UBF588" s="198"/>
      <c r="UBG588" s="198"/>
      <c r="UBH588" s="198"/>
      <c r="UBI588" s="198"/>
      <c r="UBJ588" s="198"/>
      <c r="UBK588" s="198"/>
      <c r="UBL588" s="198"/>
      <c r="UBM588" s="198"/>
      <c r="UBN588" s="198"/>
      <c r="UBO588" s="198"/>
      <c r="UBP588" s="198"/>
      <c r="UBQ588" s="198"/>
      <c r="UBR588" s="198"/>
      <c r="UBS588" s="198"/>
      <c r="UBT588" s="198"/>
      <c r="UBU588" s="198"/>
      <c r="UBV588" s="198"/>
      <c r="UBW588" s="198"/>
      <c r="UBX588" s="198"/>
      <c r="UBY588" s="198"/>
      <c r="UBZ588" s="198"/>
      <c r="UCA588" s="198"/>
      <c r="UCB588" s="198"/>
      <c r="UCC588" s="198"/>
      <c r="UCD588" s="198"/>
      <c r="UCE588" s="198"/>
      <c r="UCF588" s="198"/>
      <c r="UCG588" s="198"/>
      <c r="UCH588" s="198"/>
      <c r="UCI588" s="198"/>
      <c r="UCJ588" s="198"/>
      <c r="UCK588" s="198"/>
      <c r="UCL588" s="198"/>
      <c r="UCM588" s="198"/>
      <c r="UCN588" s="198"/>
      <c r="UCO588" s="198"/>
      <c r="UCP588" s="198"/>
      <c r="UCQ588" s="198"/>
      <c r="UCR588" s="198"/>
      <c r="UCS588" s="198"/>
      <c r="UCT588" s="198"/>
      <c r="UCU588" s="198"/>
      <c r="UCV588" s="198"/>
      <c r="UCW588" s="198"/>
      <c r="UCX588" s="198"/>
      <c r="UCY588" s="198"/>
      <c r="UCZ588" s="198"/>
      <c r="UDA588" s="198"/>
      <c r="UDB588" s="198"/>
      <c r="UDC588" s="198"/>
      <c r="UDD588" s="198"/>
      <c r="UDE588" s="198"/>
      <c r="UDF588" s="198"/>
      <c r="UDG588" s="198"/>
      <c r="UDH588" s="198"/>
      <c r="UDI588" s="198"/>
      <c r="UDJ588" s="198"/>
      <c r="UDK588" s="198"/>
      <c r="UDL588" s="198"/>
      <c r="UDM588" s="198"/>
      <c r="UDN588" s="198"/>
      <c r="UDO588" s="198"/>
      <c r="UDP588" s="198"/>
      <c r="UDQ588" s="198"/>
      <c r="UDR588" s="198"/>
      <c r="UDS588" s="198"/>
      <c r="UDT588" s="198"/>
      <c r="UDU588" s="198"/>
      <c r="UDV588" s="198"/>
      <c r="UDW588" s="198"/>
      <c r="UDX588" s="198"/>
      <c r="UDY588" s="198"/>
      <c r="UDZ588" s="198"/>
      <c r="UEA588" s="198"/>
      <c r="UEB588" s="198"/>
      <c r="UEC588" s="198"/>
      <c r="UED588" s="198"/>
      <c r="UEE588" s="198"/>
      <c r="UEF588" s="198"/>
      <c r="UEG588" s="198"/>
      <c r="UEH588" s="198"/>
      <c r="UEI588" s="198"/>
      <c r="UEJ588" s="198"/>
      <c r="UEK588" s="198"/>
      <c r="UEL588" s="198"/>
      <c r="UEM588" s="198"/>
      <c r="UEN588" s="198"/>
      <c r="UEO588" s="198"/>
      <c r="UEP588" s="198"/>
      <c r="UEQ588" s="198"/>
      <c r="UER588" s="198"/>
      <c r="UES588" s="198"/>
      <c r="UET588" s="198"/>
      <c r="UEU588" s="198"/>
      <c r="UEV588" s="198"/>
      <c r="UEW588" s="198"/>
      <c r="UEX588" s="198"/>
      <c r="UEY588" s="198"/>
      <c r="UEZ588" s="198"/>
      <c r="UFA588" s="198"/>
      <c r="UFB588" s="198"/>
      <c r="UFC588" s="198"/>
      <c r="UFD588" s="198"/>
      <c r="UFE588" s="198"/>
      <c r="UFF588" s="198"/>
      <c r="UFG588" s="198"/>
      <c r="UFH588" s="198"/>
      <c r="UFI588" s="198"/>
      <c r="UFJ588" s="198"/>
      <c r="UFK588" s="198"/>
      <c r="UFL588" s="198"/>
      <c r="UFM588" s="198"/>
      <c r="UFN588" s="198"/>
      <c r="UFO588" s="198"/>
      <c r="UFP588" s="198"/>
      <c r="UFQ588" s="198"/>
      <c r="UFR588" s="198"/>
      <c r="UFS588" s="198"/>
      <c r="UFT588" s="198"/>
      <c r="UFU588" s="198"/>
      <c r="UFV588" s="198"/>
      <c r="UFW588" s="198"/>
      <c r="UFX588" s="198"/>
      <c r="UFY588" s="198"/>
      <c r="UFZ588" s="198"/>
      <c r="UGA588" s="198"/>
      <c r="UGB588" s="198"/>
      <c r="UGC588" s="198"/>
      <c r="UGD588" s="198"/>
      <c r="UGE588" s="198"/>
      <c r="UGF588" s="198"/>
      <c r="UGG588" s="198"/>
      <c r="UGH588" s="198"/>
      <c r="UGI588" s="198"/>
      <c r="UGJ588" s="198"/>
      <c r="UGK588" s="198"/>
      <c r="UGL588" s="198"/>
      <c r="UGM588" s="198"/>
      <c r="UGN588" s="198"/>
      <c r="UGO588" s="198"/>
      <c r="UGP588" s="198"/>
      <c r="UGQ588" s="198"/>
      <c r="UGR588" s="198"/>
      <c r="UGS588" s="198"/>
      <c r="UGT588" s="198"/>
      <c r="UGU588" s="198"/>
      <c r="UGV588" s="198"/>
      <c r="UGW588" s="198"/>
      <c r="UGX588" s="198"/>
      <c r="UGY588" s="198"/>
      <c r="UGZ588" s="198"/>
      <c r="UHA588" s="198"/>
      <c r="UHB588" s="198"/>
      <c r="UHC588" s="198"/>
      <c r="UHD588" s="198"/>
      <c r="UHE588" s="198"/>
      <c r="UHF588" s="198"/>
      <c r="UHG588" s="198"/>
      <c r="UHH588" s="198"/>
      <c r="UHI588" s="198"/>
      <c r="UHJ588" s="198"/>
      <c r="UHK588" s="198"/>
      <c r="UHL588" s="198"/>
      <c r="UHM588" s="198"/>
      <c r="UHN588" s="198"/>
      <c r="UHO588" s="198"/>
      <c r="UHP588" s="198"/>
      <c r="UHQ588" s="198"/>
      <c r="UHR588" s="198"/>
      <c r="UHS588" s="198"/>
      <c r="UHT588" s="198"/>
      <c r="UHU588" s="198"/>
      <c r="UHV588" s="198"/>
      <c r="UHW588" s="198"/>
      <c r="UHX588" s="198"/>
      <c r="UHY588" s="198"/>
      <c r="UHZ588" s="198"/>
      <c r="UIA588" s="198"/>
      <c r="UIB588" s="198"/>
      <c r="UIC588" s="198"/>
      <c r="UID588" s="198"/>
      <c r="UIE588" s="198"/>
      <c r="UIF588" s="198"/>
      <c r="UIG588" s="198"/>
      <c r="UIH588" s="198"/>
      <c r="UII588" s="198"/>
      <c r="UIJ588" s="198"/>
      <c r="UIK588" s="198"/>
      <c r="UIL588" s="198"/>
      <c r="UIM588" s="198"/>
      <c r="UIN588" s="198"/>
      <c r="UIO588" s="198"/>
      <c r="UIP588" s="198"/>
      <c r="UIQ588" s="198"/>
      <c r="UIR588" s="198"/>
      <c r="UIS588" s="198"/>
      <c r="UIT588" s="198"/>
      <c r="UIU588" s="198"/>
      <c r="UIV588" s="198"/>
      <c r="UIW588" s="198"/>
      <c r="UIX588" s="198"/>
      <c r="UIY588" s="198"/>
      <c r="UIZ588" s="198"/>
      <c r="UJA588" s="198"/>
      <c r="UJB588" s="198"/>
      <c r="UJC588" s="198"/>
      <c r="UJD588" s="198"/>
      <c r="UJE588" s="198"/>
      <c r="UJF588" s="198"/>
      <c r="UJG588" s="198"/>
      <c r="UJH588" s="198"/>
      <c r="UJI588" s="198"/>
      <c r="UJJ588" s="198"/>
      <c r="UJK588" s="198"/>
      <c r="UJL588" s="198"/>
      <c r="UJM588" s="198"/>
      <c r="UJN588" s="198"/>
      <c r="UJO588" s="198"/>
      <c r="UJP588" s="198"/>
      <c r="UJQ588" s="198"/>
      <c r="UJR588" s="198"/>
      <c r="UJS588" s="198"/>
      <c r="UJT588" s="198"/>
      <c r="UJU588" s="198"/>
      <c r="UJV588" s="198"/>
      <c r="UJW588" s="198"/>
      <c r="UJX588" s="198"/>
      <c r="UJY588" s="198"/>
      <c r="UJZ588" s="198"/>
      <c r="UKA588" s="198"/>
      <c r="UKB588" s="198"/>
      <c r="UKC588" s="198"/>
      <c r="UKD588" s="198"/>
      <c r="UKE588" s="198"/>
      <c r="UKF588" s="198"/>
      <c r="UKG588" s="198"/>
      <c r="UKH588" s="198"/>
      <c r="UKI588" s="198"/>
      <c r="UKJ588" s="198"/>
      <c r="UKK588" s="198"/>
      <c r="UKL588" s="198"/>
      <c r="UKM588" s="198"/>
      <c r="UKN588" s="198"/>
      <c r="UKO588" s="198"/>
      <c r="UKP588" s="198"/>
      <c r="UKQ588" s="198"/>
      <c r="UKR588" s="198"/>
      <c r="UKS588" s="198"/>
      <c r="UKT588" s="198"/>
      <c r="UKU588" s="198"/>
      <c r="UKV588" s="198"/>
      <c r="UKW588" s="198"/>
      <c r="UKX588" s="198"/>
      <c r="UKY588" s="198"/>
      <c r="UKZ588" s="198"/>
      <c r="ULA588" s="198"/>
      <c r="ULB588" s="198"/>
      <c r="ULC588" s="198"/>
      <c r="ULD588" s="198"/>
      <c r="ULE588" s="198"/>
      <c r="ULF588" s="198"/>
      <c r="ULG588" s="198"/>
      <c r="ULH588" s="198"/>
      <c r="ULI588" s="198"/>
      <c r="ULJ588" s="198"/>
      <c r="ULK588" s="198"/>
      <c r="ULL588" s="198"/>
      <c r="ULM588" s="198"/>
      <c r="ULN588" s="198"/>
      <c r="ULO588" s="198"/>
      <c r="ULP588" s="198"/>
      <c r="ULQ588" s="198"/>
      <c r="ULR588" s="198"/>
      <c r="ULS588" s="198"/>
      <c r="ULT588" s="198"/>
      <c r="ULU588" s="198"/>
      <c r="ULV588" s="198"/>
      <c r="ULW588" s="198"/>
      <c r="ULX588" s="198"/>
      <c r="ULY588" s="198"/>
      <c r="ULZ588" s="198"/>
      <c r="UMA588" s="198"/>
      <c r="UMB588" s="198"/>
      <c r="UMC588" s="198"/>
      <c r="UMD588" s="198"/>
      <c r="UME588" s="198"/>
      <c r="UMF588" s="198"/>
      <c r="UMG588" s="198"/>
      <c r="UMH588" s="198"/>
      <c r="UMI588" s="198"/>
      <c r="UMJ588" s="198"/>
      <c r="UMK588" s="198"/>
      <c r="UML588" s="198"/>
      <c r="UMM588" s="198"/>
      <c r="UMN588" s="198"/>
      <c r="UMO588" s="198"/>
      <c r="UMP588" s="198"/>
      <c r="UMQ588" s="198"/>
      <c r="UMR588" s="198"/>
      <c r="UMS588" s="198"/>
      <c r="UMT588" s="198"/>
      <c r="UMU588" s="198"/>
      <c r="UMV588" s="198"/>
      <c r="UMW588" s="198"/>
      <c r="UMX588" s="198"/>
      <c r="UMY588" s="198"/>
      <c r="UMZ588" s="198"/>
      <c r="UNA588" s="198"/>
      <c r="UNB588" s="198"/>
      <c r="UNC588" s="198"/>
      <c r="UND588" s="198"/>
      <c r="UNE588" s="198"/>
      <c r="UNF588" s="198"/>
      <c r="UNG588" s="198"/>
      <c r="UNH588" s="198"/>
      <c r="UNI588" s="198"/>
      <c r="UNJ588" s="198"/>
      <c r="UNK588" s="198"/>
      <c r="UNL588" s="198"/>
      <c r="UNM588" s="198"/>
      <c r="UNN588" s="198"/>
      <c r="UNO588" s="198"/>
      <c r="UNP588" s="198"/>
      <c r="UNQ588" s="198"/>
      <c r="UNR588" s="198"/>
      <c r="UNS588" s="198"/>
      <c r="UNT588" s="198"/>
      <c r="UNU588" s="198"/>
      <c r="UNV588" s="198"/>
      <c r="UNW588" s="198"/>
      <c r="UNX588" s="198"/>
      <c r="UNY588" s="198"/>
      <c r="UNZ588" s="198"/>
      <c r="UOA588" s="198"/>
      <c r="UOB588" s="198"/>
      <c r="UOC588" s="198"/>
      <c r="UOD588" s="198"/>
      <c r="UOE588" s="198"/>
      <c r="UOF588" s="198"/>
      <c r="UOG588" s="198"/>
      <c r="UOH588" s="198"/>
      <c r="UOI588" s="198"/>
      <c r="UOJ588" s="198"/>
      <c r="UOK588" s="198"/>
      <c r="UOL588" s="198"/>
      <c r="UOM588" s="198"/>
      <c r="UON588" s="198"/>
      <c r="UOO588" s="198"/>
      <c r="UOP588" s="198"/>
      <c r="UOQ588" s="198"/>
      <c r="UOR588" s="198"/>
      <c r="UOS588" s="198"/>
      <c r="UOT588" s="198"/>
      <c r="UOU588" s="198"/>
      <c r="UOV588" s="198"/>
      <c r="UOW588" s="198"/>
      <c r="UOX588" s="198"/>
      <c r="UOY588" s="198"/>
      <c r="UOZ588" s="198"/>
      <c r="UPA588" s="198"/>
      <c r="UPB588" s="198"/>
      <c r="UPC588" s="198"/>
      <c r="UPD588" s="198"/>
      <c r="UPE588" s="198"/>
      <c r="UPF588" s="198"/>
      <c r="UPG588" s="198"/>
      <c r="UPH588" s="198"/>
      <c r="UPI588" s="198"/>
      <c r="UPJ588" s="198"/>
      <c r="UPK588" s="198"/>
      <c r="UPL588" s="198"/>
      <c r="UPM588" s="198"/>
      <c r="UPN588" s="198"/>
      <c r="UPO588" s="198"/>
      <c r="UPP588" s="198"/>
      <c r="UPQ588" s="198"/>
      <c r="UPR588" s="198"/>
      <c r="UPS588" s="198"/>
      <c r="UPT588" s="198"/>
      <c r="UPU588" s="198"/>
      <c r="UPV588" s="198"/>
      <c r="UPW588" s="198"/>
      <c r="UPX588" s="198"/>
      <c r="UPY588" s="198"/>
      <c r="UPZ588" s="198"/>
      <c r="UQA588" s="198"/>
      <c r="UQB588" s="198"/>
      <c r="UQC588" s="198"/>
      <c r="UQD588" s="198"/>
      <c r="UQE588" s="198"/>
      <c r="UQF588" s="198"/>
      <c r="UQG588" s="198"/>
      <c r="UQH588" s="198"/>
      <c r="UQI588" s="198"/>
      <c r="UQJ588" s="198"/>
      <c r="UQK588" s="198"/>
      <c r="UQL588" s="198"/>
      <c r="UQM588" s="198"/>
      <c r="UQN588" s="198"/>
      <c r="UQO588" s="198"/>
      <c r="UQP588" s="198"/>
      <c r="UQQ588" s="198"/>
      <c r="UQR588" s="198"/>
      <c r="UQS588" s="198"/>
      <c r="UQT588" s="198"/>
      <c r="UQU588" s="198"/>
      <c r="UQV588" s="198"/>
      <c r="UQW588" s="198"/>
      <c r="UQX588" s="198"/>
      <c r="UQY588" s="198"/>
      <c r="UQZ588" s="198"/>
      <c r="URA588" s="198"/>
      <c r="URB588" s="198"/>
      <c r="URC588" s="198"/>
      <c r="URD588" s="198"/>
      <c r="URE588" s="198"/>
      <c r="URF588" s="198"/>
      <c r="URG588" s="198"/>
      <c r="URH588" s="198"/>
      <c r="URI588" s="198"/>
      <c r="URJ588" s="198"/>
      <c r="URK588" s="198"/>
      <c r="URL588" s="198"/>
      <c r="URM588" s="198"/>
      <c r="URN588" s="198"/>
      <c r="URO588" s="198"/>
      <c r="URP588" s="198"/>
      <c r="URQ588" s="198"/>
      <c r="URR588" s="198"/>
      <c r="URS588" s="198"/>
      <c r="URT588" s="198"/>
      <c r="URU588" s="198"/>
      <c r="URV588" s="198"/>
      <c r="URW588" s="198"/>
      <c r="URX588" s="198"/>
      <c r="URY588" s="198"/>
      <c r="URZ588" s="198"/>
      <c r="USA588" s="198"/>
      <c r="USB588" s="198"/>
      <c r="USC588" s="198"/>
      <c r="USD588" s="198"/>
      <c r="USE588" s="198"/>
      <c r="USF588" s="198"/>
      <c r="USG588" s="198"/>
      <c r="USH588" s="198"/>
      <c r="USI588" s="198"/>
      <c r="USJ588" s="198"/>
      <c r="USK588" s="198"/>
      <c r="USL588" s="198"/>
      <c r="USM588" s="198"/>
      <c r="USN588" s="198"/>
      <c r="USO588" s="198"/>
      <c r="USP588" s="198"/>
      <c r="USQ588" s="198"/>
      <c r="USR588" s="198"/>
      <c r="USS588" s="198"/>
      <c r="UST588" s="198"/>
      <c r="USU588" s="198"/>
      <c r="USV588" s="198"/>
      <c r="USW588" s="198"/>
      <c r="USX588" s="198"/>
      <c r="USY588" s="198"/>
      <c r="USZ588" s="198"/>
      <c r="UTA588" s="198"/>
      <c r="UTB588" s="198"/>
      <c r="UTC588" s="198"/>
      <c r="UTD588" s="198"/>
      <c r="UTE588" s="198"/>
      <c r="UTF588" s="198"/>
      <c r="UTG588" s="198"/>
      <c r="UTH588" s="198"/>
      <c r="UTI588" s="198"/>
      <c r="UTJ588" s="198"/>
      <c r="UTK588" s="198"/>
      <c r="UTL588" s="198"/>
      <c r="UTM588" s="198"/>
      <c r="UTN588" s="198"/>
      <c r="UTO588" s="198"/>
      <c r="UTP588" s="198"/>
      <c r="UTQ588" s="198"/>
      <c r="UTR588" s="198"/>
      <c r="UTS588" s="198"/>
      <c r="UTT588" s="198"/>
      <c r="UTU588" s="198"/>
      <c r="UTV588" s="198"/>
      <c r="UTW588" s="198"/>
      <c r="UTX588" s="198"/>
      <c r="UTY588" s="198"/>
      <c r="UTZ588" s="198"/>
      <c r="UUA588" s="198"/>
      <c r="UUB588" s="198"/>
      <c r="UUC588" s="198"/>
      <c r="UUD588" s="198"/>
      <c r="UUE588" s="198"/>
      <c r="UUF588" s="198"/>
      <c r="UUG588" s="198"/>
      <c r="UUH588" s="198"/>
      <c r="UUI588" s="198"/>
      <c r="UUJ588" s="198"/>
      <c r="UUK588" s="198"/>
      <c r="UUL588" s="198"/>
      <c r="UUM588" s="198"/>
      <c r="UUN588" s="198"/>
      <c r="UUO588" s="198"/>
      <c r="UUP588" s="198"/>
      <c r="UUQ588" s="198"/>
      <c r="UUR588" s="198"/>
      <c r="UUS588" s="198"/>
      <c r="UUT588" s="198"/>
      <c r="UUU588" s="198"/>
      <c r="UUV588" s="198"/>
      <c r="UUW588" s="198"/>
      <c r="UUX588" s="198"/>
      <c r="UUY588" s="198"/>
      <c r="UUZ588" s="198"/>
      <c r="UVA588" s="198"/>
      <c r="UVB588" s="198"/>
      <c r="UVC588" s="198"/>
      <c r="UVD588" s="198"/>
      <c r="UVE588" s="198"/>
      <c r="UVF588" s="198"/>
      <c r="UVG588" s="198"/>
      <c r="UVH588" s="198"/>
      <c r="UVI588" s="198"/>
      <c r="UVJ588" s="198"/>
      <c r="UVK588" s="198"/>
      <c r="UVL588" s="198"/>
      <c r="UVM588" s="198"/>
      <c r="UVN588" s="198"/>
      <c r="UVO588" s="198"/>
      <c r="UVP588" s="198"/>
      <c r="UVQ588" s="198"/>
      <c r="UVR588" s="198"/>
      <c r="UVS588" s="198"/>
      <c r="UVT588" s="198"/>
      <c r="UVU588" s="198"/>
      <c r="UVV588" s="198"/>
      <c r="UVW588" s="198"/>
      <c r="UVX588" s="198"/>
      <c r="UVY588" s="198"/>
      <c r="UVZ588" s="198"/>
      <c r="UWA588" s="198"/>
      <c r="UWB588" s="198"/>
      <c r="UWC588" s="198"/>
      <c r="UWD588" s="198"/>
      <c r="UWE588" s="198"/>
      <c r="UWF588" s="198"/>
      <c r="UWG588" s="198"/>
      <c r="UWH588" s="198"/>
      <c r="UWI588" s="198"/>
      <c r="UWJ588" s="198"/>
      <c r="UWK588" s="198"/>
      <c r="UWL588" s="198"/>
      <c r="UWM588" s="198"/>
      <c r="UWN588" s="198"/>
      <c r="UWO588" s="198"/>
      <c r="UWP588" s="198"/>
      <c r="UWQ588" s="198"/>
      <c r="UWR588" s="198"/>
      <c r="UWS588" s="198"/>
      <c r="UWT588" s="198"/>
      <c r="UWU588" s="198"/>
      <c r="UWV588" s="198"/>
      <c r="UWW588" s="198"/>
      <c r="UWX588" s="198"/>
      <c r="UWY588" s="198"/>
      <c r="UWZ588" s="198"/>
      <c r="UXA588" s="198"/>
      <c r="UXB588" s="198"/>
      <c r="UXC588" s="198"/>
      <c r="UXD588" s="198"/>
      <c r="UXE588" s="198"/>
      <c r="UXF588" s="198"/>
      <c r="UXG588" s="198"/>
      <c r="UXH588" s="198"/>
      <c r="UXI588" s="198"/>
      <c r="UXJ588" s="198"/>
      <c r="UXK588" s="198"/>
      <c r="UXL588" s="198"/>
      <c r="UXM588" s="198"/>
      <c r="UXN588" s="198"/>
      <c r="UXO588" s="198"/>
      <c r="UXP588" s="198"/>
      <c r="UXQ588" s="198"/>
      <c r="UXR588" s="198"/>
      <c r="UXS588" s="198"/>
      <c r="UXT588" s="198"/>
      <c r="UXU588" s="198"/>
      <c r="UXV588" s="198"/>
      <c r="UXW588" s="198"/>
      <c r="UXX588" s="198"/>
      <c r="UXY588" s="198"/>
      <c r="UXZ588" s="198"/>
      <c r="UYA588" s="198"/>
      <c r="UYB588" s="198"/>
      <c r="UYC588" s="198"/>
      <c r="UYD588" s="198"/>
      <c r="UYE588" s="198"/>
      <c r="UYF588" s="198"/>
      <c r="UYG588" s="198"/>
      <c r="UYH588" s="198"/>
      <c r="UYI588" s="198"/>
      <c r="UYJ588" s="198"/>
      <c r="UYK588" s="198"/>
      <c r="UYL588" s="198"/>
      <c r="UYM588" s="198"/>
      <c r="UYN588" s="198"/>
      <c r="UYO588" s="198"/>
      <c r="UYP588" s="198"/>
      <c r="UYQ588" s="198"/>
      <c r="UYR588" s="198"/>
      <c r="UYS588" s="198"/>
      <c r="UYT588" s="198"/>
      <c r="UYU588" s="198"/>
      <c r="UYV588" s="198"/>
      <c r="UYW588" s="198"/>
      <c r="UYX588" s="198"/>
      <c r="UYY588" s="198"/>
      <c r="UYZ588" s="198"/>
      <c r="UZA588" s="198"/>
      <c r="UZB588" s="198"/>
      <c r="UZC588" s="198"/>
      <c r="UZD588" s="198"/>
      <c r="UZE588" s="198"/>
      <c r="UZF588" s="198"/>
      <c r="UZG588" s="198"/>
      <c r="UZH588" s="198"/>
      <c r="UZI588" s="198"/>
      <c r="UZJ588" s="198"/>
      <c r="UZK588" s="198"/>
      <c r="UZL588" s="198"/>
      <c r="UZM588" s="198"/>
      <c r="UZN588" s="198"/>
      <c r="UZO588" s="198"/>
      <c r="UZP588" s="198"/>
      <c r="UZQ588" s="198"/>
      <c r="UZR588" s="198"/>
      <c r="UZS588" s="198"/>
      <c r="UZT588" s="198"/>
      <c r="UZU588" s="198"/>
      <c r="UZV588" s="198"/>
      <c r="UZW588" s="198"/>
      <c r="UZX588" s="198"/>
      <c r="UZY588" s="198"/>
      <c r="UZZ588" s="198"/>
      <c r="VAA588" s="198"/>
      <c r="VAB588" s="198"/>
      <c r="VAC588" s="198"/>
      <c r="VAD588" s="198"/>
      <c r="VAE588" s="198"/>
      <c r="VAF588" s="198"/>
      <c r="VAG588" s="198"/>
      <c r="VAH588" s="198"/>
      <c r="VAI588" s="198"/>
      <c r="VAJ588" s="198"/>
      <c r="VAK588" s="198"/>
      <c r="VAL588" s="198"/>
      <c r="VAM588" s="198"/>
      <c r="VAN588" s="198"/>
      <c r="VAO588" s="198"/>
      <c r="VAP588" s="198"/>
      <c r="VAQ588" s="198"/>
      <c r="VAR588" s="198"/>
      <c r="VAS588" s="198"/>
      <c r="VAT588" s="198"/>
      <c r="VAU588" s="198"/>
      <c r="VAV588" s="198"/>
      <c r="VAW588" s="198"/>
      <c r="VAX588" s="198"/>
      <c r="VAY588" s="198"/>
      <c r="VAZ588" s="198"/>
      <c r="VBA588" s="198"/>
      <c r="VBB588" s="198"/>
      <c r="VBC588" s="198"/>
      <c r="VBD588" s="198"/>
      <c r="VBE588" s="198"/>
      <c r="VBF588" s="198"/>
      <c r="VBG588" s="198"/>
      <c r="VBH588" s="198"/>
      <c r="VBI588" s="198"/>
      <c r="VBJ588" s="198"/>
      <c r="VBK588" s="198"/>
      <c r="VBL588" s="198"/>
      <c r="VBM588" s="198"/>
      <c r="VBN588" s="198"/>
      <c r="VBO588" s="198"/>
      <c r="VBP588" s="198"/>
      <c r="VBQ588" s="198"/>
      <c r="VBR588" s="198"/>
      <c r="VBS588" s="198"/>
      <c r="VBT588" s="198"/>
      <c r="VBU588" s="198"/>
      <c r="VBV588" s="198"/>
      <c r="VBW588" s="198"/>
      <c r="VBX588" s="198"/>
      <c r="VBY588" s="198"/>
      <c r="VBZ588" s="198"/>
      <c r="VCA588" s="198"/>
      <c r="VCB588" s="198"/>
      <c r="VCC588" s="198"/>
      <c r="VCD588" s="198"/>
      <c r="VCE588" s="198"/>
      <c r="VCF588" s="198"/>
      <c r="VCG588" s="198"/>
      <c r="VCH588" s="198"/>
      <c r="VCI588" s="198"/>
      <c r="VCJ588" s="198"/>
      <c r="VCK588" s="198"/>
      <c r="VCL588" s="198"/>
      <c r="VCM588" s="198"/>
      <c r="VCN588" s="198"/>
      <c r="VCO588" s="198"/>
      <c r="VCP588" s="198"/>
      <c r="VCQ588" s="198"/>
      <c r="VCR588" s="198"/>
      <c r="VCS588" s="198"/>
      <c r="VCT588" s="198"/>
      <c r="VCU588" s="198"/>
      <c r="VCV588" s="198"/>
      <c r="VCW588" s="198"/>
      <c r="VCX588" s="198"/>
      <c r="VCY588" s="198"/>
      <c r="VCZ588" s="198"/>
      <c r="VDA588" s="198"/>
      <c r="VDB588" s="198"/>
      <c r="VDC588" s="198"/>
      <c r="VDD588" s="198"/>
      <c r="VDE588" s="198"/>
      <c r="VDF588" s="198"/>
      <c r="VDG588" s="198"/>
      <c r="VDH588" s="198"/>
      <c r="VDI588" s="198"/>
      <c r="VDJ588" s="198"/>
      <c r="VDK588" s="198"/>
      <c r="VDL588" s="198"/>
      <c r="VDM588" s="198"/>
      <c r="VDN588" s="198"/>
      <c r="VDO588" s="198"/>
      <c r="VDP588" s="198"/>
      <c r="VDQ588" s="198"/>
      <c r="VDR588" s="198"/>
      <c r="VDS588" s="198"/>
      <c r="VDT588" s="198"/>
      <c r="VDU588" s="198"/>
      <c r="VDV588" s="198"/>
      <c r="VDW588" s="198"/>
      <c r="VDX588" s="198"/>
      <c r="VDY588" s="198"/>
      <c r="VDZ588" s="198"/>
      <c r="VEA588" s="198"/>
      <c r="VEB588" s="198"/>
      <c r="VEC588" s="198"/>
      <c r="VED588" s="198"/>
      <c r="VEE588" s="198"/>
      <c r="VEF588" s="198"/>
      <c r="VEG588" s="198"/>
      <c r="VEH588" s="198"/>
      <c r="VEI588" s="198"/>
      <c r="VEJ588" s="198"/>
      <c r="VEK588" s="198"/>
      <c r="VEL588" s="198"/>
      <c r="VEM588" s="198"/>
      <c r="VEN588" s="198"/>
      <c r="VEO588" s="198"/>
      <c r="VEP588" s="198"/>
      <c r="VEQ588" s="198"/>
      <c r="VER588" s="198"/>
      <c r="VES588" s="198"/>
      <c r="VET588" s="198"/>
      <c r="VEU588" s="198"/>
      <c r="VEV588" s="198"/>
      <c r="VEW588" s="198"/>
      <c r="VEX588" s="198"/>
      <c r="VEY588" s="198"/>
      <c r="VEZ588" s="198"/>
      <c r="VFA588" s="198"/>
      <c r="VFB588" s="198"/>
      <c r="VFC588" s="198"/>
      <c r="VFD588" s="198"/>
      <c r="VFE588" s="198"/>
      <c r="VFF588" s="198"/>
      <c r="VFG588" s="198"/>
      <c r="VFH588" s="198"/>
      <c r="VFI588" s="198"/>
      <c r="VFJ588" s="198"/>
      <c r="VFK588" s="198"/>
      <c r="VFL588" s="198"/>
      <c r="VFM588" s="198"/>
      <c r="VFN588" s="198"/>
      <c r="VFO588" s="198"/>
      <c r="VFP588" s="198"/>
      <c r="VFQ588" s="198"/>
      <c r="VFR588" s="198"/>
      <c r="VFS588" s="198"/>
      <c r="VFT588" s="198"/>
      <c r="VFU588" s="198"/>
      <c r="VFV588" s="198"/>
      <c r="VFW588" s="198"/>
      <c r="VFX588" s="198"/>
      <c r="VFY588" s="198"/>
      <c r="VFZ588" s="198"/>
      <c r="VGA588" s="198"/>
      <c r="VGB588" s="198"/>
      <c r="VGC588" s="198"/>
      <c r="VGD588" s="198"/>
      <c r="VGE588" s="198"/>
      <c r="VGF588" s="198"/>
      <c r="VGG588" s="198"/>
      <c r="VGH588" s="198"/>
      <c r="VGI588" s="198"/>
      <c r="VGJ588" s="198"/>
      <c r="VGK588" s="198"/>
      <c r="VGL588" s="198"/>
      <c r="VGM588" s="198"/>
      <c r="VGN588" s="198"/>
      <c r="VGO588" s="198"/>
      <c r="VGP588" s="198"/>
      <c r="VGQ588" s="198"/>
      <c r="VGR588" s="198"/>
      <c r="VGS588" s="198"/>
      <c r="VGT588" s="198"/>
      <c r="VGU588" s="198"/>
      <c r="VGV588" s="198"/>
      <c r="VGW588" s="198"/>
      <c r="VGX588" s="198"/>
      <c r="VGY588" s="198"/>
      <c r="VGZ588" s="198"/>
      <c r="VHA588" s="198"/>
      <c r="VHB588" s="198"/>
      <c r="VHC588" s="198"/>
      <c r="VHD588" s="198"/>
      <c r="VHE588" s="198"/>
      <c r="VHF588" s="198"/>
      <c r="VHG588" s="198"/>
      <c r="VHH588" s="198"/>
      <c r="VHI588" s="198"/>
      <c r="VHJ588" s="198"/>
      <c r="VHK588" s="198"/>
      <c r="VHL588" s="198"/>
      <c r="VHM588" s="198"/>
      <c r="VHN588" s="198"/>
      <c r="VHO588" s="198"/>
      <c r="VHP588" s="198"/>
      <c r="VHQ588" s="198"/>
      <c r="VHR588" s="198"/>
      <c r="VHS588" s="198"/>
      <c r="VHT588" s="198"/>
      <c r="VHU588" s="198"/>
      <c r="VHV588" s="198"/>
      <c r="VHW588" s="198"/>
      <c r="VHX588" s="198"/>
      <c r="VHY588" s="198"/>
      <c r="VHZ588" s="198"/>
      <c r="VIA588" s="198"/>
      <c r="VIB588" s="198"/>
      <c r="VIC588" s="198"/>
      <c r="VID588" s="198"/>
      <c r="VIE588" s="198"/>
      <c r="VIF588" s="198"/>
      <c r="VIG588" s="198"/>
      <c r="VIH588" s="198"/>
      <c r="VII588" s="198"/>
      <c r="VIJ588" s="198"/>
      <c r="VIK588" s="198"/>
      <c r="VIL588" s="198"/>
      <c r="VIM588" s="198"/>
      <c r="VIN588" s="198"/>
      <c r="VIO588" s="198"/>
      <c r="VIP588" s="198"/>
      <c r="VIQ588" s="198"/>
      <c r="VIR588" s="198"/>
      <c r="VIS588" s="198"/>
      <c r="VIT588" s="198"/>
      <c r="VIU588" s="198"/>
      <c r="VIV588" s="198"/>
      <c r="VIW588" s="198"/>
      <c r="VIX588" s="198"/>
      <c r="VIY588" s="198"/>
      <c r="VIZ588" s="198"/>
      <c r="VJA588" s="198"/>
      <c r="VJB588" s="198"/>
      <c r="VJC588" s="198"/>
      <c r="VJD588" s="198"/>
      <c r="VJE588" s="198"/>
      <c r="VJF588" s="198"/>
      <c r="VJG588" s="198"/>
      <c r="VJH588" s="198"/>
      <c r="VJI588" s="198"/>
      <c r="VJJ588" s="198"/>
      <c r="VJK588" s="198"/>
      <c r="VJL588" s="198"/>
      <c r="VJM588" s="198"/>
      <c r="VJN588" s="198"/>
      <c r="VJO588" s="198"/>
      <c r="VJP588" s="198"/>
      <c r="VJQ588" s="198"/>
      <c r="VJR588" s="198"/>
      <c r="VJS588" s="198"/>
      <c r="VJT588" s="198"/>
      <c r="VJU588" s="198"/>
      <c r="VJV588" s="198"/>
      <c r="VJW588" s="198"/>
      <c r="VJX588" s="198"/>
      <c r="VJY588" s="198"/>
      <c r="VJZ588" s="198"/>
      <c r="VKA588" s="198"/>
      <c r="VKB588" s="198"/>
      <c r="VKC588" s="198"/>
      <c r="VKD588" s="198"/>
      <c r="VKE588" s="198"/>
      <c r="VKF588" s="198"/>
      <c r="VKG588" s="198"/>
      <c r="VKH588" s="198"/>
      <c r="VKI588" s="198"/>
      <c r="VKJ588" s="198"/>
      <c r="VKK588" s="198"/>
      <c r="VKL588" s="198"/>
      <c r="VKM588" s="198"/>
      <c r="VKN588" s="198"/>
      <c r="VKO588" s="198"/>
      <c r="VKP588" s="198"/>
      <c r="VKQ588" s="198"/>
      <c r="VKR588" s="198"/>
      <c r="VKS588" s="198"/>
      <c r="VKT588" s="198"/>
      <c r="VKU588" s="198"/>
      <c r="VKV588" s="198"/>
      <c r="VKW588" s="198"/>
      <c r="VKX588" s="198"/>
      <c r="VKY588" s="198"/>
      <c r="VKZ588" s="198"/>
      <c r="VLA588" s="198"/>
      <c r="VLB588" s="198"/>
      <c r="VLC588" s="198"/>
      <c r="VLD588" s="198"/>
      <c r="VLE588" s="198"/>
      <c r="VLF588" s="198"/>
      <c r="VLG588" s="198"/>
      <c r="VLH588" s="198"/>
      <c r="VLI588" s="198"/>
      <c r="VLJ588" s="198"/>
      <c r="VLK588" s="198"/>
      <c r="VLL588" s="198"/>
      <c r="VLM588" s="198"/>
      <c r="VLN588" s="198"/>
      <c r="VLO588" s="198"/>
      <c r="VLP588" s="198"/>
      <c r="VLQ588" s="198"/>
      <c r="VLR588" s="198"/>
      <c r="VLS588" s="198"/>
      <c r="VLT588" s="198"/>
      <c r="VLU588" s="198"/>
      <c r="VLV588" s="198"/>
      <c r="VLW588" s="198"/>
      <c r="VLX588" s="198"/>
      <c r="VLY588" s="198"/>
      <c r="VLZ588" s="198"/>
      <c r="VMA588" s="198"/>
      <c r="VMB588" s="198"/>
      <c r="VMC588" s="198"/>
      <c r="VMD588" s="198"/>
      <c r="VME588" s="198"/>
      <c r="VMF588" s="198"/>
      <c r="VMG588" s="198"/>
      <c r="VMH588" s="198"/>
      <c r="VMI588" s="198"/>
      <c r="VMJ588" s="198"/>
      <c r="VMK588" s="198"/>
      <c r="VML588" s="198"/>
      <c r="VMM588" s="198"/>
      <c r="VMN588" s="198"/>
      <c r="VMO588" s="198"/>
      <c r="VMP588" s="198"/>
      <c r="VMQ588" s="198"/>
      <c r="VMR588" s="198"/>
      <c r="VMS588" s="198"/>
      <c r="VMT588" s="198"/>
      <c r="VMU588" s="198"/>
      <c r="VMV588" s="198"/>
      <c r="VMW588" s="198"/>
      <c r="VMX588" s="198"/>
      <c r="VMY588" s="198"/>
      <c r="VMZ588" s="198"/>
      <c r="VNA588" s="198"/>
      <c r="VNB588" s="198"/>
      <c r="VNC588" s="198"/>
      <c r="VND588" s="198"/>
      <c r="VNE588" s="198"/>
      <c r="VNF588" s="198"/>
      <c r="VNG588" s="198"/>
      <c r="VNH588" s="198"/>
      <c r="VNI588" s="198"/>
      <c r="VNJ588" s="198"/>
      <c r="VNK588" s="198"/>
      <c r="VNL588" s="198"/>
      <c r="VNM588" s="198"/>
      <c r="VNN588" s="198"/>
      <c r="VNO588" s="198"/>
      <c r="VNP588" s="198"/>
      <c r="VNQ588" s="198"/>
      <c r="VNR588" s="198"/>
      <c r="VNS588" s="198"/>
      <c r="VNT588" s="198"/>
      <c r="VNU588" s="198"/>
      <c r="VNV588" s="198"/>
      <c r="VNW588" s="198"/>
      <c r="VNX588" s="198"/>
      <c r="VNY588" s="198"/>
      <c r="VNZ588" s="198"/>
      <c r="VOA588" s="198"/>
      <c r="VOB588" s="198"/>
      <c r="VOC588" s="198"/>
      <c r="VOD588" s="198"/>
      <c r="VOE588" s="198"/>
      <c r="VOF588" s="198"/>
      <c r="VOG588" s="198"/>
      <c r="VOH588" s="198"/>
      <c r="VOI588" s="198"/>
      <c r="VOJ588" s="198"/>
      <c r="VOK588" s="198"/>
      <c r="VOL588" s="198"/>
      <c r="VOM588" s="198"/>
      <c r="VON588" s="198"/>
      <c r="VOO588" s="198"/>
      <c r="VOP588" s="198"/>
      <c r="VOQ588" s="198"/>
      <c r="VOR588" s="198"/>
      <c r="VOS588" s="198"/>
      <c r="VOT588" s="198"/>
      <c r="VOU588" s="198"/>
      <c r="VOV588" s="198"/>
      <c r="VOW588" s="198"/>
      <c r="VOX588" s="198"/>
      <c r="VOY588" s="198"/>
      <c r="VOZ588" s="198"/>
      <c r="VPA588" s="198"/>
      <c r="VPB588" s="198"/>
      <c r="VPC588" s="198"/>
      <c r="VPD588" s="198"/>
      <c r="VPE588" s="198"/>
      <c r="VPF588" s="198"/>
      <c r="VPG588" s="198"/>
      <c r="VPH588" s="198"/>
      <c r="VPI588" s="198"/>
      <c r="VPJ588" s="198"/>
      <c r="VPK588" s="198"/>
      <c r="VPL588" s="198"/>
      <c r="VPM588" s="198"/>
      <c r="VPN588" s="198"/>
      <c r="VPO588" s="198"/>
      <c r="VPP588" s="198"/>
      <c r="VPQ588" s="198"/>
      <c r="VPR588" s="198"/>
      <c r="VPS588" s="198"/>
      <c r="VPT588" s="198"/>
      <c r="VPU588" s="198"/>
      <c r="VPV588" s="198"/>
      <c r="VPW588" s="198"/>
      <c r="VPX588" s="198"/>
      <c r="VPY588" s="198"/>
      <c r="VPZ588" s="198"/>
      <c r="VQA588" s="198"/>
      <c r="VQB588" s="198"/>
      <c r="VQC588" s="198"/>
      <c r="VQD588" s="198"/>
      <c r="VQE588" s="198"/>
      <c r="VQF588" s="198"/>
      <c r="VQG588" s="198"/>
      <c r="VQH588" s="198"/>
      <c r="VQI588" s="198"/>
      <c r="VQJ588" s="198"/>
      <c r="VQK588" s="198"/>
      <c r="VQL588" s="198"/>
      <c r="VQM588" s="198"/>
      <c r="VQN588" s="198"/>
      <c r="VQO588" s="198"/>
      <c r="VQP588" s="198"/>
      <c r="VQQ588" s="198"/>
      <c r="VQR588" s="198"/>
      <c r="VQS588" s="198"/>
      <c r="VQT588" s="198"/>
      <c r="VQU588" s="198"/>
      <c r="VQV588" s="198"/>
      <c r="VQW588" s="198"/>
      <c r="VQX588" s="198"/>
      <c r="VQY588" s="198"/>
      <c r="VQZ588" s="198"/>
      <c r="VRA588" s="198"/>
      <c r="VRB588" s="198"/>
      <c r="VRC588" s="198"/>
      <c r="VRD588" s="198"/>
      <c r="VRE588" s="198"/>
      <c r="VRF588" s="198"/>
      <c r="VRG588" s="198"/>
      <c r="VRH588" s="198"/>
      <c r="VRI588" s="198"/>
      <c r="VRJ588" s="198"/>
      <c r="VRK588" s="198"/>
      <c r="VRL588" s="198"/>
      <c r="VRM588" s="198"/>
      <c r="VRN588" s="198"/>
      <c r="VRO588" s="198"/>
      <c r="VRP588" s="198"/>
      <c r="VRQ588" s="198"/>
      <c r="VRR588" s="198"/>
      <c r="VRS588" s="198"/>
      <c r="VRT588" s="198"/>
      <c r="VRU588" s="198"/>
      <c r="VRV588" s="198"/>
      <c r="VRW588" s="198"/>
      <c r="VRX588" s="198"/>
      <c r="VRY588" s="198"/>
      <c r="VRZ588" s="198"/>
      <c r="VSA588" s="198"/>
      <c r="VSB588" s="198"/>
      <c r="VSC588" s="198"/>
      <c r="VSD588" s="198"/>
      <c r="VSE588" s="198"/>
      <c r="VSF588" s="198"/>
      <c r="VSG588" s="198"/>
      <c r="VSH588" s="198"/>
      <c r="VSI588" s="198"/>
      <c r="VSJ588" s="198"/>
      <c r="VSK588" s="198"/>
      <c r="VSL588" s="198"/>
      <c r="VSM588" s="198"/>
      <c r="VSN588" s="198"/>
      <c r="VSO588" s="198"/>
      <c r="VSP588" s="198"/>
      <c r="VSQ588" s="198"/>
      <c r="VSR588" s="198"/>
      <c r="VSS588" s="198"/>
      <c r="VST588" s="198"/>
      <c r="VSU588" s="198"/>
      <c r="VSV588" s="198"/>
      <c r="VSW588" s="198"/>
      <c r="VSX588" s="198"/>
      <c r="VSY588" s="198"/>
      <c r="VSZ588" s="198"/>
      <c r="VTA588" s="198"/>
      <c r="VTB588" s="198"/>
      <c r="VTC588" s="198"/>
      <c r="VTD588" s="198"/>
      <c r="VTE588" s="198"/>
      <c r="VTF588" s="198"/>
      <c r="VTG588" s="198"/>
      <c r="VTH588" s="198"/>
      <c r="VTI588" s="198"/>
      <c r="VTJ588" s="198"/>
      <c r="VTK588" s="198"/>
      <c r="VTL588" s="198"/>
      <c r="VTM588" s="198"/>
      <c r="VTN588" s="198"/>
      <c r="VTO588" s="198"/>
      <c r="VTP588" s="198"/>
      <c r="VTQ588" s="198"/>
      <c r="VTR588" s="198"/>
      <c r="VTS588" s="198"/>
      <c r="VTT588" s="198"/>
      <c r="VTU588" s="198"/>
      <c r="VTV588" s="198"/>
      <c r="VTW588" s="198"/>
      <c r="VTX588" s="198"/>
      <c r="VTY588" s="198"/>
      <c r="VTZ588" s="198"/>
      <c r="VUA588" s="198"/>
      <c r="VUB588" s="198"/>
      <c r="VUC588" s="198"/>
      <c r="VUD588" s="198"/>
      <c r="VUE588" s="198"/>
      <c r="VUF588" s="198"/>
      <c r="VUG588" s="198"/>
      <c r="VUH588" s="198"/>
      <c r="VUI588" s="198"/>
      <c r="VUJ588" s="198"/>
      <c r="VUK588" s="198"/>
      <c r="VUL588" s="198"/>
      <c r="VUM588" s="198"/>
      <c r="VUN588" s="198"/>
      <c r="VUO588" s="198"/>
      <c r="VUP588" s="198"/>
      <c r="VUQ588" s="198"/>
      <c r="VUR588" s="198"/>
      <c r="VUS588" s="198"/>
      <c r="VUT588" s="198"/>
      <c r="VUU588" s="198"/>
      <c r="VUV588" s="198"/>
      <c r="VUW588" s="198"/>
      <c r="VUX588" s="198"/>
      <c r="VUY588" s="198"/>
      <c r="VUZ588" s="198"/>
      <c r="VVA588" s="198"/>
      <c r="VVB588" s="198"/>
      <c r="VVC588" s="198"/>
      <c r="VVD588" s="198"/>
      <c r="VVE588" s="198"/>
      <c r="VVF588" s="198"/>
      <c r="VVG588" s="198"/>
      <c r="VVH588" s="198"/>
      <c r="VVI588" s="198"/>
      <c r="VVJ588" s="198"/>
      <c r="VVK588" s="198"/>
      <c r="VVL588" s="198"/>
      <c r="VVM588" s="198"/>
      <c r="VVN588" s="198"/>
      <c r="VVO588" s="198"/>
      <c r="VVP588" s="198"/>
      <c r="VVQ588" s="198"/>
      <c r="VVR588" s="198"/>
      <c r="VVS588" s="198"/>
      <c r="VVT588" s="198"/>
      <c r="VVU588" s="198"/>
      <c r="VVV588" s="198"/>
      <c r="VVW588" s="198"/>
      <c r="VVX588" s="198"/>
      <c r="VVY588" s="198"/>
      <c r="VVZ588" s="198"/>
      <c r="VWA588" s="198"/>
      <c r="VWB588" s="198"/>
      <c r="VWC588" s="198"/>
      <c r="VWD588" s="198"/>
      <c r="VWE588" s="198"/>
      <c r="VWF588" s="198"/>
      <c r="VWG588" s="198"/>
      <c r="VWH588" s="198"/>
      <c r="VWI588" s="198"/>
      <c r="VWJ588" s="198"/>
      <c r="VWK588" s="198"/>
      <c r="VWL588" s="198"/>
      <c r="VWM588" s="198"/>
      <c r="VWN588" s="198"/>
      <c r="VWO588" s="198"/>
      <c r="VWP588" s="198"/>
      <c r="VWQ588" s="198"/>
      <c r="VWR588" s="198"/>
      <c r="VWS588" s="198"/>
      <c r="VWT588" s="198"/>
      <c r="VWU588" s="198"/>
      <c r="VWV588" s="198"/>
      <c r="VWW588" s="198"/>
      <c r="VWX588" s="198"/>
      <c r="VWY588" s="198"/>
      <c r="VWZ588" s="198"/>
      <c r="VXA588" s="198"/>
      <c r="VXB588" s="198"/>
      <c r="VXC588" s="198"/>
      <c r="VXD588" s="198"/>
      <c r="VXE588" s="198"/>
      <c r="VXF588" s="198"/>
      <c r="VXG588" s="198"/>
      <c r="VXH588" s="198"/>
      <c r="VXI588" s="198"/>
      <c r="VXJ588" s="198"/>
      <c r="VXK588" s="198"/>
      <c r="VXL588" s="198"/>
      <c r="VXM588" s="198"/>
      <c r="VXN588" s="198"/>
      <c r="VXO588" s="198"/>
      <c r="VXP588" s="198"/>
      <c r="VXQ588" s="198"/>
      <c r="VXR588" s="198"/>
      <c r="VXS588" s="198"/>
      <c r="VXT588" s="198"/>
      <c r="VXU588" s="198"/>
      <c r="VXV588" s="198"/>
      <c r="VXW588" s="198"/>
      <c r="VXX588" s="198"/>
      <c r="VXY588" s="198"/>
      <c r="VXZ588" s="198"/>
      <c r="VYA588" s="198"/>
      <c r="VYB588" s="198"/>
      <c r="VYC588" s="198"/>
      <c r="VYD588" s="198"/>
      <c r="VYE588" s="198"/>
      <c r="VYF588" s="198"/>
      <c r="VYG588" s="198"/>
      <c r="VYH588" s="198"/>
      <c r="VYI588" s="198"/>
      <c r="VYJ588" s="198"/>
      <c r="VYK588" s="198"/>
      <c r="VYL588" s="198"/>
      <c r="VYM588" s="198"/>
      <c r="VYN588" s="198"/>
      <c r="VYO588" s="198"/>
      <c r="VYP588" s="198"/>
      <c r="VYQ588" s="198"/>
      <c r="VYR588" s="198"/>
      <c r="VYS588" s="198"/>
      <c r="VYT588" s="198"/>
      <c r="VYU588" s="198"/>
      <c r="VYV588" s="198"/>
      <c r="VYW588" s="198"/>
      <c r="VYX588" s="198"/>
      <c r="VYY588" s="198"/>
      <c r="VYZ588" s="198"/>
      <c r="VZA588" s="198"/>
      <c r="VZB588" s="198"/>
      <c r="VZC588" s="198"/>
      <c r="VZD588" s="198"/>
      <c r="VZE588" s="198"/>
      <c r="VZF588" s="198"/>
      <c r="VZG588" s="198"/>
      <c r="VZH588" s="198"/>
      <c r="VZI588" s="198"/>
      <c r="VZJ588" s="198"/>
      <c r="VZK588" s="198"/>
      <c r="VZL588" s="198"/>
      <c r="VZM588" s="198"/>
      <c r="VZN588" s="198"/>
      <c r="VZO588" s="198"/>
      <c r="VZP588" s="198"/>
      <c r="VZQ588" s="198"/>
      <c r="VZR588" s="198"/>
      <c r="VZS588" s="198"/>
      <c r="VZT588" s="198"/>
      <c r="VZU588" s="198"/>
      <c r="VZV588" s="198"/>
      <c r="VZW588" s="198"/>
      <c r="VZX588" s="198"/>
      <c r="VZY588" s="198"/>
      <c r="VZZ588" s="198"/>
      <c r="WAA588" s="198"/>
      <c r="WAB588" s="198"/>
      <c r="WAC588" s="198"/>
      <c r="WAD588" s="198"/>
      <c r="WAE588" s="198"/>
      <c r="WAF588" s="198"/>
      <c r="WAG588" s="198"/>
      <c r="WAH588" s="198"/>
      <c r="WAI588" s="198"/>
      <c r="WAJ588" s="198"/>
      <c r="WAK588" s="198"/>
      <c r="WAL588" s="198"/>
      <c r="WAM588" s="198"/>
      <c r="WAN588" s="198"/>
      <c r="WAO588" s="198"/>
      <c r="WAP588" s="198"/>
      <c r="WAQ588" s="198"/>
      <c r="WAR588" s="198"/>
      <c r="WAS588" s="198"/>
      <c r="WAT588" s="198"/>
      <c r="WAU588" s="198"/>
      <c r="WAV588" s="198"/>
      <c r="WAW588" s="198"/>
      <c r="WAX588" s="198"/>
      <c r="WAY588" s="198"/>
      <c r="WAZ588" s="198"/>
      <c r="WBA588" s="198"/>
      <c r="WBB588" s="198"/>
      <c r="WBC588" s="198"/>
      <c r="WBD588" s="198"/>
      <c r="WBE588" s="198"/>
      <c r="WBF588" s="198"/>
      <c r="WBG588" s="198"/>
      <c r="WBH588" s="198"/>
      <c r="WBI588" s="198"/>
      <c r="WBJ588" s="198"/>
      <c r="WBK588" s="198"/>
      <c r="WBL588" s="198"/>
      <c r="WBM588" s="198"/>
      <c r="WBN588" s="198"/>
      <c r="WBO588" s="198"/>
      <c r="WBP588" s="198"/>
      <c r="WBQ588" s="198"/>
      <c r="WBR588" s="198"/>
      <c r="WBS588" s="198"/>
      <c r="WBT588" s="198"/>
      <c r="WBU588" s="198"/>
      <c r="WBV588" s="198"/>
      <c r="WBW588" s="198"/>
      <c r="WBX588" s="198"/>
      <c r="WBY588" s="198"/>
      <c r="WBZ588" s="198"/>
      <c r="WCA588" s="198"/>
      <c r="WCB588" s="198"/>
      <c r="WCC588" s="198"/>
      <c r="WCD588" s="198"/>
      <c r="WCE588" s="198"/>
      <c r="WCF588" s="198"/>
      <c r="WCG588" s="198"/>
      <c r="WCH588" s="198"/>
      <c r="WCI588" s="198"/>
      <c r="WCJ588" s="198"/>
      <c r="WCK588" s="198"/>
      <c r="WCL588" s="198"/>
      <c r="WCM588" s="198"/>
      <c r="WCN588" s="198"/>
      <c r="WCO588" s="198"/>
      <c r="WCP588" s="198"/>
      <c r="WCQ588" s="198"/>
      <c r="WCR588" s="198"/>
      <c r="WCS588" s="198"/>
      <c r="WCT588" s="198"/>
      <c r="WCU588" s="198"/>
      <c r="WCV588" s="198"/>
      <c r="WCW588" s="198"/>
      <c r="WCX588" s="198"/>
      <c r="WCY588" s="198"/>
      <c r="WCZ588" s="198"/>
      <c r="WDA588" s="198"/>
      <c r="WDB588" s="198"/>
      <c r="WDC588" s="198"/>
      <c r="WDD588" s="198"/>
      <c r="WDE588" s="198"/>
      <c r="WDF588" s="198"/>
      <c r="WDG588" s="198"/>
      <c r="WDH588" s="198"/>
      <c r="WDI588" s="198"/>
      <c r="WDJ588" s="198"/>
      <c r="WDK588" s="198"/>
      <c r="WDL588" s="198"/>
      <c r="WDM588" s="198"/>
      <c r="WDN588" s="198"/>
      <c r="WDO588" s="198"/>
      <c r="WDP588" s="198"/>
      <c r="WDQ588" s="198"/>
      <c r="WDR588" s="198"/>
      <c r="WDS588" s="198"/>
      <c r="WDT588" s="198"/>
      <c r="WDU588" s="198"/>
      <c r="WDV588" s="198"/>
      <c r="WDW588" s="198"/>
      <c r="WDX588" s="198"/>
      <c r="WDY588" s="198"/>
      <c r="WDZ588" s="198"/>
      <c r="WEA588" s="198"/>
      <c r="WEB588" s="198"/>
      <c r="WEC588" s="198"/>
      <c r="WED588" s="198"/>
      <c r="WEE588" s="198"/>
      <c r="WEF588" s="198"/>
      <c r="WEG588" s="198"/>
      <c r="WEH588" s="198"/>
      <c r="WEI588" s="198"/>
      <c r="WEJ588" s="198"/>
      <c r="WEK588" s="198"/>
      <c r="WEL588" s="198"/>
      <c r="WEM588" s="198"/>
      <c r="WEN588" s="198"/>
      <c r="WEO588" s="198"/>
      <c r="WEP588" s="198"/>
      <c r="WEQ588" s="198"/>
      <c r="WER588" s="198"/>
      <c r="WES588" s="198"/>
      <c r="WET588" s="198"/>
      <c r="WEU588" s="198"/>
      <c r="WEV588" s="198"/>
      <c r="WEW588" s="198"/>
      <c r="WEX588" s="198"/>
      <c r="WEY588" s="198"/>
      <c r="WEZ588" s="198"/>
      <c r="WFA588" s="198"/>
      <c r="WFB588" s="198"/>
      <c r="WFC588" s="198"/>
      <c r="WFD588" s="198"/>
      <c r="WFE588" s="198"/>
      <c r="WFF588" s="198"/>
      <c r="WFG588" s="198"/>
      <c r="WFH588" s="198"/>
      <c r="WFI588" s="198"/>
      <c r="WFJ588" s="198"/>
      <c r="WFK588" s="198"/>
      <c r="WFL588" s="198"/>
      <c r="WFM588" s="198"/>
      <c r="WFN588" s="198"/>
      <c r="WFO588" s="198"/>
      <c r="WFP588" s="198"/>
      <c r="WFQ588" s="198"/>
      <c r="WFR588" s="198"/>
      <c r="WFS588" s="198"/>
      <c r="WFT588" s="198"/>
      <c r="WFU588" s="198"/>
      <c r="WFV588" s="198"/>
      <c r="WFW588" s="198"/>
      <c r="WFX588" s="198"/>
      <c r="WFY588" s="198"/>
      <c r="WFZ588" s="198"/>
      <c r="WGA588" s="198"/>
      <c r="WGB588" s="198"/>
      <c r="WGC588" s="198"/>
      <c r="WGD588" s="198"/>
      <c r="WGE588" s="198"/>
      <c r="WGF588" s="198"/>
      <c r="WGG588" s="198"/>
      <c r="WGH588" s="198"/>
      <c r="WGI588" s="198"/>
      <c r="WGJ588" s="198"/>
      <c r="WGK588" s="198"/>
      <c r="WGL588" s="198"/>
      <c r="WGM588" s="198"/>
      <c r="WGN588" s="198"/>
      <c r="WGO588" s="198"/>
      <c r="WGP588" s="198"/>
      <c r="WGQ588" s="198"/>
      <c r="WGR588" s="198"/>
      <c r="WGS588" s="198"/>
      <c r="WGT588" s="198"/>
      <c r="WGU588" s="198"/>
      <c r="WGV588" s="198"/>
      <c r="WGW588" s="198"/>
      <c r="WGX588" s="198"/>
      <c r="WGY588" s="198"/>
      <c r="WGZ588" s="198"/>
      <c r="WHA588" s="198"/>
      <c r="WHB588" s="198"/>
      <c r="WHC588" s="198"/>
      <c r="WHD588" s="198"/>
      <c r="WHE588" s="198"/>
      <c r="WHF588" s="198"/>
      <c r="WHG588" s="198"/>
      <c r="WHH588" s="198"/>
      <c r="WHI588" s="198"/>
      <c r="WHJ588" s="198"/>
      <c r="WHK588" s="198"/>
      <c r="WHL588" s="198"/>
      <c r="WHM588" s="198"/>
      <c r="WHN588" s="198"/>
      <c r="WHO588" s="198"/>
      <c r="WHP588" s="198"/>
      <c r="WHQ588" s="198"/>
      <c r="WHR588" s="198"/>
      <c r="WHS588" s="198"/>
      <c r="WHT588" s="198"/>
      <c r="WHU588" s="198"/>
      <c r="WHV588" s="198"/>
      <c r="WHW588" s="198"/>
      <c r="WHX588" s="198"/>
      <c r="WHY588" s="198"/>
      <c r="WHZ588" s="198"/>
      <c r="WIA588" s="198"/>
      <c r="WIB588" s="198"/>
      <c r="WIC588" s="198"/>
      <c r="WID588" s="198"/>
      <c r="WIE588" s="198"/>
      <c r="WIF588" s="198"/>
      <c r="WIG588" s="198"/>
      <c r="WIH588" s="198"/>
      <c r="WII588" s="198"/>
      <c r="WIJ588" s="198"/>
      <c r="WIK588" s="198"/>
      <c r="WIL588" s="198"/>
      <c r="WIM588" s="198"/>
      <c r="WIN588" s="198"/>
      <c r="WIO588" s="198"/>
      <c r="WIP588" s="198"/>
      <c r="WIQ588" s="198"/>
      <c r="WIR588" s="198"/>
      <c r="WIS588" s="198"/>
      <c r="WIT588" s="198"/>
      <c r="WIU588" s="198"/>
      <c r="WIV588" s="198"/>
      <c r="WIW588" s="198"/>
      <c r="WIX588" s="198"/>
      <c r="WIY588" s="198"/>
      <c r="WIZ588" s="198"/>
      <c r="WJA588" s="198"/>
      <c r="WJB588" s="198"/>
      <c r="WJC588" s="198"/>
      <c r="WJD588" s="198"/>
      <c r="WJE588" s="198"/>
      <c r="WJF588" s="198"/>
      <c r="WJG588" s="198"/>
      <c r="WJH588" s="198"/>
      <c r="WJI588" s="198"/>
      <c r="WJJ588" s="198"/>
      <c r="WJK588" s="198"/>
      <c r="WJL588" s="198"/>
      <c r="WJM588" s="198"/>
      <c r="WJN588" s="198"/>
      <c r="WJO588" s="198"/>
      <c r="WJP588" s="198"/>
      <c r="WJQ588" s="198"/>
      <c r="WJR588" s="198"/>
      <c r="WJS588" s="198"/>
      <c r="WJT588" s="198"/>
      <c r="WJU588" s="198"/>
      <c r="WJV588" s="198"/>
      <c r="WJW588" s="198"/>
      <c r="WJX588" s="198"/>
      <c r="WJY588" s="198"/>
      <c r="WJZ588" s="198"/>
      <c r="WKA588" s="198"/>
      <c r="WKB588" s="198"/>
      <c r="WKC588" s="198"/>
      <c r="WKD588" s="198"/>
      <c r="WKE588" s="198"/>
      <c r="WKF588" s="198"/>
      <c r="WKG588" s="198"/>
      <c r="WKH588" s="198"/>
      <c r="WKI588" s="198"/>
      <c r="WKJ588" s="198"/>
      <c r="WKK588" s="198"/>
      <c r="WKL588" s="198"/>
      <c r="WKM588" s="198"/>
      <c r="WKN588" s="198"/>
      <c r="WKO588" s="198"/>
      <c r="WKP588" s="198"/>
      <c r="WKQ588" s="198"/>
      <c r="WKR588" s="198"/>
      <c r="WKS588" s="198"/>
      <c r="WKT588" s="198"/>
      <c r="WKU588" s="198"/>
      <c r="WKV588" s="198"/>
      <c r="WKW588" s="198"/>
      <c r="WKX588" s="198"/>
      <c r="WKY588" s="198"/>
      <c r="WKZ588" s="198"/>
      <c r="WLA588" s="198"/>
      <c r="WLB588" s="198"/>
      <c r="WLC588" s="198"/>
      <c r="WLD588" s="198"/>
      <c r="WLE588" s="198"/>
      <c r="WLF588" s="198"/>
      <c r="WLG588" s="198"/>
      <c r="WLH588" s="198"/>
      <c r="WLI588" s="198"/>
      <c r="WLJ588" s="198"/>
      <c r="WLK588" s="198"/>
      <c r="WLL588" s="198"/>
      <c r="WLM588" s="198"/>
      <c r="WLN588" s="198"/>
      <c r="WLO588" s="198"/>
      <c r="WLP588" s="198"/>
      <c r="WLQ588" s="198"/>
      <c r="WLR588" s="198"/>
      <c r="WLS588" s="198"/>
      <c r="WLT588" s="198"/>
      <c r="WLU588" s="198"/>
      <c r="WLV588" s="198"/>
      <c r="WLW588" s="198"/>
      <c r="WLX588" s="198"/>
      <c r="WLY588" s="198"/>
      <c r="WLZ588" s="198"/>
      <c r="WMA588" s="198"/>
      <c r="WMB588" s="198"/>
      <c r="WMC588" s="198"/>
      <c r="WMD588" s="198"/>
      <c r="WME588" s="198"/>
      <c r="WMF588" s="198"/>
      <c r="WMG588" s="198"/>
      <c r="WMH588" s="198"/>
      <c r="WMI588" s="198"/>
      <c r="WMJ588" s="198"/>
      <c r="WMK588" s="198"/>
      <c r="WML588" s="198"/>
      <c r="WMM588" s="198"/>
      <c r="WMN588" s="198"/>
      <c r="WMO588" s="198"/>
      <c r="WMP588" s="198"/>
      <c r="WMQ588" s="198"/>
      <c r="WMR588" s="198"/>
      <c r="WMS588" s="198"/>
      <c r="WMT588" s="198"/>
      <c r="WMU588" s="198"/>
      <c r="WMV588" s="198"/>
      <c r="WMW588" s="198"/>
      <c r="WMX588" s="198"/>
      <c r="WMY588" s="198"/>
      <c r="WMZ588" s="198"/>
      <c r="WNA588" s="198"/>
      <c r="WNB588" s="198"/>
      <c r="WNC588" s="198"/>
      <c r="WND588" s="198"/>
      <c r="WNE588" s="198"/>
      <c r="WNF588" s="198"/>
      <c r="WNG588" s="198"/>
      <c r="WNH588" s="198"/>
      <c r="WNI588" s="198"/>
      <c r="WNJ588" s="198"/>
      <c r="WNK588" s="198"/>
      <c r="WNL588" s="198"/>
      <c r="WNM588" s="198"/>
      <c r="WNN588" s="198"/>
      <c r="WNO588" s="198"/>
      <c r="WNP588" s="198"/>
      <c r="WNQ588" s="198"/>
      <c r="WNR588" s="198"/>
      <c r="WNS588" s="198"/>
      <c r="WNT588" s="198"/>
      <c r="WNU588" s="198"/>
      <c r="WNV588" s="198"/>
      <c r="WNW588" s="198"/>
      <c r="WNX588" s="198"/>
      <c r="WNY588" s="198"/>
      <c r="WNZ588" s="198"/>
      <c r="WOA588" s="198"/>
      <c r="WOB588" s="198"/>
      <c r="WOC588" s="198"/>
      <c r="WOD588" s="198"/>
      <c r="WOE588" s="198"/>
      <c r="WOF588" s="198"/>
      <c r="WOG588" s="198"/>
      <c r="WOH588" s="198"/>
      <c r="WOI588" s="198"/>
      <c r="WOJ588" s="198"/>
      <c r="WOK588" s="198"/>
      <c r="WOL588" s="198"/>
      <c r="WOM588" s="198"/>
      <c r="WON588" s="198"/>
      <c r="WOO588" s="198"/>
      <c r="WOP588" s="198"/>
      <c r="WOQ588" s="198"/>
      <c r="WOR588" s="198"/>
      <c r="WOS588" s="198"/>
      <c r="WOT588" s="198"/>
      <c r="WOU588" s="198"/>
      <c r="WOV588" s="198"/>
      <c r="WOW588" s="198"/>
      <c r="WOX588" s="198"/>
      <c r="WOY588" s="198"/>
      <c r="WOZ588" s="198"/>
      <c r="WPA588" s="198"/>
      <c r="WPB588" s="198"/>
      <c r="WPC588" s="198"/>
      <c r="WPD588" s="198"/>
      <c r="WPE588" s="198"/>
      <c r="WPF588" s="198"/>
      <c r="WPG588" s="198"/>
      <c r="WPH588" s="198"/>
      <c r="WPI588" s="198"/>
      <c r="WPJ588" s="198"/>
      <c r="WPK588" s="198"/>
      <c r="WPL588" s="198"/>
      <c r="WPM588" s="198"/>
      <c r="WPN588" s="198"/>
      <c r="WPO588" s="198"/>
      <c r="WPP588" s="198"/>
      <c r="WPQ588" s="198"/>
      <c r="WPR588" s="198"/>
      <c r="WPS588" s="198"/>
      <c r="WPT588" s="198"/>
      <c r="WPU588" s="198"/>
      <c r="WPV588" s="198"/>
      <c r="WPW588" s="198"/>
      <c r="WPX588" s="198"/>
      <c r="WPY588" s="198"/>
      <c r="WPZ588" s="198"/>
      <c r="WQA588" s="198"/>
      <c r="WQB588" s="198"/>
      <c r="WQC588" s="198"/>
      <c r="WQD588" s="198"/>
      <c r="WQE588" s="198"/>
      <c r="WQF588" s="198"/>
      <c r="WQG588" s="198"/>
      <c r="WQH588" s="198"/>
      <c r="WQI588" s="198"/>
      <c r="WQJ588" s="198"/>
      <c r="WQK588" s="198"/>
      <c r="WQL588" s="198"/>
      <c r="WQM588" s="198"/>
      <c r="WQN588" s="198"/>
      <c r="WQO588" s="198"/>
      <c r="WQP588" s="198"/>
      <c r="WQQ588" s="198"/>
      <c r="WQR588" s="198"/>
      <c r="WQS588" s="198"/>
      <c r="WQT588" s="198"/>
      <c r="WQU588" s="198"/>
      <c r="WQV588" s="198"/>
      <c r="WQW588" s="198"/>
      <c r="WQX588" s="198"/>
      <c r="WQY588" s="198"/>
      <c r="WQZ588" s="198"/>
      <c r="WRA588" s="198"/>
      <c r="WRB588" s="198"/>
      <c r="WRC588" s="198"/>
      <c r="WRD588" s="198"/>
      <c r="WRE588" s="198"/>
      <c r="WRF588" s="198"/>
      <c r="WRG588" s="198"/>
      <c r="WRH588" s="198"/>
      <c r="WRI588" s="198"/>
      <c r="WRJ588" s="198"/>
      <c r="WRK588" s="198"/>
      <c r="WRL588" s="198"/>
      <c r="WRM588" s="198"/>
      <c r="WRN588" s="198"/>
      <c r="WRO588" s="198"/>
      <c r="WRP588" s="198"/>
      <c r="WRQ588" s="198"/>
      <c r="WRR588" s="198"/>
      <c r="WRS588" s="198"/>
      <c r="WRT588" s="198"/>
      <c r="WRU588" s="198"/>
      <c r="WRV588" s="198"/>
      <c r="WRW588" s="198"/>
      <c r="WRX588" s="198"/>
      <c r="WRY588" s="198"/>
      <c r="WRZ588" s="198"/>
      <c r="WSA588" s="198"/>
      <c r="WSB588" s="198"/>
      <c r="WSC588" s="198"/>
      <c r="WSD588" s="198"/>
      <c r="WSE588" s="198"/>
      <c r="WSF588" s="198"/>
      <c r="WSG588" s="198"/>
      <c r="WSH588" s="198"/>
      <c r="WSI588" s="198"/>
      <c r="WSJ588" s="198"/>
      <c r="WSK588" s="198"/>
      <c r="WSL588" s="198"/>
      <c r="WSM588" s="198"/>
      <c r="WSN588" s="198"/>
      <c r="WSO588" s="198"/>
      <c r="WSP588" s="198"/>
      <c r="WSQ588" s="198"/>
      <c r="WSR588" s="198"/>
      <c r="WSS588" s="198"/>
      <c r="WST588" s="198"/>
      <c r="WSU588" s="198"/>
      <c r="WSV588" s="198"/>
      <c r="WSW588" s="198"/>
      <c r="WSX588" s="198"/>
      <c r="WSY588" s="198"/>
      <c r="WSZ588" s="198"/>
      <c r="WTA588" s="198"/>
      <c r="WTB588" s="198"/>
      <c r="WTC588" s="198"/>
      <c r="WTD588" s="198"/>
      <c r="WTE588" s="198"/>
      <c r="WTF588" s="198"/>
      <c r="WTG588" s="198"/>
      <c r="WTH588" s="198"/>
      <c r="WTI588" s="198"/>
      <c r="WTJ588" s="198"/>
      <c r="WTK588" s="198"/>
      <c r="WTL588" s="198"/>
      <c r="WTM588" s="198"/>
      <c r="WTN588" s="198"/>
      <c r="WTO588" s="198"/>
      <c r="WTP588" s="198"/>
      <c r="WTQ588" s="198"/>
      <c r="WTR588" s="198"/>
      <c r="WTS588" s="198"/>
      <c r="WTT588" s="198"/>
      <c r="WTU588" s="198"/>
      <c r="WTV588" s="198"/>
      <c r="WTW588" s="198"/>
      <c r="WTX588" s="198"/>
      <c r="WTY588" s="198"/>
      <c r="WTZ588" s="198"/>
      <c r="WUA588" s="198"/>
      <c r="WUB588" s="198"/>
      <c r="WUC588" s="198"/>
      <c r="WUD588" s="198"/>
      <c r="WUE588" s="198"/>
      <c r="WUF588" s="198"/>
      <c r="WUG588" s="198"/>
      <c r="WUH588" s="198"/>
      <c r="WUI588" s="198"/>
      <c r="WUJ588" s="198"/>
      <c r="WUK588" s="198"/>
      <c r="WUL588" s="198"/>
      <c r="WUM588" s="198"/>
      <c r="WUN588" s="198"/>
      <c r="WUO588" s="198"/>
      <c r="WUP588" s="198"/>
      <c r="WUQ588" s="198"/>
      <c r="WUR588" s="198"/>
      <c r="WUS588" s="198"/>
      <c r="WUT588" s="198"/>
      <c r="WUU588" s="198"/>
      <c r="WUV588" s="198"/>
      <c r="WUW588" s="198"/>
      <c r="WUX588" s="198"/>
      <c r="WUY588" s="198"/>
      <c r="WUZ588" s="198"/>
      <c r="WVA588" s="198"/>
      <c r="WVB588" s="198"/>
      <c r="WVC588" s="198"/>
      <c r="WVD588" s="198"/>
      <c r="WVE588" s="198"/>
      <c r="WVF588" s="198"/>
      <c r="WVG588" s="198"/>
      <c r="WVH588" s="198"/>
      <c r="WVI588" s="198"/>
      <c r="WVJ588" s="198"/>
      <c r="WVK588" s="198"/>
      <c r="WVL588" s="198"/>
      <c r="WVM588" s="198"/>
      <c r="WVN588" s="198"/>
      <c r="WVO588" s="198"/>
      <c r="WVP588" s="198"/>
      <c r="WVQ588" s="198"/>
      <c r="WVR588" s="198"/>
      <c r="WVS588" s="198"/>
      <c r="WVT588" s="198"/>
      <c r="WVU588" s="198"/>
      <c r="WVV588" s="198"/>
      <c r="WVW588" s="198"/>
      <c r="WVX588" s="198"/>
      <c r="WVY588" s="198"/>
      <c r="WVZ588" s="198"/>
      <c r="WWA588" s="198"/>
      <c r="WWB588" s="198"/>
      <c r="WWC588" s="198"/>
      <c r="WWD588" s="198"/>
      <c r="WWE588" s="198"/>
      <c r="WWF588" s="198"/>
      <c r="WWG588" s="198"/>
      <c r="WWH588" s="198"/>
      <c r="WWI588" s="198"/>
      <c r="WWJ588" s="198"/>
      <c r="WWK588" s="198"/>
      <c r="WWL588" s="198"/>
      <c r="WWM588" s="198"/>
      <c r="WWN588" s="198"/>
      <c r="WWO588" s="198"/>
      <c r="WWP588" s="198"/>
      <c r="WWQ588" s="198"/>
      <c r="WWR588" s="198"/>
      <c r="WWS588" s="198"/>
      <c r="WWT588" s="198"/>
      <c r="WWU588" s="198"/>
      <c r="WWV588" s="198"/>
      <c r="WWW588" s="198"/>
      <c r="WWX588" s="198"/>
      <c r="WWY588" s="198"/>
      <c r="WWZ588" s="198"/>
      <c r="WXA588" s="198"/>
      <c r="WXB588" s="198"/>
      <c r="WXC588" s="198"/>
      <c r="WXD588" s="198"/>
      <c r="WXE588" s="198"/>
      <c r="WXF588" s="198"/>
      <c r="WXG588" s="198"/>
      <c r="WXH588" s="198"/>
      <c r="WXI588" s="198"/>
      <c r="WXJ588" s="198"/>
      <c r="WXK588" s="198"/>
      <c r="WXL588" s="198"/>
      <c r="WXM588" s="198"/>
      <c r="WXN588" s="198"/>
      <c r="WXO588" s="198"/>
      <c r="WXP588" s="198"/>
      <c r="WXQ588" s="198"/>
      <c r="WXR588" s="198"/>
      <c r="WXS588" s="198"/>
      <c r="WXT588" s="198"/>
      <c r="WXU588" s="198"/>
      <c r="WXV588" s="198"/>
      <c r="WXW588" s="198"/>
      <c r="WXX588" s="198"/>
      <c r="WXY588" s="198"/>
      <c r="WXZ588" s="198"/>
      <c r="WYA588" s="198"/>
      <c r="WYB588" s="198"/>
      <c r="WYC588" s="198"/>
      <c r="WYD588" s="198"/>
      <c r="WYE588" s="198"/>
      <c r="WYF588" s="198"/>
      <c r="WYG588" s="198"/>
      <c r="WYH588" s="198"/>
      <c r="WYI588" s="198"/>
      <c r="WYJ588" s="198"/>
      <c r="WYK588" s="198"/>
      <c r="WYL588" s="198"/>
      <c r="WYM588" s="198"/>
      <c r="WYN588" s="198"/>
      <c r="WYO588" s="198"/>
      <c r="WYP588" s="198"/>
      <c r="WYQ588" s="198"/>
      <c r="WYR588" s="198"/>
      <c r="WYS588" s="198"/>
      <c r="WYT588" s="198"/>
      <c r="WYU588" s="198"/>
      <c r="WYV588" s="198"/>
      <c r="WYW588" s="198"/>
      <c r="WYX588" s="198"/>
      <c r="WYY588" s="198"/>
      <c r="WYZ588" s="198"/>
      <c r="WZA588" s="198"/>
      <c r="WZB588" s="198"/>
      <c r="WZC588" s="198"/>
      <c r="WZD588" s="198"/>
      <c r="WZE588" s="198"/>
      <c r="WZF588" s="198"/>
      <c r="WZG588" s="198"/>
      <c r="WZH588" s="198"/>
      <c r="WZI588" s="198"/>
      <c r="WZJ588" s="198"/>
      <c r="WZK588" s="198"/>
      <c r="WZL588" s="198"/>
      <c r="WZM588" s="198"/>
      <c r="WZN588" s="198"/>
      <c r="WZO588" s="198"/>
      <c r="WZP588" s="198"/>
      <c r="WZQ588" s="198"/>
      <c r="WZR588" s="198"/>
      <c r="WZS588" s="198"/>
      <c r="WZT588" s="198"/>
      <c r="WZU588" s="198"/>
      <c r="WZV588" s="198"/>
      <c r="WZW588" s="198"/>
      <c r="WZX588" s="198"/>
      <c r="WZY588" s="198"/>
      <c r="WZZ588" s="198"/>
      <c r="XAA588" s="198"/>
      <c r="XAB588" s="198"/>
      <c r="XAC588" s="198"/>
      <c r="XAD588" s="198"/>
      <c r="XAE588" s="198"/>
      <c r="XAF588" s="198"/>
      <c r="XAG588" s="198"/>
      <c r="XAH588" s="198"/>
      <c r="XAI588" s="198"/>
      <c r="XAJ588" s="198"/>
      <c r="XAK588" s="198"/>
      <c r="XAL588" s="198"/>
      <c r="XAM588" s="198"/>
      <c r="XAN588" s="198"/>
      <c r="XAO588" s="198"/>
      <c r="XAP588" s="198"/>
      <c r="XAQ588" s="198"/>
      <c r="XAR588" s="198"/>
      <c r="XAS588" s="198"/>
      <c r="XAT588" s="198"/>
      <c r="XAU588" s="198"/>
      <c r="XAV588" s="198"/>
      <c r="XAW588" s="198"/>
      <c r="XAX588" s="198"/>
      <c r="XAY588" s="198"/>
      <c r="XAZ588" s="198"/>
      <c r="XBA588" s="198"/>
      <c r="XBB588" s="198"/>
      <c r="XBC588" s="198"/>
      <c r="XBD588" s="198"/>
      <c r="XBE588" s="198"/>
      <c r="XBF588" s="198"/>
      <c r="XBG588" s="198"/>
      <c r="XBH588" s="198"/>
      <c r="XBI588" s="198"/>
      <c r="XBJ588" s="198"/>
      <c r="XBK588" s="198"/>
      <c r="XBL588" s="198"/>
      <c r="XBM588" s="198"/>
      <c r="XBN588" s="198"/>
      <c r="XBO588" s="198"/>
      <c r="XBP588" s="198"/>
      <c r="XBQ588" s="198"/>
      <c r="XBR588" s="198"/>
      <c r="XBS588" s="198"/>
      <c r="XBT588" s="198"/>
      <c r="XBU588" s="198"/>
      <c r="XBV588" s="198"/>
      <c r="XBW588" s="198"/>
      <c r="XBX588" s="198"/>
      <c r="XBY588" s="198"/>
      <c r="XBZ588" s="198"/>
      <c r="XCA588" s="198"/>
      <c r="XCB588" s="198"/>
      <c r="XCC588" s="198"/>
      <c r="XCD588" s="198"/>
      <c r="XCE588" s="198"/>
      <c r="XCF588" s="198"/>
      <c r="XCG588" s="198"/>
      <c r="XCH588" s="198"/>
      <c r="XCI588" s="198"/>
      <c r="XCJ588" s="198"/>
      <c r="XCK588" s="198"/>
      <c r="XCL588" s="198"/>
      <c r="XCM588" s="198"/>
      <c r="XCN588" s="198"/>
      <c r="XCO588" s="198"/>
      <c r="XCP588" s="198"/>
      <c r="XCQ588" s="198"/>
      <c r="XCR588" s="198"/>
      <c r="XCS588" s="198"/>
      <c r="XCT588" s="198"/>
      <c r="XCU588" s="198"/>
      <c r="XCV588" s="198"/>
      <c r="XCW588" s="198"/>
      <c r="XCX588" s="198"/>
      <c r="XCY588" s="198"/>
      <c r="XCZ588" s="198"/>
      <c r="XDA588" s="198"/>
      <c r="XDB588" s="198"/>
      <c r="XDC588" s="198"/>
      <c r="XDD588" s="198"/>
      <c r="XDE588" s="198"/>
      <c r="XDF588" s="198"/>
      <c r="XDG588" s="198"/>
      <c r="XDH588" s="198"/>
      <c r="XDI588" s="198"/>
      <c r="XDJ588" s="198"/>
      <c r="XDK588" s="198"/>
      <c r="XDL588" s="198"/>
      <c r="XDM588" s="198"/>
      <c r="XDN588" s="198"/>
    </row>
    <row r="589" spans="1:16342" s="300" customFormat="1" x14ac:dyDescent="0.25">
      <c r="A589" s="263" t="str">
        <f t="shared" si="68"/>
        <v>N-CO-MS-000610-E-XX-XX-XX-XX-01</v>
      </c>
      <c r="B589" s="96" t="s">
        <v>2597</v>
      </c>
      <c r="C589" s="103" t="str">
        <f t="shared" si="65"/>
        <v>8.14.29.FESI44.v01</v>
      </c>
      <c r="D589" s="96" t="s">
        <v>2630</v>
      </c>
      <c r="E589" s="96" t="s">
        <v>142</v>
      </c>
      <c r="F589" s="96" t="s">
        <v>1223</v>
      </c>
      <c r="G589" s="103" t="s">
        <v>2631</v>
      </c>
      <c r="H589" s="103" t="s">
        <v>2632</v>
      </c>
      <c r="I589" s="103" t="s">
        <v>2633</v>
      </c>
      <c r="J589" s="97">
        <v>6240</v>
      </c>
      <c r="K589" s="302">
        <v>0.86499999999999999</v>
      </c>
      <c r="L589" s="303">
        <v>3.08</v>
      </c>
      <c r="M589" s="304">
        <v>1426</v>
      </c>
      <c r="N589" s="305">
        <v>2.6642000000000001</v>
      </c>
      <c r="O589" s="291"/>
      <c r="P589" s="97">
        <v>15</v>
      </c>
      <c r="Q589" s="442">
        <v>300</v>
      </c>
      <c r="R589" s="96" t="s">
        <v>2616</v>
      </c>
      <c r="S589" s="96"/>
      <c r="T589" s="96"/>
      <c r="U589" s="96" t="s">
        <v>2616</v>
      </c>
      <c r="V589" s="96"/>
      <c r="W589" s="298">
        <v>0</v>
      </c>
      <c r="X589" s="96" t="s">
        <v>1016</v>
      </c>
      <c r="Y589" s="96" t="s">
        <v>162</v>
      </c>
      <c r="Z589" s="97" t="s">
        <v>57</v>
      </c>
      <c r="AA589" s="96"/>
      <c r="AB589" s="64"/>
      <c r="AC589" s="64">
        <v>42216</v>
      </c>
      <c r="AD589" s="99"/>
      <c r="AE589" s="96"/>
      <c r="AF589" s="96"/>
      <c r="AG589" s="96"/>
      <c r="AH589" s="96"/>
      <c r="AI589" s="96"/>
      <c r="AJ589" s="96"/>
      <c r="AK589" s="96"/>
      <c r="AL589" s="95"/>
      <c r="AM589" s="198"/>
      <c r="AN589" s="198"/>
      <c r="AO589" s="198"/>
      <c r="AP589" s="198"/>
      <c r="AQ589" s="198"/>
      <c r="AR589" s="198"/>
      <c r="AS589" s="198"/>
      <c r="AT589" s="198"/>
      <c r="AU589" s="198"/>
      <c r="AV589" s="198"/>
      <c r="AW589" s="198" t="s">
        <v>61</v>
      </c>
      <c r="AX589" s="198" t="s">
        <v>62</v>
      </c>
      <c r="AY589" s="198" t="s">
        <v>1330</v>
      </c>
      <c r="AZ589" s="344" t="s">
        <v>2634</v>
      </c>
      <c r="BA589" s="198" t="s">
        <v>65</v>
      </c>
      <c r="BB589" s="198" t="s">
        <v>66</v>
      </c>
      <c r="BC589" s="344" t="s">
        <v>382</v>
      </c>
      <c r="BD589" s="198"/>
      <c r="BE589" s="343"/>
      <c r="BF589" s="41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  <c r="BZ589" s="198"/>
      <c r="CA589" s="198"/>
      <c r="CB589" s="198"/>
      <c r="CC589" s="198"/>
      <c r="CD589" s="198"/>
      <c r="CE589" s="198"/>
      <c r="CF589" s="198"/>
      <c r="CG589" s="198"/>
      <c r="CH589" s="198"/>
      <c r="CI589" s="198"/>
      <c r="CJ589" s="198"/>
      <c r="CK589" s="198"/>
      <c r="CL589" s="198"/>
      <c r="CM589" s="198"/>
      <c r="CN589" s="198"/>
      <c r="CO589" s="198"/>
      <c r="CP589" s="198"/>
      <c r="CQ589" s="198"/>
      <c r="CR589" s="198"/>
      <c r="CS589" s="198"/>
      <c r="CT589" s="198"/>
      <c r="CU589" s="198"/>
      <c r="CV589" s="198"/>
      <c r="CW589" s="198"/>
      <c r="CX589" s="198"/>
      <c r="CY589" s="198"/>
      <c r="CZ589" s="198"/>
      <c r="DA589" s="198"/>
      <c r="DB589" s="198"/>
      <c r="DC589" s="198"/>
      <c r="DD589" s="198"/>
      <c r="DE589" s="198"/>
      <c r="DF589" s="198"/>
      <c r="DG589" s="198"/>
      <c r="DH589" s="198"/>
      <c r="DI589" s="198"/>
      <c r="DJ589" s="198"/>
      <c r="DK589" s="198"/>
      <c r="DL589" s="198"/>
      <c r="DM589" s="198"/>
      <c r="DN589" s="198"/>
      <c r="DO589" s="198"/>
      <c r="DP589" s="198"/>
      <c r="DQ589" s="198"/>
      <c r="DR589" s="198"/>
      <c r="DS589" s="198"/>
      <c r="DT589" s="198"/>
      <c r="DU589" s="198"/>
      <c r="DV589" s="198"/>
      <c r="DW589" s="198"/>
      <c r="DX589" s="198"/>
      <c r="DY589" s="198"/>
      <c r="DZ589" s="198"/>
      <c r="EA589" s="198"/>
      <c r="EB589" s="198"/>
      <c r="EC589" s="198"/>
      <c r="ED589" s="198"/>
      <c r="EE589" s="198"/>
      <c r="EF589" s="198"/>
      <c r="EG589" s="198"/>
      <c r="EH589" s="198"/>
      <c r="EI589" s="198"/>
      <c r="EJ589" s="198"/>
      <c r="EK589" s="198"/>
      <c r="EL589" s="198"/>
      <c r="EM589" s="198"/>
      <c r="EN589" s="198"/>
      <c r="EO589" s="198"/>
      <c r="EP589" s="198"/>
      <c r="EQ589" s="198"/>
      <c r="ER589" s="198"/>
      <c r="ES589" s="198"/>
      <c r="ET589" s="198"/>
      <c r="EU589" s="198"/>
      <c r="EV589" s="198"/>
      <c r="EW589" s="198"/>
      <c r="EX589" s="198"/>
      <c r="EY589" s="198"/>
      <c r="EZ589" s="198"/>
      <c r="FA589" s="198"/>
      <c r="FB589" s="198"/>
      <c r="FC589" s="198"/>
      <c r="FD589" s="198"/>
      <c r="FE589" s="198"/>
      <c r="FF589" s="198"/>
      <c r="FG589" s="198"/>
      <c r="FH589" s="198"/>
      <c r="FI589" s="198"/>
      <c r="FJ589" s="198"/>
      <c r="FK589" s="198"/>
      <c r="FL589" s="198"/>
      <c r="FM589" s="198"/>
      <c r="FN589" s="198"/>
      <c r="FO589" s="198"/>
      <c r="FP589" s="198"/>
      <c r="FQ589" s="198"/>
      <c r="FR589" s="198"/>
      <c r="FS589" s="198"/>
      <c r="FT589" s="198"/>
      <c r="FU589" s="198"/>
      <c r="FV589" s="198"/>
      <c r="FW589" s="198"/>
      <c r="FX589" s="198"/>
      <c r="FY589" s="198"/>
      <c r="FZ589" s="198"/>
      <c r="GA589" s="198"/>
      <c r="GB589" s="198"/>
      <c r="GC589" s="198"/>
      <c r="GD589" s="198"/>
      <c r="GE589" s="198"/>
      <c r="GF589" s="198"/>
      <c r="GG589" s="198"/>
      <c r="GH589" s="198"/>
      <c r="GI589" s="198"/>
      <c r="GJ589" s="198"/>
      <c r="GK589" s="198"/>
      <c r="GL589" s="198"/>
      <c r="GM589" s="198"/>
      <c r="GN589" s="198"/>
      <c r="GO589" s="198"/>
      <c r="GP589" s="198"/>
      <c r="GQ589" s="198"/>
      <c r="GR589" s="198"/>
      <c r="GS589" s="198"/>
      <c r="GT589" s="198"/>
      <c r="GU589" s="198"/>
      <c r="GV589" s="198"/>
      <c r="GW589" s="198"/>
      <c r="GX589" s="198"/>
      <c r="GY589" s="198"/>
      <c r="GZ589" s="198"/>
      <c r="HA589" s="198"/>
      <c r="HB589" s="198"/>
      <c r="HC589" s="198"/>
      <c r="HD589" s="198"/>
      <c r="HE589" s="198"/>
      <c r="HF589" s="198"/>
      <c r="HG589" s="198"/>
      <c r="HH589" s="198"/>
      <c r="HI589" s="198"/>
      <c r="HJ589" s="198"/>
      <c r="HK589" s="198"/>
      <c r="HL589" s="198"/>
      <c r="HM589" s="198"/>
      <c r="HN589" s="198"/>
      <c r="HO589" s="198"/>
      <c r="HP589" s="198"/>
      <c r="HQ589" s="198"/>
      <c r="HR589" s="198"/>
      <c r="HS589" s="198"/>
      <c r="HT589" s="198"/>
      <c r="HU589" s="198"/>
      <c r="HV589" s="198"/>
      <c r="HW589" s="198"/>
      <c r="HX589" s="198"/>
      <c r="HY589" s="198"/>
      <c r="HZ589" s="198"/>
      <c r="IA589" s="198"/>
      <c r="IB589" s="198"/>
      <c r="IC589" s="198"/>
      <c r="ID589" s="198"/>
      <c r="IE589" s="198"/>
      <c r="IF589" s="198"/>
      <c r="IG589" s="198"/>
      <c r="IH589" s="198"/>
      <c r="II589" s="198"/>
      <c r="IJ589" s="198"/>
      <c r="IK589" s="198"/>
      <c r="IL589" s="198"/>
      <c r="IM589" s="198"/>
      <c r="IN589" s="198"/>
      <c r="IO589" s="198"/>
      <c r="IP589" s="198"/>
      <c r="IQ589" s="198"/>
      <c r="IR589" s="198"/>
      <c r="IS589" s="198"/>
      <c r="IT589" s="198"/>
      <c r="IU589" s="198"/>
      <c r="IV589" s="198"/>
      <c r="IW589" s="198"/>
      <c r="IX589" s="198"/>
      <c r="IY589" s="198"/>
      <c r="IZ589" s="198"/>
      <c r="JA589" s="198"/>
      <c r="JB589" s="198"/>
      <c r="JC589" s="198"/>
      <c r="JD589" s="198"/>
      <c r="JE589" s="198"/>
      <c r="JF589" s="198"/>
      <c r="JG589" s="198"/>
      <c r="JH589" s="198"/>
      <c r="JI589" s="198"/>
      <c r="JJ589" s="198"/>
      <c r="JK589" s="198"/>
      <c r="JL589" s="198"/>
      <c r="JM589" s="198"/>
      <c r="JN589" s="198"/>
      <c r="JO589" s="198"/>
      <c r="JP589" s="198"/>
      <c r="JQ589" s="198"/>
      <c r="JR589" s="198"/>
      <c r="JS589" s="198"/>
      <c r="JT589" s="198"/>
      <c r="JU589" s="198"/>
      <c r="JV589" s="198"/>
      <c r="JW589" s="198"/>
      <c r="JX589" s="198"/>
      <c r="JY589" s="198"/>
      <c r="JZ589" s="198"/>
      <c r="KA589" s="198"/>
      <c r="KB589" s="198"/>
      <c r="KC589" s="198"/>
      <c r="KD589" s="198"/>
      <c r="KE589" s="198"/>
      <c r="KF589" s="198"/>
      <c r="KG589" s="198"/>
      <c r="KH589" s="198"/>
      <c r="KI589" s="198"/>
      <c r="KJ589" s="198"/>
      <c r="KK589" s="198"/>
      <c r="KL589" s="198"/>
      <c r="KM589" s="198"/>
      <c r="KN589" s="198"/>
      <c r="KO589" s="198"/>
      <c r="KP589" s="198"/>
      <c r="KQ589" s="198"/>
      <c r="KR589" s="198"/>
      <c r="KS589" s="198"/>
      <c r="KT589" s="198"/>
      <c r="KU589" s="198"/>
      <c r="KV589" s="198"/>
      <c r="KW589" s="198"/>
      <c r="KX589" s="198"/>
      <c r="KY589" s="198"/>
      <c r="KZ589" s="198"/>
      <c r="LA589" s="198"/>
      <c r="LB589" s="198"/>
      <c r="LC589" s="198"/>
      <c r="LD589" s="198"/>
      <c r="LE589" s="198"/>
      <c r="LF589" s="198"/>
      <c r="LG589" s="198"/>
      <c r="LH589" s="198"/>
      <c r="LI589" s="198"/>
      <c r="LJ589" s="198"/>
      <c r="LK589" s="198"/>
      <c r="LL589" s="198"/>
      <c r="LM589" s="198"/>
      <c r="LN589" s="198"/>
      <c r="LO589" s="198"/>
      <c r="LP589" s="198"/>
      <c r="LQ589" s="198"/>
      <c r="LR589" s="198"/>
      <c r="LS589" s="198"/>
      <c r="LT589" s="198"/>
      <c r="LU589" s="198"/>
      <c r="LV589" s="198"/>
      <c r="LW589" s="198"/>
      <c r="LX589" s="198"/>
      <c r="LY589" s="198"/>
      <c r="LZ589" s="198"/>
      <c r="MA589" s="198"/>
      <c r="MB589" s="198"/>
      <c r="MC589" s="198"/>
      <c r="MD589" s="198"/>
      <c r="ME589" s="198"/>
      <c r="MF589" s="198"/>
      <c r="MG589" s="198"/>
      <c r="MH589" s="198"/>
      <c r="MI589" s="198"/>
      <c r="MJ589" s="198"/>
      <c r="MK589" s="198"/>
      <c r="ML589" s="198"/>
      <c r="MM589" s="198"/>
      <c r="MN589" s="198"/>
      <c r="MO589" s="198"/>
      <c r="MP589" s="198"/>
      <c r="MQ589" s="198"/>
      <c r="MR589" s="198"/>
      <c r="MS589" s="198"/>
      <c r="MT589" s="198"/>
      <c r="MU589" s="198"/>
      <c r="MV589" s="198"/>
      <c r="MW589" s="198"/>
      <c r="MX589" s="198"/>
      <c r="MY589" s="198"/>
      <c r="MZ589" s="198"/>
      <c r="NA589" s="198"/>
      <c r="NB589" s="198"/>
      <c r="NC589" s="198"/>
      <c r="ND589" s="198"/>
      <c r="NE589" s="198"/>
      <c r="NF589" s="198"/>
      <c r="NG589" s="198"/>
      <c r="NH589" s="198"/>
      <c r="NI589" s="198"/>
      <c r="NJ589" s="198"/>
      <c r="NK589" s="198"/>
      <c r="NL589" s="198"/>
      <c r="NM589" s="198"/>
      <c r="NN589" s="198"/>
      <c r="NO589" s="198"/>
      <c r="NP589" s="198"/>
      <c r="NQ589" s="198"/>
      <c r="NR589" s="198"/>
      <c r="NS589" s="198"/>
      <c r="NT589" s="198"/>
      <c r="NU589" s="198"/>
      <c r="NV589" s="198"/>
      <c r="NW589" s="198"/>
      <c r="NX589" s="198"/>
      <c r="NY589" s="198"/>
      <c r="NZ589" s="198"/>
      <c r="OA589" s="198"/>
      <c r="OB589" s="198"/>
      <c r="OC589" s="198"/>
      <c r="OD589" s="198"/>
      <c r="OE589" s="198"/>
      <c r="OF589" s="198"/>
      <c r="OG589" s="198"/>
      <c r="OH589" s="198"/>
      <c r="OI589" s="198"/>
      <c r="OJ589" s="198"/>
      <c r="OK589" s="198"/>
      <c r="OL589" s="198"/>
      <c r="OM589" s="198"/>
      <c r="ON589" s="198"/>
      <c r="OO589" s="198"/>
      <c r="OP589" s="198"/>
      <c r="OQ589" s="198"/>
      <c r="OR589" s="198"/>
      <c r="OS589" s="198"/>
      <c r="OT589" s="198"/>
      <c r="OU589" s="198"/>
      <c r="OV589" s="198"/>
      <c r="OW589" s="198"/>
      <c r="OX589" s="198"/>
      <c r="OY589" s="198"/>
      <c r="OZ589" s="198"/>
      <c r="PA589" s="198"/>
      <c r="PB589" s="198"/>
      <c r="PC589" s="198"/>
      <c r="PD589" s="198"/>
      <c r="PE589" s="198"/>
      <c r="PF589" s="198"/>
      <c r="PG589" s="198"/>
      <c r="PH589" s="198"/>
      <c r="PI589" s="198"/>
      <c r="PJ589" s="198"/>
      <c r="PK589" s="198"/>
      <c r="PL589" s="198"/>
      <c r="PM589" s="198"/>
      <c r="PN589" s="198"/>
      <c r="PO589" s="198"/>
      <c r="PP589" s="198"/>
      <c r="PQ589" s="198"/>
      <c r="PR589" s="198"/>
      <c r="PS589" s="198"/>
      <c r="PT589" s="198"/>
      <c r="PU589" s="198"/>
      <c r="PV589" s="198"/>
      <c r="PW589" s="198"/>
      <c r="PX589" s="198"/>
      <c r="PY589" s="198"/>
      <c r="PZ589" s="198"/>
      <c r="QA589" s="198"/>
      <c r="QB589" s="198"/>
      <c r="QC589" s="198"/>
      <c r="QD589" s="198"/>
      <c r="QE589" s="198"/>
      <c r="QF589" s="198"/>
      <c r="QG589" s="198"/>
      <c r="QH589" s="198"/>
      <c r="QI589" s="198"/>
      <c r="QJ589" s="198"/>
      <c r="QK589" s="198"/>
      <c r="QL589" s="198"/>
      <c r="QM589" s="198"/>
      <c r="QN589" s="198"/>
      <c r="QO589" s="198"/>
      <c r="QP589" s="198"/>
      <c r="QQ589" s="198"/>
      <c r="QR589" s="198"/>
      <c r="QS589" s="198"/>
      <c r="QT589" s="198"/>
      <c r="QU589" s="198"/>
      <c r="QV589" s="198"/>
      <c r="QW589" s="198"/>
      <c r="QX589" s="198"/>
      <c r="QY589" s="198"/>
      <c r="QZ589" s="198"/>
      <c r="RA589" s="198"/>
      <c r="RB589" s="198"/>
      <c r="RC589" s="198"/>
      <c r="RD589" s="198"/>
      <c r="RE589" s="198"/>
      <c r="RF589" s="198"/>
      <c r="RG589" s="198"/>
      <c r="RH589" s="198"/>
      <c r="RI589" s="198"/>
      <c r="RJ589" s="198"/>
      <c r="RK589" s="198"/>
      <c r="RL589" s="198"/>
      <c r="RM589" s="198"/>
      <c r="RN589" s="198"/>
      <c r="RO589" s="198"/>
      <c r="RP589" s="198"/>
      <c r="RQ589" s="198"/>
      <c r="RR589" s="198"/>
      <c r="RS589" s="198"/>
      <c r="RT589" s="198"/>
      <c r="RU589" s="198"/>
      <c r="RV589" s="198"/>
      <c r="RW589" s="198"/>
      <c r="RX589" s="198"/>
      <c r="RY589" s="198"/>
      <c r="RZ589" s="198"/>
      <c r="SA589" s="198"/>
      <c r="SB589" s="198"/>
      <c r="SC589" s="198"/>
      <c r="SD589" s="198"/>
      <c r="SE589" s="198"/>
      <c r="SF589" s="198"/>
      <c r="SG589" s="198"/>
      <c r="SH589" s="198"/>
      <c r="SI589" s="198"/>
      <c r="SJ589" s="198"/>
      <c r="SK589" s="198"/>
      <c r="SL589" s="198"/>
      <c r="SM589" s="198"/>
      <c r="SN589" s="198"/>
      <c r="SO589" s="198"/>
      <c r="SP589" s="198"/>
      <c r="SQ589" s="198"/>
      <c r="SR589" s="198"/>
      <c r="SS589" s="198"/>
      <c r="ST589" s="198"/>
      <c r="SU589" s="198"/>
      <c r="SV589" s="198"/>
      <c r="SW589" s="198"/>
      <c r="SX589" s="198"/>
      <c r="SY589" s="198"/>
      <c r="SZ589" s="198"/>
      <c r="TA589" s="198"/>
      <c r="TB589" s="198"/>
      <c r="TC589" s="198"/>
      <c r="TD589" s="198"/>
      <c r="TE589" s="198"/>
      <c r="TF589" s="198"/>
      <c r="TG589" s="198"/>
      <c r="TH589" s="198"/>
      <c r="TI589" s="198"/>
      <c r="TJ589" s="198"/>
      <c r="TK589" s="198"/>
      <c r="TL589" s="198"/>
      <c r="TM589" s="198"/>
      <c r="TN589" s="198"/>
      <c r="TO589" s="198"/>
      <c r="TP589" s="198"/>
      <c r="TQ589" s="198"/>
      <c r="TR589" s="198"/>
      <c r="TS589" s="198"/>
      <c r="TT589" s="198"/>
      <c r="TU589" s="198"/>
      <c r="TV589" s="198"/>
      <c r="TW589" s="198"/>
      <c r="TX589" s="198"/>
      <c r="TY589" s="198"/>
      <c r="TZ589" s="198"/>
      <c r="UA589" s="198"/>
      <c r="UB589" s="198"/>
      <c r="UC589" s="198"/>
      <c r="UD589" s="198"/>
      <c r="UE589" s="198"/>
      <c r="UF589" s="198"/>
      <c r="UG589" s="198"/>
      <c r="UH589" s="198"/>
      <c r="UI589" s="198"/>
      <c r="UJ589" s="198"/>
      <c r="UK589" s="198"/>
      <c r="UL589" s="198"/>
      <c r="UM589" s="198"/>
      <c r="UN589" s="198"/>
      <c r="UO589" s="198"/>
      <c r="UP589" s="198"/>
      <c r="UQ589" s="198"/>
      <c r="UR589" s="198"/>
      <c r="US589" s="198"/>
      <c r="UT589" s="198"/>
      <c r="UU589" s="198"/>
      <c r="UV589" s="198"/>
      <c r="UW589" s="198"/>
      <c r="UX589" s="198"/>
      <c r="UY589" s="198"/>
      <c r="UZ589" s="198"/>
      <c r="VA589" s="198"/>
      <c r="VB589" s="198"/>
      <c r="VC589" s="198"/>
      <c r="VD589" s="198"/>
      <c r="VE589" s="198"/>
      <c r="VF589" s="198"/>
      <c r="VG589" s="198"/>
      <c r="VH589" s="198"/>
      <c r="VI589" s="198"/>
      <c r="VJ589" s="198"/>
      <c r="VK589" s="198"/>
      <c r="VL589" s="198"/>
      <c r="VM589" s="198"/>
      <c r="VN589" s="198"/>
      <c r="VO589" s="198"/>
      <c r="VP589" s="198"/>
      <c r="VQ589" s="198"/>
      <c r="VR589" s="198"/>
      <c r="VS589" s="198"/>
      <c r="VT589" s="198"/>
      <c r="VU589" s="198"/>
      <c r="VV589" s="198"/>
      <c r="VW589" s="198"/>
      <c r="VX589" s="198"/>
      <c r="VY589" s="198"/>
      <c r="VZ589" s="198"/>
      <c r="WA589" s="198"/>
      <c r="WB589" s="198"/>
      <c r="WC589" s="198"/>
      <c r="WD589" s="198"/>
      <c r="WE589" s="198"/>
      <c r="WF589" s="198"/>
      <c r="WG589" s="198"/>
      <c r="WH589" s="198"/>
      <c r="WI589" s="198"/>
      <c r="WJ589" s="198"/>
      <c r="WK589" s="198"/>
      <c r="WL589" s="198"/>
      <c r="WM589" s="198"/>
      <c r="WN589" s="198"/>
      <c r="WO589" s="198"/>
      <c r="WP589" s="198"/>
      <c r="WQ589" s="198"/>
      <c r="WR589" s="198"/>
      <c r="WS589" s="198"/>
      <c r="WT589" s="198"/>
      <c r="WU589" s="198"/>
      <c r="WV589" s="198"/>
      <c r="WW589" s="198"/>
      <c r="WX589" s="198"/>
      <c r="WY589" s="198"/>
      <c r="WZ589" s="198"/>
      <c r="XA589" s="198"/>
      <c r="XB589" s="198"/>
      <c r="XC589" s="198"/>
      <c r="XD589" s="198"/>
      <c r="XE589" s="198"/>
      <c r="XF589" s="198"/>
      <c r="XG589" s="198"/>
      <c r="XH589" s="198"/>
      <c r="XI589" s="198"/>
      <c r="XJ589" s="198"/>
      <c r="XK589" s="198"/>
      <c r="XL589" s="198"/>
      <c r="XM589" s="198"/>
      <c r="XN589" s="198"/>
      <c r="XO589" s="198"/>
      <c r="XP589" s="198"/>
      <c r="XQ589" s="198"/>
      <c r="XR589" s="198"/>
      <c r="XS589" s="198"/>
      <c r="XT589" s="198"/>
      <c r="XU589" s="198"/>
      <c r="XV589" s="198"/>
      <c r="XW589" s="198"/>
      <c r="XX589" s="198"/>
      <c r="XY589" s="198"/>
      <c r="XZ589" s="198"/>
      <c r="YA589" s="198"/>
      <c r="YB589" s="198"/>
      <c r="YC589" s="198"/>
      <c r="YD589" s="198"/>
      <c r="YE589" s="198"/>
      <c r="YF589" s="198"/>
      <c r="YG589" s="198"/>
      <c r="YH589" s="198"/>
      <c r="YI589" s="198"/>
      <c r="YJ589" s="198"/>
      <c r="YK589" s="198"/>
      <c r="YL589" s="198"/>
      <c r="YM589" s="198"/>
      <c r="YN589" s="198"/>
      <c r="YO589" s="198"/>
      <c r="YP589" s="198"/>
      <c r="YQ589" s="198"/>
      <c r="YR589" s="198"/>
      <c r="YS589" s="198"/>
      <c r="YT589" s="198"/>
      <c r="YU589" s="198"/>
      <c r="YV589" s="198"/>
      <c r="YW589" s="198"/>
      <c r="YX589" s="198"/>
      <c r="YY589" s="198"/>
      <c r="YZ589" s="198"/>
      <c r="ZA589" s="198"/>
      <c r="ZB589" s="198"/>
      <c r="ZC589" s="198"/>
      <c r="ZD589" s="198"/>
      <c r="ZE589" s="198"/>
      <c r="ZF589" s="198"/>
      <c r="ZG589" s="198"/>
      <c r="ZH589" s="198"/>
      <c r="ZI589" s="198"/>
      <c r="ZJ589" s="198"/>
      <c r="ZK589" s="198"/>
      <c r="ZL589" s="198"/>
      <c r="ZM589" s="198"/>
      <c r="ZN589" s="198"/>
      <c r="ZO589" s="198"/>
      <c r="ZP589" s="198"/>
      <c r="ZQ589" s="198"/>
      <c r="ZR589" s="198"/>
      <c r="ZS589" s="198"/>
      <c r="ZT589" s="198"/>
      <c r="ZU589" s="198"/>
      <c r="ZV589" s="198"/>
      <c r="ZW589" s="198"/>
      <c r="ZX589" s="198"/>
      <c r="ZY589" s="198"/>
      <c r="ZZ589" s="198"/>
      <c r="AAA589" s="198"/>
      <c r="AAB589" s="198"/>
      <c r="AAC589" s="198"/>
      <c r="AAD589" s="198"/>
      <c r="AAE589" s="198"/>
      <c r="AAF589" s="198"/>
      <c r="AAG589" s="198"/>
      <c r="AAH589" s="198"/>
      <c r="AAI589" s="198"/>
      <c r="AAJ589" s="198"/>
      <c r="AAK589" s="198"/>
      <c r="AAL589" s="198"/>
      <c r="AAM589" s="198"/>
      <c r="AAN589" s="198"/>
      <c r="AAO589" s="198"/>
      <c r="AAP589" s="198"/>
      <c r="AAQ589" s="198"/>
      <c r="AAR589" s="198"/>
      <c r="AAS589" s="198"/>
      <c r="AAT589" s="198"/>
      <c r="AAU589" s="198"/>
      <c r="AAV589" s="198"/>
      <c r="AAW589" s="198"/>
      <c r="AAX589" s="198"/>
      <c r="AAY589" s="198"/>
      <c r="AAZ589" s="198"/>
      <c r="ABA589" s="198"/>
      <c r="ABB589" s="198"/>
      <c r="ABC589" s="198"/>
      <c r="ABD589" s="198"/>
      <c r="ABE589" s="198"/>
      <c r="ABF589" s="198"/>
      <c r="ABG589" s="198"/>
      <c r="ABH589" s="198"/>
      <c r="ABI589" s="198"/>
      <c r="ABJ589" s="198"/>
      <c r="ABK589" s="198"/>
      <c r="ABL589" s="198"/>
      <c r="ABM589" s="198"/>
      <c r="ABN589" s="198"/>
      <c r="ABO589" s="198"/>
      <c r="ABP589" s="198"/>
      <c r="ABQ589" s="198"/>
      <c r="ABR589" s="198"/>
      <c r="ABS589" s="198"/>
      <c r="ABT589" s="198"/>
      <c r="ABU589" s="198"/>
      <c r="ABV589" s="198"/>
      <c r="ABW589" s="198"/>
      <c r="ABX589" s="198"/>
      <c r="ABY589" s="198"/>
      <c r="ABZ589" s="198"/>
      <c r="ACA589" s="198"/>
      <c r="ACB589" s="198"/>
      <c r="ACC589" s="198"/>
      <c r="ACD589" s="198"/>
      <c r="ACE589" s="198"/>
      <c r="ACF589" s="198"/>
      <c r="ACG589" s="198"/>
      <c r="ACH589" s="198"/>
      <c r="ACI589" s="198"/>
      <c r="ACJ589" s="198"/>
      <c r="ACK589" s="198"/>
      <c r="ACL589" s="198"/>
      <c r="ACM589" s="198"/>
      <c r="ACN589" s="198"/>
      <c r="ACO589" s="198"/>
      <c r="ACP589" s="198"/>
      <c r="ACQ589" s="198"/>
      <c r="ACR589" s="198"/>
      <c r="ACS589" s="198"/>
      <c r="ACT589" s="198"/>
      <c r="ACU589" s="198"/>
      <c r="ACV589" s="198"/>
      <c r="ACW589" s="198"/>
      <c r="ACX589" s="198"/>
      <c r="ACY589" s="198"/>
      <c r="ACZ589" s="198"/>
      <c r="ADA589" s="198"/>
      <c r="ADB589" s="198"/>
      <c r="ADC589" s="198"/>
      <c r="ADD589" s="198"/>
      <c r="ADE589" s="198"/>
      <c r="ADF589" s="198"/>
      <c r="ADG589" s="198"/>
      <c r="ADH589" s="198"/>
      <c r="ADI589" s="198"/>
      <c r="ADJ589" s="198"/>
      <c r="ADK589" s="198"/>
      <c r="ADL589" s="198"/>
      <c r="ADM589" s="198"/>
      <c r="ADN589" s="198"/>
      <c r="ADO589" s="198"/>
      <c r="ADP589" s="198"/>
      <c r="ADQ589" s="198"/>
      <c r="ADR589" s="198"/>
      <c r="ADS589" s="198"/>
      <c r="ADT589" s="198"/>
      <c r="ADU589" s="198"/>
      <c r="ADV589" s="198"/>
      <c r="ADW589" s="198"/>
      <c r="ADX589" s="198"/>
      <c r="ADY589" s="198"/>
      <c r="ADZ589" s="198"/>
      <c r="AEA589" s="198"/>
      <c r="AEB589" s="198"/>
      <c r="AEC589" s="198"/>
      <c r="AED589" s="198"/>
      <c r="AEE589" s="198"/>
      <c r="AEF589" s="198"/>
      <c r="AEG589" s="198"/>
      <c r="AEH589" s="198"/>
      <c r="AEI589" s="198"/>
      <c r="AEJ589" s="198"/>
      <c r="AEK589" s="198"/>
      <c r="AEL589" s="198"/>
      <c r="AEM589" s="198"/>
      <c r="AEN589" s="198"/>
      <c r="AEO589" s="198"/>
      <c r="AEP589" s="198"/>
      <c r="AEQ589" s="198"/>
      <c r="AER589" s="198"/>
      <c r="AES589" s="198"/>
      <c r="AET589" s="198"/>
      <c r="AEU589" s="198"/>
      <c r="AEV589" s="198"/>
      <c r="AEW589" s="198"/>
      <c r="AEX589" s="198"/>
      <c r="AEY589" s="198"/>
      <c r="AEZ589" s="198"/>
      <c r="AFA589" s="198"/>
      <c r="AFB589" s="198"/>
      <c r="AFC589" s="198"/>
      <c r="AFD589" s="198"/>
      <c r="AFE589" s="198"/>
      <c r="AFF589" s="198"/>
      <c r="AFG589" s="198"/>
      <c r="AFH589" s="198"/>
      <c r="AFI589" s="198"/>
      <c r="AFJ589" s="198"/>
      <c r="AFK589" s="198"/>
      <c r="AFL589" s="198"/>
      <c r="AFM589" s="198"/>
      <c r="AFN589" s="198"/>
      <c r="AFO589" s="198"/>
      <c r="AFP589" s="198"/>
      <c r="AFQ589" s="198"/>
      <c r="AFR589" s="198"/>
      <c r="AFS589" s="198"/>
      <c r="AFT589" s="198"/>
      <c r="AFU589" s="198"/>
      <c r="AFV589" s="198"/>
      <c r="AFW589" s="198"/>
      <c r="AFX589" s="198"/>
      <c r="AFY589" s="198"/>
      <c r="AFZ589" s="198"/>
      <c r="AGA589" s="198"/>
      <c r="AGB589" s="198"/>
      <c r="AGC589" s="198"/>
      <c r="AGD589" s="198"/>
      <c r="AGE589" s="198"/>
      <c r="AGF589" s="198"/>
      <c r="AGG589" s="198"/>
      <c r="AGH589" s="198"/>
      <c r="AGI589" s="198"/>
      <c r="AGJ589" s="198"/>
      <c r="AGK589" s="198"/>
      <c r="AGL589" s="198"/>
      <c r="AGM589" s="198"/>
      <c r="AGN589" s="198"/>
      <c r="AGO589" s="198"/>
      <c r="AGP589" s="198"/>
      <c r="AGQ589" s="198"/>
      <c r="AGR589" s="198"/>
      <c r="AGS589" s="198"/>
      <c r="AGT589" s="198"/>
      <c r="AGU589" s="198"/>
      <c r="AGV589" s="198"/>
      <c r="AGW589" s="198"/>
      <c r="AGX589" s="198"/>
      <c r="AGY589" s="198"/>
      <c r="AGZ589" s="198"/>
      <c r="AHA589" s="198"/>
      <c r="AHB589" s="198"/>
      <c r="AHC589" s="198"/>
      <c r="AHD589" s="198"/>
      <c r="AHE589" s="198"/>
      <c r="AHF589" s="198"/>
      <c r="AHG589" s="198"/>
      <c r="AHH589" s="198"/>
      <c r="AHI589" s="198"/>
      <c r="AHJ589" s="198"/>
      <c r="AHK589" s="198"/>
      <c r="AHL589" s="198"/>
      <c r="AHM589" s="198"/>
      <c r="AHN589" s="198"/>
      <c r="AHO589" s="198"/>
      <c r="AHP589" s="198"/>
      <c r="AHQ589" s="198"/>
      <c r="AHR589" s="198"/>
      <c r="AHS589" s="198"/>
      <c r="AHT589" s="198"/>
      <c r="AHU589" s="198"/>
      <c r="AHV589" s="198"/>
      <c r="AHW589" s="198"/>
      <c r="AHX589" s="198"/>
      <c r="AHY589" s="198"/>
      <c r="AHZ589" s="198"/>
      <c r="AIA589" s="198"/>
      <c r="AIB589" s="198"/>
      <c r="AIC589" s="198"/>
      <c r="AID589" s="198"/>
      <c r="AIE589" s="198"/>
      <c r="AIF589" s="198"/>
      <c r="AIG589" s="198"/>
      <c r="AIH589" s="198"/>
      <c r="AII589" s="198"/>
      <c r="AIJ589" s="198"/>
      <c r="AIK589" s="198"/>
      <c r="AIL589" s="198"/>
      <c r="AIM589" s="198"/>
      <c r="AIN589" s="198"/>
      <c r="AIO589" s="198"/>
      <c r="AIP589" s="198"/>
      <c r="AIQ589" s="198"/>
      <c r="AIR589" s="198"/>
      <c r="AIS589" s="198"/>
      <c r="AIT589" s="198"/>
      <c r="AIU589" s="198"/>
      <c r="AIV589" s="198"/>
      <c r="AIW589" s="198"/>
      <c r="AIX589" s="198"/>
      <c r="AIY589" s="198"/>
      <c r="AIZ589" s="198"/>
      <c r="AJA589" s="198"/>
      <c r="AJB589" s="198"/>
      <c r="AJC589" s="198"/>
      <c r="AJD589" s="198"/>
      <c r="AJE589" s="198"/>
      <c r="AJF589" s="198"/>
      <c r="AJG589" s="198"/>
      <c r="AJH589" s="198"/>
      <c r="AJI589" s="198"/>
      <c r="AJJ589" s="198"/>
      <c r="AJK589" s="198"/>
      <c r="AJL589" s="198"/>
      <c r="AJM589" s="198"/>
      <c r="AJN589" s="198"/>
      <c r="AJO589" s="198"/>
      <c r="AJP589" s="198"/>
      <c r="AJQ589" s="198"/>
      <c r="AJR589" s="198"/>
      <c r="AJS589" s="198"/>
      <c r="AJT589" s="198"/>
      <c r="AJU589" s="198"/>
      <c r="AJV589" s="198"/>
      <c r="AJW589" s="198"/>
      <c r="AJX589" s="198"/>
      <c r="AJY589" s="198"/>
      <c r="AJZ589" s="198"/>
      <c r="AKA589" s="198"/>
      <c r="AKB589" s="198"/>
      <c r="AKC589" s="198"/>
      <c r="AKD589" s="198"/>
      <c r="AKE589" s="198"/>
      <c r="AKF589" s="198"/>
      <c r="AKG589" s="198"/>
      <c r="AKH589" s="198"/>
      <c r="AKI589" s="198"/>
      <c r="AKJ589" s="198"/>
      <c r="AKK589" s="198"/>
      <c r="AKL589" s="198"/>
      <c r="AKM589" s="198"/>
      <c r="AKN589" s="198"/>
      <c r="AKO589" s="198"/>
      <c r="AKP589" s="198"/>
      <c r="AKQ589" s="198"/>
      <c r="AKR589" s="198"/>
      <c r="AKS589" s="198"/>
      <c r="AKT589" s="198"/>
      <c r="AKU589" s="198"/>
      <c r="AKV589" s="198"/>
      <c r="AKW589" s="198"/>
      <c r="AKX589" s="198"/>
      <c r="AKY589" s="198"/>
      <c r="AKZ589" s="198"/>
      <c r="ALA589" s="198"/>
      <c r="ALB589" s="198"/>
      <c r="ALC589" s="198"/>
      <c r="ALD589" s="198"/>
      <c r="ALE589" s="198"/>
      <c r="ALF589" s="198"/>
      <c r="ALG589" s="198"/>
      <c r="ALH589" s="198"/>
      <c r="ALI589" s="198"/>
      <c r="ALJ589" s="198"/>
      <c r="ALK589" s="198"/>
      <c r="ALL589" s="198"/>
      <c r="ALM589" s="198"/>
      <c r="ALN589" s="198"/>
      <c r="ALO589" s="198"/>
      <c r="ALP589" s="198"/>
      <c r="ALQ589" s="198"/>
      <c r="ALR589" s="198"/>
      <c r="ALS589" s="198"/>
      <c r="ALT589" s="198"/>
      <c r="ALU589" s="198"/>
      <c r="ALV589" s="198"/>
      <c r="ALW589" s="198"/>
      <c r="ALX589" s="198"/>
      <c r="ALY589" s="198"/>
      <c r="ALZ589" s="198"/>
      <c r="AMA589" s="198"/>
      <c r="AMB589" s="198"/>
      <c r="AMC589" s="198"/>
      <c r="AMD589" s="198"/>
      <c r="AME589" s="198"/>
      <c r="AMF589" s="198"/>
      <c r="AMG589" s="198"/>
      <c r="AMH589" s="198"/>
      <c r="AMI589" s="198"/>
      <c r="AMJ589" s="198"/>
      <c r="AMK589" s="198"/>
      <c r="AML589" s="198"/>
      <c r="AMM589" s="198"/>
      <c r="AMN589" s="198"/>
      <c r="AMO589" s="198"/>
      <c r="AMP589" s="198"/>
      <c r="AMQ589" s="198"/>
      <c r="AMR589" s="198"/>
      <c r="AMS589" s="198"/>
      <c r="AMT589" s="198"/>
      <c r="AMU589" s="198"/>
      <c r="AMV589" s="198"/>
      <c r="AMW589" s="198"/>
      <c r="AMX589" s="198"/>
      <c r="AMY589" s="198"/>
      <c r="AMZ589" s="198"/>
      <c r="ANA589" s="198"/>
      <c r="ANB589" s="198"/>
      <c r="ANC589" s="198"/>
      <c r="AND589" s="198"/>
      <c r="ANE589" s="198"/>
      <c r="ANF589" s="198"/>
      <c r="ANG589" s="198"/>
      <c r="ANH589" s="198"/>
      <c r="ANI589" s="198"/>
      <c r="ANJ589" s="198"/>
      <c r="ANK589" s="198"/>
      <c r="ANL589" s="198"/>
      <c r="ANM589" s="198"/>
      <c r="ANN589" s="198"/>
      <c r="ANO589" s="198"/>
      <c r="ANP589" s="198"/>
      <c r="ANQ589" s="198"/>
      <c r="ANR589" s="198"/>
      <c r="ANS589" s="198"/>
      <c r="ANT589" s="198"/>
      <c r="ANU589" s="198"/>
      <c r="ANV589" s="198"/>
      <c r="ANW589" s="198"/>
      <c r="ANX589" s="198"/>
      <c r="ANY589" s="198"/>
      <c r="ANZ589" s="198"/>
      <c r="AOA589" s="198"/>
      <c r="AOB589" s="198"/>
      <c r="AOC589" s="198"/>
      <c r="AOD589" s="198"/>
      <c r="AOE589" s="198"/>
      <c r="AOF589" s="198"/>
      <c r="AOG589" s="198"/>
      <c r="AOH589" s="198"/>
      <c r="AOI589" s="198"/>
      <c r="AOJ589" s="198"/>
      <c r="AOK589" s="198"/>
      <c r="AOL589" s="198"/>
      <c r="AOM589" s="198"/>
      <c r="AON589" s="198"/>
      <c r="AOO589" s="198"/>
      <c r="AOP589" s="198"/>
      <c r="AOQ589" s="198"/>
      <c r="AOR589" s="198"/>
      <c r="AOS589" s="198"/>
      <c r="AOT589" s="198"/>
      <c r="AOU589" s="198"/>
      <c r="AOV589" s="198"/>
      <c r="AOW589" s="198"/>
      <c r="AOX589" s="198"/>
      <c r="AOY589" s="198"/>
      <c r="AOZ589" s="198"/>
      <c r="APA589" s="198"/>
      <c r="APB589" s="198"/>
      <c r="APC589" s="198"/>
      <c r="APD589" s="198"/>
      <c r="APE589" s="198"/>
      <c r="APF589" s="198"/>
      <c r="APG589" s="198"/>
      <c r="APH589" s="198"/>
      <c r="API589" s="198"/>
      <c r="APJ589" s="198"/>
      <c r="APK589" s="198"/>
      <c r="APL589" s="198"/>
      <c r="APM589" s="198"/>
      <c r="APN589" s="198"/>
      <c r="APO589" s="198"/>
      <c r="APP589" s="198"/>
      <c r="APQ589" s="198"/>
      <c r="APR589" s="198"/>
      <c r="APS589" s="198"/>
      <c r="APT589" s="198"/>
      <c r="APU589" s="198"/>
      <c r="APV589" s="198"/>
      <c r="APW589" s="198"/>
      <c r="APX589" s="198"/>
      <c r="APY589" s="198"/>
      <c r="APZ589" s="198"/>
      <c r="AQA589" s="198"/>
      <c r="AQB589" s="198"/>
      <c r="AQC589" s="198"/>
      <c r="AQD589" s="198"/>
      <c r="AQE589" s="198"/>
      <c r="AQF589" s="198"/>
      <c r="AQG589" s="198"/>
      <c r="AQH589" s="198"/>
      <c r="AQI589" s="198"/>
      <c r="AQJ589" s="198"/>
      <c r="AQK589" s="198"/>
      <c r="AQL589" s="198"/>
      <c r="AQM589" s="198"/>
      <c r="AQN589" s="198"/>
      <c r="AQO589" s="198"/>
      <c r="AQP589" s="198"/>
      <c r="AQQ589" s="198"/>
      <c r="AQR589" s="198"/>
      <c r="AQS589" s="198"/>
      <c r="AQT589" s="198"/>
      <c r="AQU589" s="198"/>
      <c r="AQV589" s="198"/>
      <c r="AQW589" s="198"/>
      <c r="AQX589" s="198"/>
      <c r="AQY589" s="198"/>
      <c r="AQZ589" s="198"/>
      <c r="ARA589" s="198"/>
      <c r="ARB589" s="198"/>
      <c r="ARC589" s="198"/>
      <c r="ARD589" s="198"/>
      <c r="ARE589" s="198"/>
      <c r="ARF589" s="198"/>
      <c r="ARG589" s="198"/>
      <c r="ARH589" s="198"/>
      <c r="ARI589" s="198"/>
      <c r="ARJ589" s="198"/>
      <c r="ARK589" s="198"/>
      <c r="ARL589" s="198"/>
      <c r="ARM589" s="198"/>
      <c r="ARN589" s="198"/>
      <c r="ARO589" s="198"/>
      <c r="ARP589" s="198"/>
      <c r="ARQ589" s="198"/>
      <c r="ARR589" s="198"/>
      <c r="ARS589" s="198"/>
      <c r="ART589" s="198"/>
      <c r="ARU589" s="198"/>
      <c r="ARV589" s="198"/>
      <c r="ARW589" s="198"/>
      <c r="ARX589" s="198"/>
      <c r="ARY589" s="198"/>
      <c r="ARZ589" s="198"/>
      <c r="ASA589" s="198"/>
      <c r="ASB589" s="198"/>
      <c r="ASC589" s="198"/>
      <c r="ASD589" s="198"/>
      <c r="ASE589" s="198"/>
      <c r="ASF589" s="198"/>
      <c r="ASG589" s="198"/>
      <c r="ASH589" s="198"/>
      <c r="ASI589" s="198"/>
      <c r="ASJ589" s="198"/>
      <c r="ASK589" s="198"/>
      <c r="ASL589" s="198"/>
      <c r="ASM589" s="198"/>
      <c r="ASN589" s="198"/>
      <c r="ASO589" s="198"/>
      <c r="ASP589" s="198"/>
      <c r="ASQ589" s="198"/>
      <c r="ASR589" s="198"/>
      <c r="ASS589" s="198"/>
      <c r="AST589" s="198"/>
      <c r="ASU589" s="198"/>
      <c r="ASV589" s="198"/>
      <c r="ASW589" s="198"/>
      <c r="ASX589" s="198"/>
      <c r="ASY589" s="198"/>
      <c r="ASZ589" s="198"/>
      <c r="ATA589" s="198"/>
      <c r="ATB589" s="198"/>
      <c r="ATC589" s="198"/>
      <c r="ATD589" s="198"/>
      <c r="ATE589" s="198"/>
      <c r="ATF589" s="198"/>
      <c r="ATG589" s="198"/>
      <c r="ATH589" s="198"/>
      <c r="ATI589" s="198"/>
      <c r="ATJ589" s="198"/>
      <c r="ATK589" s="198"/>
      <c r="ATL589" s="198"/>
      <c r="ATM589" s="198"/>
      <c r="ATN589" s="198"/>
      <c r="ATO589" s="198"/>
      <c r="ATP589" s="198"/>
      <c r="ATQ589" s="198"/>
      <c r="ATR589" s="198"/>
      <c r="ATS589" s="198"/>
      <c r="ATT589" s="198"/>
      <c r="ATU589" s="198"/>
      <c r="ATV589" s="198"/>
      <c r="ATW589" s="198"/>
      <c r="ATX589" s="198"/>
      <c r="ATY589" s="198"/>
      <c r="ATZ589" s="198"/>
      <c r="AUA589" s="198"/>
      <c r="AUB589" s="198"/>
      <c r="AUC589" s="198"/>
      <c r="AUD589" s="198"/>
      <c r="AUE589" s="198"/>
      <c r="AUF589" s="198"/>
      <c r="AUG589" s="198"/>
      <c r="AUH589" s="198"/>
      <c r="AUI589" s="198"/>
      <c r="AUJ589" s="198"/>
      <c r="AUK589" s="198"/>
      <c r="AUL589" s="198"/>
      <c r="AUM589" s="198"/>
      <c r="AUN589" s="198"/>
      <c r="AUO589" s="198"/>
      <c r="AUP589" s="198"/>
      <c r="AUQ589" s="198"/>
      <c r="AUR589" s="198"/>
      <c r="AUS589" s="198"/>
      <c r="AUT589" s="198"/>
      <c r="AUU589" s="198"/>
      <c r="AUV589" s="198"/>
      <c r="AUW589" s="198"/>
      <c r="AUX589" s="198"/>
      <c r="AUY589" s="198"/>
      <c r="AUZ589" s="198"/>
      <c r="AVA589" s="198"/>
      <c r="AVB589" s="198"/>
      <c r="AVC589" s="198"/>
      <c r="AVD589" s="198"/>
      <c r="AVE589" s="198"/>
      <c r="AVF589" s="198"/>
      <c r="AVG589" s="198"/>
      <c r="AVH589" s="198"/>
      <c r="AVI589" s="198"/>
      <c r="AVJ589" s="198"/>
      <c r="AVK589" s="198"/>
      <c r="AVL589" s="198"/>
      <c r="AVM589" s="198"/>
      <c r="AVN589" s="198"/>
      <c r="AVO589" s="198"/>
      <c r="AVP589" s="198"/>
      <c r="AVQ589" s="198"/>
      <c r="AVR589" s="198"/>
      <c r="AVS589" s="198"/>
      <c r="AVT589" s="198"/>
      <c r="AVU589" s="198"/>
      <c r="AVV589" s="198"/>
      <c r="AVW589" s="198"/>
      <c r="AVX589" s="198"/>
      <c r="AVY589" s="198"/>
      <c r="AVZ589" s="198"/>
      <c r="AWA589" s="198"/>
      <c r="AWB589" s="198"/>
      <c r="AWC589" s="198"/>
      <c r="AWD589" s="198"/>
      <c r="AWE589" s="198"/>
      <c r="AWF589" s="198"/>
      <c r="AWG589" s="198"/>
      <c r="AWH589" s="198"/>
      <c r="AWI589" s="198"/>
      <c r="AWJ589" s="198"/>
      <c r="AWK589" s="198"/>
      <c r="AWL589" s="198"/>
      <c r="AWM589" s="198"/>
      <c r="AWN589" s="198"/>
      <c r="AWO589" s="198"/>
      <c r="AWP589" s="198"/>
      <c r="AWQ589" s="198"/>
      <c r="AWR589" s="198"/>
      <c r="AWS589" s="198"/>
      <c r="AWT589" s="198"/>
      <c r="AWU589" s="198"/>
      <c r="AWV589" s="198"/>
      <c r="AWW589" s="198"/>
      <c r="AWX589" s="198"/>
      <c r="AWY589" s="198"/>
      <c r="AWZ589" s="198"/>
      <c r="AXA589" s="198"/>
      <c r="AXB589" s="198"/>
      <c r="AXC589" s="198"/>
      <c r="AXD589" s="198"/>
      <c r="AXE589" s="198"/>
      <c r="AXF589" s="198"/>
      <c r="AXG589" s="198"/>
      <c r="AXH589" s="198"/>
      <c r="AXI589" s="198"/>
      <c r="AXJ589" s="198"/>
      <c r="AXK589" s="198"/>
      <c r="AXL589" s="198"/>
      <c r="AXM589" s="198"/>
      <c r="AXN589" s="198"/>
      <c r="AXO589" s="198"/>
      <c r="AXP589" s="198"/>
      <c r="AXQ589" s="198"/>
      <c r="AXR589" s="198"/>
      <c r="AXS589" s="198"/>
      <c r="AXT589" s="198"/>
      <c r="AXU589" s="198"/>
      <c r="AXV589" s="198"/>
      <c r="AXW589" s="198"/>
      <c r="AXX589" s="198"/>
      <c r="AXY589" s="198"/>
      <c r="AXZ589" s="198"/>
      <c r="AYA589" s="198"/>
      <c r="AYB589" s="198"/>
      <c r="AYC589" s="198"/>
      <c r="AYD589" s="198"/>
      <c r="AYE589" s="198"/>
      <c r="AYF589" s="198"/>
      <c r="AYG589" s="198"/>
      <c r="AYH589" s="198"/>
      <c r="AYI589" s="198"/>
      <c r="AYJ589" s="198"/>
      <c r="AYK589" s="198"/>
      <c r="AYL589" s="198"/>
      <c r="AYM589" s="198"/>
      <c r="AYN589" s="198"/>
      <c r="AYO589" s="198"/>
      <c r="AYP589" s="198"/>
      <c r="AYQ589" s="198"/>
      <c r="AYR589" s="198"/>
      <c r="AYS589" s="198"/>
      <c r="AYT589" s="198"/>
      <c r="AYU589" s="198"/>
      <c r="AYV589" s="198"/>
      <c r="AYW589" s="198"/>
      <c r="AYX589" s="198"/>
      <c r="AYY589" s="198"/>
      <c r="AYZ589" s="198"/>
      <c r="AZA589" s="198"/>
      <c r="AZB589" s="198"/>
      <c r="AZC589" s="198"/>
      <c r="AZD589" s="198"/>
      <c r="AZE589" s="198"/>
      <c r="AZF589" s="198"/>
      <c r="AZG589" s="198"/>
      <c r="AZH589" s="198"/>
      <c r="AZI589" s="198"/>
      <c r="AZJ589" s="198"/>
      <c r="AZK589" s="198"/>
      <c r="AZL589" s="198"/>
      <c r="AZM589" s="198"/>
      <c r="AZN589" s="198"/>
      <c r="AZO589" s="198"/>
      <c r="AZP589" s="198"/>
      <c r="AZQ589" s="198"/>
      <c r="AZR589" s="198"/>
      <c r="AZS589" s="198"/>
      <c r="AZT589" s="198"/>
      <c r="AZU589" s="198"/>
      <c r="AZV589" s="198"/>
      <c r="AZW589" s="198"/>
      <c r="AZX589" s="198"/>
      <c r="AZY589" s="198"/>
      <c r="AZZ589" s="198"/>
      <c r="BAA589" s="198"/>
      <c r="BAB589" s="198"/>
      <c r="BAC589" s="198"/>
      <c r="BAD589" s="198"/>
      <c r="BAE589" s="198"/>
      <c r="BAF589" s="198"/>
      <c r="BAG589" s="198"/>
      <c r="BAH589" s="198"/>
      <c r="BAI589" s="198"/>
      <c r="BAJ589" s="198"/>
      <c r="BAK589" s="198"/>
      <c r="BAL589" s="198"/>
      <c r="BAM589" s="198"/>
      <c r="BAN589" s="198"/>
      <c r="BAO589" s="198"/>
      <c r="BAP589" s="198"/>
      <c r="BAQ589" s="198"/>
      <c r="BAR589" s="198"/>
      <c r="BAS589" s="198"/>
      <c r="BAT589" s="198"/>
      <c r="BAU589" s="198"/>
      <c r="BAV589" s="198"/>
      <c r="BAW589" s="198"/>
      <c r="BAX589" s="198"/>
      <c r="BAY589" s="198"/>
      <c r="BAZ589" s="198"/>
      <c r="BBA589" s="198"/>
      <c r="BBB589" s="198"/>
      <c r="BBC589" s="198"/>
      <c r="BBD589" s="198"/>
      <c r="BBE589" s="198"/>
      <c r="BBF589" s="198"/>
      <c r="BBG589" s="198"/>
      <c r="BBH589" s="198"/>
      <c r="BBI589" s="198"/>
      <c r="BBJ589" s="198"/>
      <c r="BBK589" s="198"/>
      <c r="BBL589" s="198"/>
      <c r="BBM589" s="198"/>
      <c r="BBN589" s="198"/>
      <c r="BBO589" s="198"/>
      <c r="BBP589" s="198"/>
      <c r="BBQ589" s="198"/>
      <c r="BBR589" s="198"/>
      <c r="BBS589" s="198"/>
      <c r="BBT589" s="198"/>
      <c r="BBU589" s="198"/>
      <c r="BBV589" s="198"/>
      <c r="BBW589" s="198"/>
      <c r="BBX589" s="198"/>
      <c r="BBY589" s="198"/>
      <c r="BBZ589" s="198"/>
      <c r="BCA589" s="198"/>
      <c r="BCB589" s="198"/>
      <c r="BCC589" s="198"/>
      <c r="BCD589" s="198"/>
      <c r="BCE589" s="198"/>
      <c r="BCF589" s="198"/>
      <c r="BCG589" s="198"/>
      <c r="BCH589" s="198"/>
      <c r="BCI589" s="198"/>
      <c r="BCJ589" s="198"/>
      <c r="BCK589" s="198"/>
      <c r="BCL589" s="198"/>
      <c r="BCM589" s="198"/>
      <c r="BCN589" s="198"/>
      <c r="BCO589" s="198"/>
      <c r="BCP589" s="198"/>
      <c r="BCQ589" s="198"/>
      <c r="BCR589" s="198"/>
      <c r="BCS589" s="198"/>
      <c r="BCT589" s="198"/>
      <c r="BCU589" s="198"/>
      <c r="BCV589" s="198"/>
      <c r="BCW589" s="198"/>
      <c r="BCX589" s="198"/>
      <c r="BCY589" s="198"/>
      <c r="BCZ589" s="198"/>
      <c r="BDA589" s="198"/>
      <c r="BDB589" s="198"/>
      <c r="BDC589" s="198"/>
      <c r="BDD589" s="198"/>
      <c r="BDE589" s="198"/>
      <c r="BDF589" s="198"/>
      <c r="BDG589" s="198"/>
      <c r="BDH589" s="198"/>
      <c r="BDI589" s="198"/>
      <c r="BDJ589" s="198"/>
      <c r="BDK589" s="198"/>
      <c r="BDL589" s="198"/>
      <c r="BDM589" s="198"/>
      <c r="BDN589" s="198"/>
      <c r="BDO589" s="198"/>
      <c r="BDP589" s="198"/>
      <c r="BDQ589" s="198"/>
      <c r="BDR589" s="198"/>
      <c r="BDS589" s="198"/>
      <c r="BDT589" s="198"/>
      <c r="BDU589" s="198"/>
      <c r="BDV589" s="198"/>
      <c r="BDW589" s="198"/>
      <c r="BDX589" s="198"/>
      <c r="BDY589" s="198"/>
      <c r="BDZ589" s="198"/>
      <c r="BEA589" s="198"/>
      <c r="BEB589" s="198"/>
      <c r="BEC589" s="198"/>
      <c r="BED589" s="198"/>
      <c r="BEE589" s="198"/>
      <c r="BEF589" s="198"/>
      <c r="BEG589" s="198"/>
      <c r="BEH589" s="198"/>
      <c r="BEI589" s="198"/>
      <c r="BEJ589" s="198"/>
      <c r="BEK589" s="198"/>
      <c r="BEL589" s="198"/>
      <c r="BEM589" s="198"/>
      <c r="BEN589" s="198"/>
      <c r="BEO589" s="198"/>
      <c r="BEP589" s="198"/>
      <c r="BEQ589" s="198"/>
      <c r="BER589" s="198"/>
      <c r="BES589" s="198"/>
      <c r="BET589" s="198"/>
      <c r="BEU589" s="198"/>
      <c r="BEV589" s="198"/>
      <c r="BEW589" s="198"/>
      <c r="BEX589" s="198"/>
      <c r="BEY589" s="198"/>
      <c r="BEZ589" s="198"/>
      <c r="BFA589" s="198"/>
      <c r="BFB589" s="198"/>
      <c r="BFC589" s="198"/>
      <c r="BFD589" s="198"/>
      <c r="BFE589" s="198"/>
      <c r="BFF589" s="198"/>
      <c r="BFG589" s="198"/>
      <c r="BFH589" s="198"/>
      <c r="BFI589" s="198"/>
      <c r="BFJ589" s="198"/>
      <c r="BFK589" s="198"/>
      <c r="BFL589" s="198"/>
      <c r="BFM589" s="198"/>
      <c r="BFN589" s="198"/>
      <c r="BFO589" s="198"/>
      <c r="BFP589" s="198"/>
      <c r="BFQ589" s="198"/>
      <c r="BFR589" s="198"/>
      <c r="BFS589" s="198"/>
      <c r="BFT589" s="198"/>
      <c r="BFU589" s="198"/>
      <c r="BFV589" s="198"/>
      <c r="BFW589" s="198"/>
      <c r="BFX589" s="198"/>
      <c r="BFY589" s="198"/>
      <c r="BFZ589" s="198"/>
      <c r="BGA589" s="198"/>
      <c r="BGB589" s="198"/>
      <c r="BGC589" s="198"/>
      <c r="BGD589" s="198"/>
      <c r="BGE589" s="198"/>
      <c r="BGF589" s="198"/>
      <c r="BGG589" s="198"/>
      <c r="BGH589" s="198"/>
      <c r="BGI589" s="198"/>
      <c r="BGJ589" s="198"/>
      <c r="BGK589" s="198"/>
      <c r="BGL589" s="198"/>
      <c r="BGM589" s="198"/>
      <c r="BGN589" s="198"/>
      <c r="BGO589" s="198"/>
      <c r="BGP589" s="198"/>
      <c r="BGQ589" s="198"/>
      <c r="BGR589" s="198"/>
      <c r="BGS589" s="198"/>
      <c r="BGT589" s="198"/>
      <c r="BGU589" s="198"/>
      <c r="BGV589" s="198"/>
      <c r="BGW589" s="198"/>
      <c r="BGX589" s="198"/>
      <c r="BGY589" s="198"/>
      <c r="BGZ589" s="198"/>
      <c r="BHA589" s="198"/>
      <c r="BHB589" s="198"/>
      <c r="BHC589" s="198"/>
      <c r="BHD589" s="198"/>
      <c r="BHE589" s="198"/>
      <c r="BHF589" s="198"/>
      <c r="BHG589" s="198"/>
      <c r="BHH589" s="198"/>
      <c r="BHI589" s="198"/>
      <c r="BHJ589" s="198"/>
      <c r="BHK589" s="198"/>
      <c r="BHL589" s="198"/>
      <c r="BHM589" s="198"/>
      <c r="BHN589" s="198"/>
      <c r="BHO589" s="198"/>
      <c r="BHP589" s="198"/>
      <c r="BHQ589" s="198"/>
      <c r="BHR589" s="198"/>
      <c r="BHS589" s="198"/>
      <c r="BHT589" s="198"/>
      <c r="BHU589" s="198"/>
      <c r="BHV589" s="198"/>
      <c r="BHW589" s="198"/>
      <c r="BHX589" s="198"/>
      <c r="BHY589" s="198"/>
      <c r="BHZ589" s="198"/>
      <c r="BIA589" s="198"/>
      <c r="BIB589" s="198"/>
      <c r="BIC589" s="198"/>
      <c r="BID589" s="198"/>
      <c r="BIE589" s="198"/>
      <c r="BIF589" s="198"/>
      <c r="BIG589" s="198"/>
      <c r="BIH589" s="198"/>
      <c r="BII589" s="198"/>
      <c r="BIJ589" s="198"/>
      <c r="BIK589" s="198"/>
      <c r="BIL589" s="198"/>
      <c r="BIM589" s="198"/>
      <c r="BIN589" s="198"/>
      <c r="BIO589" s="198"/>
      <c r="BIP589" s="198"/>
      <c r="BIQ589" s="198"/>
      <c r="BIR589" s="198"/>
      <c r="BIS589" s="198"/>
      <c r="BIT589" s="198"/>
      <c r="BIU589" s="198"/>
      <c r="BIV589" s="198"/>
      <c r="BIW589" s="198"/>
      <c r="BIX589" s="198"/>
      <c r="BIY589" s="198"/>
      <c r="BIZ589" s="198"/>
      <c r="BJA589" s="198"/>
      <c r="BJB589" s="198"/>
      <c r="BJC589" s="198"/>
      <c r="BJD589" s="198"/>
      <c r="BJE589" s="198"/>
      <c r="BJF589" s="198"/>
      <c r="BJG589" s="198"/>
      <c r="BJH589" s="198"/>
      <c r="BJI589" s="198"/>
      <c r="BJJ589" s="198"/>
      <c r="BJK589" s="198"/>
      <c r="BJL589" s="198"/>
      <c r="BJM589" s="198"/>
      <c r="BJN589" s="198"/>
      <c r="BJO589" s="198"/>
      <c r="BJP589" s="198"/>
      <c r="BJQ589" s="198"/>
      <c r="BJR589" s="198"/>
      <c r="BJS589" s="198"/>
      <c r="BJT589" s="198"/>
      <c r="BJU589" s="198"/>
      <c r="BJV589" s="198"/>
      <c r="BJW589" s="198"/>
      <c r="BJX589" s="198"/>
      <c r="BJY589" s="198"/>
      <c r="BJZ589" s="198"/>
      <c r="BKA589" s="198"/>
      <c r="BKB589" s="198"/>
      <c r="BKC589" s="198"/>
      <c r="BKD589" s="198"/>
      <c r="BKE589" s="198"/>
      <c r="BKF589" s="198"/>
      <c r="BKG589" s="198"/>
      <c r="BKH589" s="198"/>
      <c r="BKI589" s="198"/>
      <c r="BKJ589" s="198"/>
      <c r="BKK589" s="198"/>
      <c r="BKL589" s="198"/>
      <c r="BKM589" s="198"/>
      <c r="BKN589" s="198"/>
      <c r="BKO589" s="198"/>
      <c r="BKP589" s="198"/>
      <c r="BKQ589" s="198"/>
      <c r="BKR589" s="198"/>
      <c r="BKS589" s="198"/>
      <c r="BKT589" s="198"/>
      <c r="BKU589" s="198"/>
      <c r="BKV589" s="198"/>
      <c r="BKW589" s="198"/>
      <c r="BKX589" s="198"/>
      <c r="BKY589" s="198"/>
      <c r="BKZ589" s="198"/>
      <c r="BLA589" s="198"/>
      <c r="BLB589" s="198"/>
      <c r="BLC589" s="198"/>
      <c r="BLD589" s="198"/>
      <c r="BLE589" s="198"/>
      <c r="BLF589" s="198"/>
      <c r="BLG589" s="198"/>
      <c r="BLH589" s="198"/>
      <c r="BLI589" s="198"/>
      <c r="BLJ589" s="198"/>
      <c r="BLK589" s="198"/>
      <c r="BLL589" s="198"/>
      <c r="BLM589" s="198"/>
      <c r="BLN589" s="198"/>
      <c r="BLO589" s="198"/>
      <c r="BLP589" s="198"/>
      <c r="BLQ589" s="198"/>
      <c r="BLR589" s="198"/>
      <c r="BLS589" s="198"/>
      <c r="BLT589" s="198"/>
      <c r="BLU589" s="198"/>
      <c r="BLV589" s="198"/>
      <c r="BLW589" s="198"/>
      <c r="BLX589" s="198"/>
      <c r="BLY589" s="198"/>
      <c r="BLZ589" s="198"/>
      <c r="BMA589" s="198"/>
      <c r="BMB589" s="198"/>
      <c r="BMC589" s="198"/>
      <c r="BMD589" s="198"/>
      <c r="BME589" s="198"/>
      <c r="BMF589" s="198"/>
      <c r="BMG589" s="198"/>
      <c r="BMH589" s="198"/>
      <c r="BMI589" s="198"/>
      <c r="BMJ589" s="198"/>
      <c r="BMK589" s="198"/>
      <c r="BML589" s="198"/>
      <c r="BMM589" s="198"/>
      <c r="BMN589" s="198"/>
      <c r="BMO589" s="198"/>
      <c r="BMP589" s="198"/>
      <c r="BMQ589" s="198"/>
      <c r="BMR589" s="198"/>
      <c r="BMS589" s="198"/>
      <c r="BMT589" s="198"/>
      <c r="BMU589" s="198"/>
      <c r="BMV589" s="198"/>
      <c r="BMW589" s="198"/>
      <c r="BMX589" s="198"/>
      <c r="BMY589" s="198"/>
      <c r="BMZ589" s="198"/>
      <c r="BNA589" s="198"/>
      <c r="BNB589" s="198"/>
      <c r="BNC589" s="198"/>
      <c r="BND589" s="198"/>
      <c r="BNE589" s="198"/>
      <c r="BNF589" s="198"/>
      <c r="BNG589" s="198"/>
      <c r="BNH589" s="198"/>
      <c r="BNI589" s="198"/>
      <c r="BNJ589" s="198"/>
      <c r="BNK589" s="198"/>
      <c r="BNL589" s="198"/>
      <c r="BNM589" s="198"/>
      <c r="BNN589" s="198"/>
      <c r="BNO589" s="198"/>
      <c r="BNP589" s="198"/>
      <c r="BNQ589" s="198"/>
      <c r="BNR589" s="198"/>
      <c r="BNS589" s="198"/>
      <c r="BNT589" s="198"/>
      <c r="BNU589" s="198"/>
      <c r="BNV589" s="198"/>
      <c r="BNW589" s="198"/>
      <c r="BNX589" s="198"/>
      <c r="BNY589" s="198"/>
      <c r="BNZ589" s="198"/>
      <c r="BOA589" s="198"/>
      <c r="BOB589" s="198"/>
      <c r="BOC589" s="198"/>
      <c r="BOD589" s="198"/>
      <c r="BOE589" s="198"/>
      <c r="BOF589" s="198"/>
      <c r="BOG589" s="198"/>
      <c r="BOH589" s="198"/>
      <c r="BOI589" s="198"/>
      <c r="BOJ589" s="198"/>
      <c r="BOK589" s="198"/>
      <c r="BOL589" s="198"/>
      <c r="BOM589" s="198"/>
      <c r="BON589" s="198"/>
      <c r="BOO589" s="198"/>
      <c r="BOP589" s="198"/>
      <c r="BOQ589" s="198"/>
      <c r="BOR589" s="198"/>
      <c r="BOS589" s="198"/>
      <c r="BOT589" s="198"/>
      <c r="BOU589" s="198"/>
      <c r="BOV589" s="198"/>
      <c r="BOW589" s="198"/>
      <c r="BOX589" s="198"/>
      <c r="BOY589" s="198"/>
      <c r="BOZ589" s="198"/>
      <c r="BPA589" s="198"/>
      <c r="BPB589" s="198"/>
      <c r="BPC589" s="198"/>
      <c r="BPD589" s="198"/>
      <c r="BPE589" s="198"/>
      <c r="BPF589" s="198"/>
      <c r="BPG589" s="198"/>
      <c r="BPH589" s="198"/>
      <c r="BPI589" s="198"/>
      <c r="BPJ589" s="198"/>
      <c r="BPK589" s="198"/>
      <c r="BPL589" s="198"/>
      <c r="BPM589" s="198"/>
      <c r="BPN589" s="198"/>
      <c r="BPO589" s="198"/>
      <c r="BPP589" s="198"/>
      <c r="BPQ589" s="198"/>
      <c r="BPR589" s="198"/>
      <c r="BPS589" s="198"/>
      <c r="BPT589" s="198"/>
      <c r="BPU589" s="198"/>
      <c r="BPV589" s="198"/>
      <c r="BPW589" s="198"/>
      <c r="BPX589" s="198"/>
      <c r="BPY589" s="198"/>
      <c r="BPZ589" s="198"/>
      <c r="BQA589" s="198"/>
      <c r="BQB589" s="198"/>
      <c r="BQC589" s="198"/>
      <c r="BQD589" s="198"/>
      <c r="BQE589" s="198"/>
      <c r="BQF589" s="198"/>
      <c r="BQG589" s="198"/>
      <c r="BQH589" s="198"/>
      <c r="BQI589" s="198"/>
      <c r="BQJ589" s="198"/>
      <c r="BQK589" s="198"/>
      <c r="BQL589" s="198"/>
      <c r="BQM589" s="198"/>
      <c r="BQN589" s="198"/>
      <c r="BQO589" s="198"/>
      <c r="BQP589" s="198"/>
      <c r="BQQ589" s="198"/>
      <c r="BQR589" s="198"/>
      <c r="BQS589" s="198"/>
      <c r="BQT589" s="198"/>
      <c r="BQU589" s="198"/>
      <c r="BQV589" s="198"/>
      <c r="BQW589" s="198"/>
      <c r="BQX589" s="198"/>
      <c r="BQY589" s="198"/>
      <c r="BQZ589" s="198"/>
      <c r="BRA589" s="198"/>
      <c r="BRB589" s="198"/>
      <c r="BRC589" s="198"/>
      <c r="BRD589" s="198"/>
      <c r="BRE589" s="198"/>
      <c r="BRF589" s="198"/>
      <c r="BRG589" s="198"/>
      <c r="BRH589" s="198"/>
      <c r="BRI589" s="198"/>
      <c r="BRJ589" s="198"/>
      <c r="BRK589" s="198"/>
      <c r="BRL589" s="198"/>
      <c r="BRM589" s="198"/>
      <c r="BRN589" s="198"/>
      <c r="BRO589" s="198"/>
      <c r="BRP589" s="198"/>
      <c r="BRQ589" s="198"/>
      <c r="BRR589" s="198"/>
      <c r="BRS589" s="198"/>
      <c r="BRT589" s="198"/>
      <c r="BRU589" s="198"/>
      <c r="BRV589" s="198"/>
      <c r="BRW589" s="198"/>
      <c r="BRX589" s="198"/>
      <c r="BRY589" s="198"/>
      <c r="BRZ589" s="198"/>
      <c r="BSA589" s="198"/>
      <c r="BSB589" s="198"/>
      <c r="BSC589" s="198"/>
      <c r="BSD589" s="198"/>
      <c r="BSE589" s="198"/>
      <c r="BSF589" s="198"/>
      <c r="BSG589" s="198"/>
      <c r="BSH589" s="198"/>
      <c r="BSI589" s="198"/>
      <c r="BSJ589" s="198"/>
      <c r="BSK589" s="198"/>
      <c r="BSL589" s="198"/>
      <c r="BSM589" s="198"/>
      <c r="BSN589" s="198"/>
      <c r="BSO589" s="198"/>
      <c r="BSP589" s="198"/>
      <c r="BSQ589" s="198"/>
      <c r="BSR589" s="198"/>
      <c r="BSS589" s="198"/>
      <c r="BST589" s="198"/>
      <c r="BSU589" s="198"/>
      <c r="BSV589" s="198"/>
      <c r="BSW589" s="198"/>
      <c r="BSX589" s="198"/>
      <c r="BSY589" s="198"/>
      <c r="BSZ589" s="198"/>
      <c r="BTA589" s="198"/>
      <c r="BTB589" s="198"/>
      <c r="BTC589" s="198"/>
      <c r="BTD589" s="198"/>
      <c r="BTE589" s="198"/>
      <c r="BTF589" s="198"/>
      <c r="BTG589" s="198"/>
      <c r="BTH589" s="198"/>
      <c r="BTI589" s="198"/>
      <c r="BTJ589" s="198"/>
      <c r="BTK589" s="198"/>
      <c r="BTL589" s="198"/>
      <c r="BTM589" s="198"/>
      <c r="BTN589" s="198"/>
      <c r="BTO589" s="198"/>
      <c r="BTP589" s="198"/>
      <c r="BTQ589" s="198"/>
      <c r="BTR589" s="198"/>
      <c r="BTS589" s="198"/>
      <c r="BTT589" s="198"/>
      <c r="BTU589" s="198"/>
      <c r="BTV589" s="198"/>
      <c r="BTW589" s="198"/>
      <c r="BTX589" s="198"/>
      <c r="BTY589" s="198"/>
      <c r="BTZ589" s="198"/>
      <c r="BUA589" s="198"/>
      <c r="BUB589" s="198"/>
      <c r="BUC589" s="198"/>
      <c r="BUD589" s="198"/>
      <c r="BUE589" s="198"/>
      <c r="BUF589" s="198"/>
      <c r="BUG589" s="198"/>
      <c r="BUH589" s="198"/>
      <c r="BUI589" s="198"/>
      <c r="BUJ589" s="198"/>
      <c r="BUK589" s="198"/>
      <c r="BUL589" s="198"/>
      <c r="BUM589" s="198"/>
      <c r="BUN589" s="198"/>
      <c r="BUO589" s="198"/>
      <c r="BUP589" s="198"/>
      <c r="BUQ589" s="198"/>
      <c r="BUR589" s="198"/>
      <c r="BUS589" s="198"/>
      <c r="BUT589" s="198"/>
      <c r="BUU589" s="198"/>
      <c r="BUV589" s="198"/>
      <c r="BUW589" s="198"/>
      <c r="BUX589" s="198"/>
      <c r="BUY589" s="198"/>
      <c r="BUZ589" s="198"/>
      <c r="BVA589" s="198"/>
      <c r="BVB589" s="198"/>
      <c r="BVC589" s="198"/>
      <c r="BVD589" s="198"/>
      <c r="BVE589" s="198"/>
      <c r="BVF589" s="198"/>
      <c r="BVG589" s="198"/>
      <c r="BVH589" s="198"/>
      <c r="BVI589" s="198"/>
      <c r="BVJ589" s="198"/>
      <c r="BVK589" s="198"/>
      <c r="BVL589" s="198"/>
      <c r="BVM589" s="198"/>
      <c r="BVN589" s="198"/>
      <c r="BVO589" s="198"/>
      <c r="BVP589" s="198"/>
      <c r="BVQ589" s="198"/>
      <c r="BVR589" s="198"/>
      <c r="BVS589" s="198"/>
      <c r="BVT589" s="198"/>
      <c r="BVU589" s="198"/>
      <c r="BVV589" s="198"/>
      <c r="BVW589" s="198"/>
      <c r="BVX589" s="198"/>
      <c r="BVY589" s="198"/>
      <c r="BVZ589" s="198"/>
      <c r="BWA589" s="198"/>
      <c r="BWB589" s="198"/>
      <c r="BWC589" s="198"/>
      <c r="BWD589" s="198"/>
      <c r="BWE589" s="198"/>
      <c r="BWF589" s="198"/>
      <c r="BWG589" s="198"/>
      <c r="BWH589" s="198"/>
      <c r="BWI589" s="198"/>
      <c r="BWJ589" s="198"/>
      <c r="BWK589" s="198"/>
      <c r="BWL589" s="198"/>
      <c r="BWM589" s="198"/>
      <c r="BWN589" s="198"/>
      <c r="BWO589" s="198"/>
      <c r="BWP589" s="198"/>
      <c r="BWQ589" s="198"/>
      <c r="BWR589" s="198"/>
      <c r="BWS589" s="198"/>
      <c r="BWT589" s="198"/>
      <c r="BWU589" s="198"/>
      <c r="BWV589" s="198"/>
      <c r="BWW589" s="198"/>
      <c r="BWX589" s="198"/>
      <c r="BWY589" s="198"/>
      <c r="BWZ589" s="198"/>
      <c r="BXA589" s="198"/>
      <c r="BXB589" s="198"/>
      <c r="BXC589" s="198"/>
      <c r="BXD589" s="198"/>
      <c r="BXE589" s="198"/>
      <c r="BXF589" s="198"/>
      <c r="BXG589" s="198"/>
      <c r="BXH589" s="198"/>
      <c r="BXI589" s="198"/>
      <c r="BXJ589" s="198"/>
      <c r="BXK589" s="198"/>
      <c r="BXL589" s="198"/>
      <c r="BXM589" s="198"/>
      <c r="BXN589" s="198"/>
      <c r="BXO589" s="198"/>
      <c r="BXP589" s="198"/>
      <c r="BXQ589" s="198"/>
      <c r="BXR589" s="198"/>
      <c r="BXS589" s="198"/>
      <c r="BXT589" s="198"/>
      <c r="BXU589" s="198"/>
      <c r="BXV589" s="198"/>
      <c r="BXW589" s="198"/>
      <c r="BXX589" s="198"/>
      <c r="BXY589" s="198"/>
      <c r="BXZ589" s="198"/>
      <c r="BYA589" s="198"/>
      <c r="BYB589" s="198"/>
      <c r="BYC589" s="198"/>
      <c r="BYD589" s="198"/>
      <c r="BYE589" s="198"/>
      <c r="BYF589" s="198"/>
      <c r="BYG589" s="198"/>
      <c r="BYH589" s="198"/>
      <c r="BYI589" s="198"/>
      <c r="BYJ589" s="198"/>
      <c r="BYK589" s="198"/>
      <c r="BYL589" s="198"/>
      <c r="BYM589" s="198"/>
      <c r="BYN589" s="198"/>
      <c r="BYO589" s="198"/>
      <c r="BYP589" s="198"/>
      <c r="BYQ589" s="198"/>
      <c r="BYR589" s="198"/>
      <c r="BYS589" s="198"/>
      <c r="BYT589" s="198"/>
      <c r="BYU589" s="198"/>
      <c r="BYV589" s="198"/>
      <c r="BYW589" s="198"/>
      <c r="BYX589" s="198"/>
      <c r="BYY589" s="198"/>
      <c r="BYZ589" s="198"/>
      <c r="BZA589" s="198"/>
      <c r="BZB589" s="198"/>
      <c r="BZC589" s="198"/>
      <c r="BZD589" s="198"/>
      <c r="BZE589" s="198"/>
      <c r="BZF589" s="198"/>
      <c r="BZG589" s="198"/>
      <c r="BZH589" s="198"/>
      <c r="BZI589" s="198"/>
      <c r="BZJ589" s="198"/>
      <c r="BZK589" s="198"/>
      <c r="BZL589" s="198"/>
      <c r="BZM589" s="198"/>
      <c r="BZN589" s="198"/>
      <c r="BZO589" s="198"/>
      <c r="BZP589" s="198"/>
      <c r="BZQ589" s="198"/>
      <c r="BZR589" s="198"/>
      <c r="BZS589" s="198"/>
      <c r="BZT589" s="198"/>
      <c r="BZU589" s="198"/>
      <c r="BZV589" s="198"/>
      <c r="BZW589" s="198"/>
      <c r="BZX589" s="198"/>
      <c r="BZY589" s="198"/>
      <c r="BZZ589" s="198"/>
      <c r="CAA589" s="198"/>
      <c r="CAB589" s="198"/>
      <c r="CAC589" s="198"/>
      <c r="CAD589" s="198"/>
      <c r="CAE589" s="198"/>
      <c r="CAF589" s="198"/>
      <c r="CAG589" s="198"/>
      <c r="CAH589" s="198"/>
      <c r="CAI589" s="198"/>
      <c r="CAJ589" s="198"/>
      <c r="CAK589" s="198"/>
      <c r="CAL589" s="198"/>
      <c r="CAM589" s="198"/>
      <c r="CAN589" s="198"/>
      <c r="CAO589" s="198"/>
      <c r="CAP589" s="198"/>
      <c r="CAQ589" s="198"/>
      <c r="CAR589" s="198"/>
      <c r="CAS589" s="198"/>
      <c r="CAT589" s="198"/>
      <c r="CAU589" s="198"/>
      <c r="CAV589" s="198"/>
      <c r="CAW589" s="198"/>
      <c r="CAX589" s="198"/>
      <c r="CAY589" s="198"/>
      <c r="CAZ589" s="198"/>
      <c r="CBA589" s="198"/>
      <c r="CBB589" s="198"/>
      <c r="CBC589" s="198"/>
      <c r="CBD589" s="198"/>
      <c r="CBE589" s="198"/>
      <c r="CBF589" s="198"/>
      <c r="CBG589" s="198"/>
      <c r="CBH589" s="198"/>
      <c r="CBI589" s="198"/>
      <c r="CBJ589" s="198"/>
      <c r="CBK589" s="198"/>
      <c r="CBL589" s="198"/>
      <c r="CBM589" s="198"/>
      <c r="CBN589" s="198"/>
      <c r="CBO589" s="198"/>
      <c r="CBP589" s="198"/>
      <c r="CBQ589" s="198"/>
      <c r="CBR589" s="198"/>
      <c r="CBS589" s="198"/>
      <c r="CBT589" s="198"/>
      <c r="CBU589" s="198"/>
      <c r="CBV589" s="198"/>
      <c r="CBW589" s="198"/>
      <c r="CBX589" s="198"/>
      <c r="CBY589" s="198"/>
      <c r="CBZ589" s="198"/>
      <c r="CCA589" s="198"/>
      <c r="CCB589" s="198"/>
      <c r="CCC589" s="198"/>
      <c r="CCD589" s="198"/>
      <c r="CCE589" s="198"/>
      <c r="CCF589" s="198"/>
      <c r="CCG589" s="198"/>
      <c r="CCH589" s="198"/>
      <c r="CCI589" s="198"/>
      <c r="CCJ589" s="198"/>
      <c r="CCK589" s="198"/>
      <c r="CCL589" s="198"/>
      <c r="CCM589" s="198"/>
      <c r="CCN589" s="198"/>
      <c r="CCO589" s="198"/>
      <c r="CCP589" s="198"/>
      <c r="CCQ589" s="198"/>
      <c r="CCR589" s="198"/>
      <c r="CCS589" s="198"/>
      <c r="CCT589" s="198"/>
      <c r="CCU589" s="198"/>
      <c r="CCV589" s="198"/>
      <c r="CCW589" s="198"/>
      <c r="CCX589" s="198"/>
      <c r="CCY589" s="198"/>
      <c r="CCZ589" s="198"/>
      <c r="CDA589" s="198"/>
      <c r="CDB589" s="198"/>
      <c r="CDC589" s="198"/>
      <c r="CDD589" s="198"/>
      <c r="CDE589" s="198"/>
      <c r="CDF589" s="198"/>
      <c r="CDG589" s="198"/>
      <c r="CDH589" s="198"/>
      <c r="CDI589" s="198"/>
      <c r="CDJ589" s="198"/>
      <c r="CDK589" s="198"/>
      <c r="CDL589" s="198"/>
      <c r="CDM589" s="198"/>
      <c r="CDN589" s="198"/>
      <c r="CDO589" s="198"/>
      <c r="CDP589" s="198"/>
      <c r="CDQ589" s="198"/>
      <c r="CDR589" s="198"/>
      <c r="CDS589" s="198"/>
      <c r="CDT589" s="198"/>
      <c r="CDU589" s="198"/>
      <c r="CDV589" s="198"/>
      <c r="CDW589" s="198"/>
      <c r="CDX589" s="198"/>
      <c r="CDY589" s="198"/>
      <c r="CDZ589" s="198"/>
      <c r="CEA589" s="198"/>
      <c r="CEB589" s="198"/>
      <c r="CEC589" s="198"/>
      <c r="CED589" s="198"/>
      <c r="CEE589" s="198"/>
      <c r="CEF589" s="198"/>
      <c r="CEG589" s="198"/>
      <c r="CEH589" s="198"/>
      <c r="CEI589" s="198"/>
      <c r="CEJ589" s="198"/>
      <c r="CEK589" s="198"/>
      <c r="CEL589" s="198"/>
      <c r="CEM589" s="198"/>
      <c r="CEN589" s="198"/>
      <c r="CEO589" s="198"/>
      <c r="CEP589" s="198"/>
      <c r="CEQ589" s="198"/>
      <c r="CER589" s="198"/>
      <c r="CES589" s="198"/>
      <c r="CET589" s="198"/>
      <c r="CEU589" s="198"/>
      <c r="CEV589" s="198"/>
      <c r="CEW589" s="198"/>
      <c r="CEX589" s="198"/>
      <c r="CEY589" s="198"/>
      <c r="CEZ589" s="198"/>
      <c r="CFA589" s="198"/>
      <c r="CFB589" s="198"/>
      <c r="CFC589" s="198"/>
      <c r="CFD589" s="198"/>
      <c r="CFE589" s="198"/>
      <c r="CFF589" s="198"/>
      <c r="CFG589" s="198"/>
      <c r="CFH589" s="198"/>
      <c r="CFI589" s="198"/>
      <c r="CFJ589" s="198"/>
      <c r="CFK589" s="198"/>
      <c r="CFL589" s="198"/>
      <c r="CFM589" s="198"/>
      <c r="CFN589" s="198"/>
      <c r="CFO589" s="198"/>
      <c r="CFP589" s="198"/>
      <c r="CFQ589" s="198"/>
      <c r="CFR589" s="198"/>
      <c r="CFS589" s="198"/>
      <c r="CFT589" s="198"/>
      <c r="CFU589" s="198"/>
      <c r="CFV589" s="198"/>
      <c r="CFW589" s="198"/>
      <c r="CFX589" s="198"/>
      <c r="CFY589" s="198"/>
      <c r="CFZ589" s="198"/>
      <c r="CGA589" s="198"/>
      <c r="CGB589" s="198"/>
      <c r="CGC589" s="198"/>
      <c r="CGD589" s="198"/>
      <c r="CGE589" s="198"/>
      <c r="CGF589" s="198"/>
      <c r="CGG589" s="198"/>
      <c r="CGH589" s="198"/>
      <c r="CGI589" s="198"/>
      <c r="CGJ589" s="198"/>
      <c r="CGK589" s="198"/>
      <c r="CGL589" s="198"/>
      <c r="CGM589" s="198"/>
      <c r="CGN589" s="198"/>
      <c r="CGO589" s="198"/>
      <c r="CGP589" s="198"/>
      <c r="CGQ589" s="198"/>
      <c r="CGR589" s="198"/>
      <c r="CGS589" s="198"/>
      <c r="CGT589" s="198"/>
      <c r="CGU589" s="198"/>
      <c r="CGV589" s="198"/>
      <c r="CGW589" s="198"/>
      <c r="CGX589" s="198"/>
      <c r="CGY589" s="198"/>
      <c r="CGZ589" s="198"/>
      <c r="CHA589" s="198"/>
      <c r="CHB589" s="198"/>
      <c r="CHC589" s="198"/>
      <c r="CHD589" s="198"/>
      <c r="CHE589" s="198"/>
      <c r="CHF589" s="198"/>
      <c r="CHG589" s="198"/>
      <c r="CHH589" s="198"/>
      <c r="CHI589" s="198"/>
      <c r="CHJ589" s="198"/>
      <c r="CHK589" s="198"/>
      <c r="CHL589" s="198"/>
      <c r="CHM589" s="198"/>
      <c r="CHN589" s="198"/>
      <c r="CHO589" s="198"/>
      <c r="CHP589" s="198"/>
      <c r="CHQ589" s="198"/>
      <c r="CHR589" s="198"/>
      <c r="CHS589" s="198"/>
      <c r="CHT589" s="198"/>
      <c r="CHU589" s="198"/>
      <c r="CHV589" s="198"/>
      <c r="CHW589" s="198"/>
      <c r="CHX589" s="198"/>
      <c r="CHY589" s="198"/>
      <c r="CHZ589" s="198"/>
      <c r="CIA589" s="198"/>
      <c r="CIB589" s="198"/>
      <c r="CIC589" s="198"/>
      <c r="CID589" s="198"/>
      <c r="CIE589" s="198"/>
      <c r="CIF589" s="198"/>
      <c r="CIG589" s="198"/>
      <c r="CIH589" s="198"/>
      <c r="CII589" s="198"/>
      <c r="CIJ589" s="198"/>
      <c r="CIK589" s="198"/>
      <c r="CIL589" s="198"/>
      <c r="CIM589" s="198"/>
      <c r="CIN589" s="198"/>
      <c r="CIO589" s="198"/>
      <c r="CIP589" s="198"/>
      <c r="CIQ589" s="198"/>
      <c r="CIR589" s="198"/>
      <c r="CIS589" s="198"/>
      <c r="CIT589" s="198"/>
      <c r="CIU589" s="198"/>
      <c r="CIV589" s="198"/>
      <c r="CIW589" s="198"/>
      <c r="CIX589" s="198"/>
      <c r="CIY589" s="198"/>
      <c r="CIZ589" s="198"/>
      <c r="CJA589" s="198"/>
      <c r="CJB589" s="198"/>
      <c r="CJC589" s="198"/>
      <c r="CJD589" s="198"/>
      <c r="CJE589" s="198"/>
      <c r="CJF589" s="198"/>
      <c r="CJG589" s="198"/>
      <c r="CJH589" s="198"/>
      <c r="CJI589" s="198"/>
      <c r="CJJ589" s="198"/>
      <c r="CJK589" s="198"/>
      <c r="CJL589" s="198"/>
      <c r="CJM589" s="198"/>
      <c r="CJN589" s="198"/>
      <c r="CJO589" s="198"/>
      <c r="CJP589" s="198"/>
      <c r="CJQ589" s="198"/>
      <c r="CJR589" s="198"/>
      <c r="CJS589" s="198"/>
      <c r="CJT589" s="198"/>
      <c r="CJU589" s="198"/>
      <c r="CJV589" s="198"/>
      <c r="CJW589" s="198"/>
      <c r="CJX589" s="198"/>
      <c r="CJY589" s="198"/>
      <c r="CJZ589" s="198"/>
      <c r="CKA589" s="198"/>
      <c r="CKB589" s="198"/>
      <c r="CKC589" s="198"/>
      <c r="CKD589" s="198"/>
      <c r="CKE589" s="198"/>
      <c r="CKF589" s="198"/>
      <c r="CKG589" s="198"/>
      <c r="CKH589" s="198"/>
      <c r="CKI589" s="198"/>
      <c r="CKJ589" s="198"/>
      <c r="CKK589" s="198"/>
      <c r="CKL589" s="198"/>
      <c r="CKM589" s="198"/>
      <c r="CKN589" s="198"/>
      <c r="CKO589" s="198"/>
      <c r="CKP589" s="198"/>
      <c r="CKQ589" s="198"/>
      <c r="CKR589" s="198"/>
      <c r="CKS589" s="198"/>
      <c r="CKT589" s="198"/>
      <c r="CKU589" s="198"/>
      <c r="CKV589" s="198"/>
      <c r="CKW589" s="198"/>
      <c r="CKX589" s="198"/>
      <c r="CKY589" s="198"/>
      <c r="CKZ589" s="198"/>
      <c r="CLA589" s="198"/>
      <c r="CLB589" s="198"/>
      <c r="CLC589" s="198"/>
      <c r="CLD589" s="198"/>
      <c r="CLE589" s="198"/>
      <c r="CLF589" s="198"/>
      <c r="CLG589" s="198"/>
      <c r="CLH589" s="198"/>
      <c r="CLI589" s="198"/>
      <c r="CLJ589" s="198"/>
      <c r="CLK589" s="198"/>
      <c r="CLL589" s="198"/>
      <c r="CLM589" s="198"/>
      <c r="CLN589" s="198"/>
      <c r="CLO589" s="198"/>
      <c r="CLP589" s="198"/>
      <c r="CLQ589" s="198"/>
      <c r="CLR589" s="198"/>
      <c r="CLS589" s="198"/>
      <c r="CLT589" s="198"/>
      <c r="CLU589" s="198"/>
      <c r="CLV589" s="198"/>
      <c r="CLW589" s="198"/>
      <c r="CLX589" s="198"/>
      <c r="CLY589" s="198"/>
      <c r="CLZ589" s="198"/>
      <c r="CMA589" s="198"/>
      <c r="CMB589" s="198"/>
      <c r="CMC589" s="198"/>
      <c r="CMD589" s="198"/>
      <c r="CME589" s="198"/>
      <c r="CMF589" s="198"/>
      <c r="CMG589" s="198"/>
      <c r="CMH589" s="198"/>
      <c r="CMI589" s="198"/>
      <c r="CMJ589" s="198"/>
      <c r="CMK589" s="198"/>
      <c r="CML589" s="198"/>
      <c r="CMM589" s="198"/>
      <c r="CMN589" s="198"/>
      <c r="CMO589" s="198"/>
      <c r="CMP589" s="198"/>
      <c r="CMQ589" s="198"/>
      <c r="CMR589" s="198"/>
      <c r="CMS589" s="198"/>
      <c r="CMT589" s="198"/>
      <c r="CMU589" s="198"/>
      <c r="CMV589" s="198"/>
      <c r="CMW589" s="198"/>
      <c r="CMX589" s="198"/>
      <c r="CMY589" s="198"/>
      <c r="CMZ589" s="198"/>
      <c r="CNA589" s="198"/>
      <c r="CNB589" s="198"/>
      <c r="CNC589" s="198"/>
      <c r="CND589" s="198"/>
      <c r="CNE589" s="198"/>
      <c r="CNF589" s="198"/>
      <c r="CNG589" s="198"/>
      <c r="CNH589" s="198"/>
      <c r="CNI589" s="198"/>
      <c r="CNJ589" s="198"/>
      <c r="CNK589" s="198"/>
      <c r="CNL589" s="198"/>
      <c r="CNM589" s="198"/>
      <c r="CNN589" s="198"/>
      <c r="CNO589" s="198"/>
      <c r="CNP589" s="198"/>
      <c r="CNQ589" s="198"/>
      <c r="CNR589" s="198"/>
      <c r="CNS589" s="198"/>
      <c r="CNT589" s="198"/>
      <c r="CNU589" s="198"/>
      <c r="CNV589" s="198"/>
      <c r="CNW589" s="198"/>
      <c r="CNX589" s="198"/>
      <c r="CNY589" s="198"/>
      <c r="CNZ589" s="198"/>
      <c r="COA589" s="198"/>
      <c r="COB589" s="198"/>
      <c r="COC589" s="198"/>
      <c r="COD589" s="198"/>
      <c r="COE589" s="198"/>
      <c r="COF589" s="198"/>
      <c r="COG589" s="198"/>
      <c r="COH589" s="198"/>
      <c r="COI589" s="198"/>
      <c r="COJ589" s="198"/>
      <c r="COK589" s="198"/>
      <c r="COL589" s="198"/>
      <c r="COM589" s="198"/>
      <c r="CON589" s="198"/>
      <c r="COO589" s="198"/>
      <c r="COP589" s="198"/>
      <c r="COQ589" s="198"/>
      <c r="COR589" s="198"/>
      <c r="COS589" s="198"/>
      <c r="COT589" s="198"/>
      <c r="COU589" s="198"/>
      <c r="COV589" s="198"/>
      <c r="COW589" s="198"/>
      <c r="COX589" s="198"/>
      <c r="COY589" s="198"/>
      <c r="COZ589" s="198"/>
      <c r="CPA589" s="198"/>
      <c r="CPB589" s="198"/>
      <c r="CPC589" s="198"/>
      <c r="CPD589" s="198"/>
      <c r="CPE589" s="198"/>
      <c r="CPF589" s="198"/>
      <c r="CPG589" s="198"/>
      <c r="CPH589" s="198"/>
      <c r="CPI589" s="198"/>
      <c r="CPJ589" s="198"/>
      <c r="CPK589" s="198"/>
      <c r="CPL589" s="198"/>
      <c r="CPM589" s="198"/>
      <c r="CPN589" s="198"/>
      <c r="CPO589" s="198"/>
      <c r="CPP589" s="198"/>
      <c r="CPQ589" s="198"/>
      <c r="CPR589" s="198"/>
      <c r="CPS589" s="198"/>
      <c r="CPT589" s="198"/>
      <c r="CPU589" s="198"/>
      <c r="CPV589" s="198"/>
      <c r="CPW589" s="198"/>
      <c r="CPX589" s="198"/>
      <c r="CPY589" s="198"/>
      <c r="CPZ589" s="198"/>
      <c r="CQA589" s="198"/>
      <c r="CQB589" s="198"/>
      <c r="CQC589" s="198"/>
      <c r="CQD589" s="198"/>
      <c r="CQE589" s="198"/>
      <c r="CQF589" s="198"/>
      <c r="CQG589" s="198"/>
      <c r="CQH589" s="198"/>
      <c r="CQI589" s="198"/>
      <c r="CQJ589" s="198"/>
      <c r="CQK589" s="198"/>
      <c r="CQL589" s="198"/>
      <c r="CQM589" s="198"/>
      <c r="CQN589" s="198"/>
      <c r="CQO589" s="198"/>
      <c r="CQP589" s="198"/>
      <c r="CQQ589" s="198"/>
      <c r="CQR589" s="198"/>
      <c r="CQS589" s="198"/>
      <c r="CQT589" s="198"/>
      <c r="CQU589" s="198"/>
      <c r="CQV589" s="198"/>
      <c r="CQW589" s="198"/>
      <c r="CQX589" s="198"/>
      <c r="CQY589" s="198"/>
      <c r="CQZ589" s="198"/>
      <c r="CRA589" s="198"/>
      <c r="CRB589" s="198"/>
      <c r="CRC589" s="198"/>
      <c r="CRD589" s="198"/>
      <c r="CRE589" s="198"/>
      <c r="CRF589" s="198"/>
      <c r="CRG589" s="198"/>
      <c r="CRH589" s="198"/>
      <c r="CRI589" s="198"/>
      <c r="CRJ589" s="198"/>
      <c r="CRK589" s="198"/>
      <c r="CRL589" s="198"/>
      <c r="CRM589" s="198"/>
      <c r="CRN589" s="198"/>
      <c r="CRO589" s="198"/>
      <c r="CRP589" s="198"/>
      <c r="CRQ589" s="198"/>
      <c r="CRR589" s="198"/>
      <c r="CRS589" s="198"/>
      <c r="CRT589" s="198"/>
      <c r="CRU589" s="198"/>
      <c r="CRV589" s="198"/>
      <c r="CRW589" s="198"/>
      <c r="CRX589" s="198"/>
      <c r="CRY589" s="198"/>
      <c r="CRZ589" s="198"/>
      <c r="CSA589" s="198"/>
      <c r="CSB589" s="198"/>
      <c r="CSC589" s="198"/>
      <c r="CSD589" s="198"/>
      <c r="CSE589" s="198"/>
      <c r="CSF589" s="198"/>
      <c r="CSG589" s="198"/>
      <c r="CSH589" s="198"/>
      <c r="CSI589" s="198"/>
      <c r="CSJ589" s="198"/>
      <c r="CSK589" s="198"/>
      <c r="CSL589" s="198"/>
      <c r="CSM589" s="198"/>
      <c r="CSN589" s="198"/>
      <c r="CSO589" s="198"/>
      <c r="CSP589" s="198"/>
      <c r="CSQ589" s="198"/>
      <c r="CSR589" s="198"/>
      <c r="CSS589" s="198"/>
      <c r="CST589" s="198"/>
      <c r="CSU589" s="198"/>
      <c r="CSV589" s="198"/>
      <c r="CSW589" s="198"/>
      <c r="CSX589" s="198"/>
      <c r="CSY589" s="198"/>
      <c r="CSZ589" s="198"/>
      <c r="CTA589" s="198"/>
      <c r="CTB589" s="198"/>
      <c r="CTC589" s="198"/>
      <c r="CTD589" s="198"/>
      <c r="CTE589" s="198"/>
      <c r="CTF589" s="198"/>
      <c r="CTG589" s="198"/>
      <c r="CTH589" s="198"/>
      <c r="CTI589" s="198"/>
      <c r="CTJ589" s="198"/>
      <c r="CTK589" s="198"/>
      <c r="CTL589" s="198"/>
      <c r="CTM589" s="198"/>
      <c r="CTN589" s="198"/>
      <c r="CTO589" s="198"/>
      <c r="CTP589" s="198"/>
      <c r="CTQ589" s="198"/>
      <c r="CTR589" s="198"/>
      <c r="CTS589" s="198"/>
      <c r="CTT589" s="198"/>
      <c r="CTU589" s="198"/>
      <c r="CTV589" s="198"/>
      <c r="CTW589" s="198"/>
      <c r="CTX589" s="198"/>
      <c r="CTY589" s="198"/>
      <c r="CTZ589" s="198"/>
      <c r="CUA589" s="198"/>
      <c r="CUB589" s="198"/>
      <c r="CUC589" s="198"/>
      <c r="CUD589" s="198"/>
      <c r="CUE589" s="198"/>
      <c r="CUF589" s="198"/>
      <c r="CUG589" s="198"/>
      <c r="CUH589" s="198"/>
      <c r="CUI589" s="198"/>
      <c r="CUJ589" s="198"/>
      <c r="CUK589" s="198"/>
      <c r="CUL589" s="198"/>
      <c r="CUM589" s="198"/>
      <c r="CUN589" s="198"/>
      <c r="CUO589" s="198"/>
      <c r="CUP589" s="198"/>
      <c r="CUQ589" s="198"/>
      <c r="CUR589" s="198"/>
      <c r="CUS589" s="198"/>
      <c r="CUT589" s="198"/>
      <c r="CUU589" s="198"/>
      <c r="CUV589" s="198"/>
      <c r="CUW589" s="198"/>
      <c r="CUX589" s="198"/>
      <c r="CUY589" s="198"/>
      <c r="CUZ589" s="198"/>
      <c r="CVA589" s="198"/>
      <c r="CVB589" s="198"/>
      <c r="CVC589" s="198"/>
      <c r="CVD589" s="198"/>
      <c r="CVE589" s="198"/>
      <c r="CVF589" s="198"/>
      <c r="CVG589" s="198"/>
      <c r="CVH589" s="198"/>
      <c r="CVI589" s="198"/>
      <c r="CVJ589" s="198"/>
      <c r="CVK589" s="198"/>
      <c r="CVL589" s="198"/>
      <c r="CVM589" s="198"/>
      <c r="CVN589" s="198"/>
      <c r="CVO589" s="198"/>
      <c r="CVP589" s="198"/>
      <c r="CVQ589" s="198"/>
      <c r="CVR589" s="198"/>
      <c r="CVS589" s="198"/>
      <c r="CVT589" s="198"/>
      <c r="CVU589" s="198"/>
      <c r="CVV589" s="198"/>
      <c r="CVW589" s="198"/>
      <c r="CVX589" s="198"/>
      <c r="CVY589" s="198"/>
      <c r="CVZ589" s="198"/>
      <c r="CWA589" s="198"/>
      <c r="CWB589" s="198"/>
      <c r="CWC589" s="198"/>
      <c r="CWD589" s="198"/>
      <c r="CWE589" s="198"/>
      <c r="CWF589" s="198"/>
      <c r="CWG589" s="198"/>
      <c r="CWH589" s="198"/>
      <c r="CWI589" s="198"/>
      <c r="CWJ589" s="198"/>
      <c r="CWK589" s="198"/>
      <c r="CWL589" s="198"/>
      <c r="CWM589" s="198"/>
      <c r="CWN589" s="198"/>
      <c r="CWO589" s="198"/>
      <c r="CWP589" s="198"/>
      <c r="CWQ589" s="198"/>
      <c r="CWR589" s="198"/>
      <c r="CWS589" s="198"/>
      <c r="CWT589" s="198"/>
      <c r="CWU589" s="198"/>
      <c r="CWV589" s="198"/>
      <c r="CWW589" s="198"/>
      <c r="CWX589" s="198"/>
      <c r="CWY589" s="198"/>
      <c r="CWZ589" s="198"/>
      <c r="CXA589" s="198"/>
      <c r="CXB589" s="198"/>
      <c r="CXC589" s="198"/>
      <c r="CXD589" s="198"/>
      <c r="CXE589" s="198"/>
      <c r="CXF589" s="198"/>
      <c r="CXG589" s="198"/>
      <c r="CXH589" s="198"/>
      <c r="CXI589" s="198"/>
      <c r="CXJ589" s="198"/>
      <c r="CXK589" s="198"/>
      <c r="CXL589" s="198"/>
      <c r="CXM589" s="198"/>
      <c r="CXN589" s="198"/>
      <c r="CXO589" s="198"/>
      <c r="CXP589" s="198"/>
      <c r="CXQ589" s="198"/>
      <c r="CXR589" s="198"/>
      <c r="CXS589" s="198"/>
      <c r="CXT589" s="198"/>
      <c r="CXU589" s="198"/>
      <c r="CXV589" s="198"/>
      <c r="CXW589" s="198"/>
      <c r="CXX589" s="198"/>
      <c r="CXY589" s="198"/>
      <c r="CXZ589" s="198"/>
      <c r="CYA589" s="198"/>
      <c r="CYB589" s="198"/>
      <c r="CYC589" s="198"/>
      <c r="CYD589" s="198"/>
      <c r="CYE589" s="198"/>
      <c r="CYF589" s="198"/>
      <c r="CYG589" s="198"/>
      <c r="CYH589" s="198"/>
      <c r="CYI589" s="198"/>
      <c r="CYJ589" s="198"/>
      <c r="CYK589" s="198"/>
      <c r="CYL589" s="198"/>
      <c r="CYM589" s="198"/>
      <c r="CYN589" s="198"/>
      <c r="CYO589" s="198"/>
      <c r="CYP589" s="198"/>
      <c r="CYQ589" s="198"/>
      <c r="CYR589" s="198"/>
      <c r="CYS589" s="198"/>
      <c r="CYT589" s="198"/>
      <c r="CYU589" s="198"/>
      <c r="CYV589" s="198"/>
      <c r="CYW589" s="198"/>
      <c r="CYX589" s="198"/>
      <c r="CYY589" s="198"/>
      <c r="CYZ589" s="198"/>
      <c r="CZA589" s="198"/>
      <c r="CZB589" s="198"/>
      <c r="CZC589" s="198"/>
      <c r="CZD589" s="198"/>
      <c r="CZE589" s="198"/>
      <c r="CZF589" s="198"/>
      <c r="CZG589" s="198"/>
      <c r="CZH589" s="198"/>
      <c r="CZI589" s="198"/>
      <c r="CZJ589" s="198"/>
      <c r="CZK589" s="198"/>
      <c r="CZL589" s="198"/>
      <c r="CZM589" s="198"/>
      <c r="CZN589" s="198"/>
      <c r="CZO589" s="198"/>
      <c r="CZP589" s="198"/>
      <c r="CZQ589" s="198"/>
      <c r="CZR589" s="198"/>
      <c r="CZS589" s="198"/>
      <c r="CZT589" s="198"/>
      <c r="CZU589" s="198"/>
      <c r="CZV589" s="198"/>
      <c r="CZW589" s="198"/>
      <c r="CZX589" s="198"/>
      <c r="CZY589" s="198"/>
      <c r="CZZ589" s="198"/>
      <c r="DAA589" s="198"/>
      <c r="DAB589" s="198"/>
      <c r="DAC589" s="198"/>
      <c r="DAD589" s="198"/>
      <c r="DAE589" s="198"/>
      <c r="DAF589" s="198"/>
      <c r="DAG589" s="198"/>
      <c r="DAH589" s="198"/>
      <c r="DAI589" s="198"/>
      <c r="DAJ589" s="198"/>
      <c r="DAK589" s="198"/>
      <c r="DAL589" s="198"/>
      <c r="DAM589" s="198"/>
      <c r="DAN589" s="198"/>
      <c r="DAO589" s="198"/>
      <c r="DAP589" s="198"/>
      <c r="DAQ589" s="198"/>
      <c r="DAR589" s="198"/>
      <c r="DAS589" s="198"/>
      <c r="DAT589" s="198"/>
      <c r="DAU589" s="198"/>
      <c r="DAV589" s="198"/>
      <c r="DAW589" s="198"/>
      <c r="DAX589" s="198"/>
      <c r="DAY589" s="198"/>
      <c r="DAZ589" s="198"/>
      <c r="DBA589" s="198"/>
      <c r="DBB589" s="198"/>
      <c r="DBC589" s="198"/>
      <c r="DBD589" s="198"/>
      <c r="DBE589" s="198"/>
      <c r="DBF589" s="198"/>
      <c r="DBG589" s="198"/>
      <c r="DBH589" s="198"/>
      <c r="DBI589" s="198"/>
      <c r="DBJ589" s="198"/>
      <c r="DBK589" s="198"/>
      <c r="DBL589" s="198"/>
      <c r="DBM589" s="198"/>
      <c r="DBN589" s="198"/>
      <c r="DBO589" s="198"/>
      <c r="DBP589" s="198"/>
      <c r="DBQ589" s="198"/>
      <c r="DBR589" s="198"/>
      <c r="DBS589" s="198"/>
      <c r="DBT589" s="198"/>
      <c r="DBU589" s="198"/>
      <c r="DBV589" s="198"/>
      <c r="DBW589" s="198"/>
      <c r="DBX589" s="198"/>
      <c r="DBY589" s="198"/>
      <c r="DBZ589" s="198"/>
      <c r="DCA589" s="198"/>
      <c r="DCB589" s="198"/>
      <c r="DCC589" s="198"/>
      <c r="DCD589" s="198"/>
      <c r="DCE589" s="198"/>
      <c r="DCF589" s="198"/>
      <c r="DCG589" s="198"/>
      <c r="DCH589" s="198"/>
      <c r="DCI589" s="198"/>
      <c r="DCJ589" s="198"/>
      <c r="DCK589" s="198"/>
      <c r="DCL589" s="198"/>
      <c r="DCM589" s="198"/>
      <c r="DCN589" s="198"/>
      <c r="DCO589" s="198"/>
      <c r="DCP589" s="198"/>
      <c r="DCQ589" s="198"/>
      <c r="DCR589" s="198"/>
      <c r="DCS589" s="198"/>
      <c r="DCT589" s="198"/>
      <c r="DCU589" s="198"/>
      <c r="DCV589" s="198"/>
      <c r="DCW589" s="198"/>
      <c r="DCX589" s="198"/>
      <c r="DCY589" s="198"/>
      <c r="DCZ589" s="198"/>
      <c r="DDA589" s="198"/>
      <c r="DDB589" s="198"/>
      <c r="DDC589" s="198"/>
      <c r="DDD589" s="198"/>
      <c r="DDE589" s="198"/>
      <c r="DDF589" s="198"/>
      <c r="DDG589" s="198"/>
      <c r="DDH589" s="198"/>
      <c r="DDI589" s="198"/>
      <c r="DDJ589" s="198"/>
      <c r="DDK589" s="198"/>
      <c r="DDL589" s="198"/>
      <c r="DDM589" s="198"/>
      <c r="DDN589" s="198"/>
      <c r="DDO589" s="198"/>
      <c r="DDP589" s="198"/>
      <c r="DDQ589" s="198"/>
      <c r="DDR589" s="198"/>
      <c r="DDS589" s="198"/>
      <c r="DDT589" s="198"/>
      <c r="DDU589" s="198"/>
      <c r="DDV589" s="198"/>
      <c r="DDW589" s="198"/>
      <c r="DDX589" s="198"/>
      <c r="DDY589" s="198"/>
      <c r="DDZ589" s="198"/>
      <c r="DEA589" s="198"/>
      <c r="DEB589" s="198"/>
      <c r="DEC589" s="198"/>
      <c r="DED589" s="198"/>
      <c r="DEE589" s="198"/>
      <c r="DEF589" s="198"/>
      <c r="DEG589" s="198"/>
      <c r="DEH589" s="198"/>
      <c r="DEI589" s="198"/>
      <c r="DEJ589" s="198"/>
      <c r="DEK589" s="198"/>
      <c r="DEL589" s="198"/>
      <c r="DEM589" s="198"/>
      <c r="DEN589" s="198"/>
      <c r="DEO589" s="198"/>
      <c r="DEP589" s="198"/>
      <c r="DEQ589" s="198"/>
      <c r="DER589" s="198"/>
      <c r="DES589" s="198"/>
      <c r="DET589" s="198"/>
      <c r="DEU589" s="198"/>
      <c r="DEV589" s="198"/>
      <c r="DEW589" s="198"/>
      <c r="DEX589" s="198"/>
      <c r="DEY589" s="198"/>
      <c r="DEZ589" s="198"/>
      <c r="DFA589" s="198"/>
      <c r="DFB589" s="198"/>
      <c r="DFC589" s="198"/>
      <c r="DFD589" s="198"/>
      <c r="DFE589" s="198"/>
      <c r="DFF589" s="198"/>
      <c r="DFG589" s="198"/>
      <c r="DFH589" s="198"/>
      <c r="DFI589" s="198"/>
      <c r="DFJ589" s="198"/>
      <c r="DFK589" s="198"/>
      <c r="DFL589" s="198"/>
      <c r="DFM589" s="198"/>
      <c r="DFN589" s="198"/>
      <c r="DFO589" s="198"/>
      <c r="DFP589" s="198"/>
      <c r="DFQ589" s="198"/>
      <c r="DFR589" s="198"/>
      <c r="DFS589" s="198"/>
      <c r="DFT589" s="198"/>
      <c r="DFU589" s="198"/>
      <c r="DFV589" s="198"/>
      <c r="DFW589" s="198"/>
      <c r="DFX589" s="198"/>
      <c r="DFY589" s="198"/>
      <c r="DFZ589" s="198"/>
      <c r="DGA589" s="198"/>
      <c r="DGB589" s="198"/>
      <c r="DGC589" s="198"/>
      <c r="DGD589" s="198"/>
      <c r="DGE589" s="198"/>
      <c r="DGF589" s="198"/>
      <c r="DGG589" s="198"/>
      <c r="DGH589" s="198"/>
      <c r="DGI589" s="198"/>
      <c r="DGJ589" s="198"/>
      <c r="DGK589" s="198"/>
      <c r="DGL589" s="198"/>
      <c r="DGM589" s="198"/>
      <c r="DGN589" s="198"/>
      <c r="DGO589" s="198"/>
      <c r="DGP589" s="198"/>
      <c r="DGQ589" s="198"/>
      <c r="DGR589" s="198"/>
      <c r="DGS589" s="198"/>
      <c r="DGT589" s="198"/>
      <c r="DGU589" s="198"/>
      <c r="DGV589" s="198"/>
      <c r="DGW589" s="198"/>
      <c r="DGX589" s="198"/>
      <c r="DGY589" s="198"/>
      <c r="DGZ589" s="198"/>
      <c r="DHA589" s="198"/>
      <c r="DHB589" s="198"/>
      <c r="DHC589" s="198"/>
      <c r="DHD589" s="198"/>
      <c r="DHE589" s="198"/>
      <c r="DHF589" s="198"/>
      <c r="DHG589" s="198"/>
      <c r="DHH589" s="198"/>
      <c r="DHI589" s="198"/>
      <c r="DHJ589" s="198"/>
      <c r="DHK589" s="198"/>
      <c r="DHL589" s="198"/>
      <c r="DHM589" s="198"/>
      <c r="DHN589" s="198"/>
      <c r="DHO589" s="198"/>
      <c r="DHP589" s="198"/>
      <c r="DHQ589" s="198"/>
      <c r="DHR589" s="198"/>
      <c r="DHS589" s="198"/>
      <c r="DHT589" s="198"/>
      <c r="DHU589" s="198"/>
      <c r="DHV589" s="198"/>
      <c r="DHW589" s="198"/>
      <c r="DHX589" s="198"/>
      <c r="DHY589" s="198"/>
      <c r="DHZ589" s="198"/>
      <c r="DIA589" s="198"/>
      <c r="DIB589" s="198"/>
      <c r="DIC589" s="198"/>
      <c r="DID589" s="198"/>
      <c r="DIE589" s="198"/>
      <c r="DIF589" s="198"/>
      <c r="DIG589" s="198"/>
      <c r="DIH589" s="198"/>
      <c r="DII589" s="198"/>
      <c r="DIJ589" s="198"/>
      <c r="DIK589" s="198"/>
      <c r="DIL589" s="198"/>
      <c r="DIM589" s="198"/>
      <c r="DIN589" s="198"/>
      <c r="DIO589" s="198"/>
      <c r="DIP589" s="198"/>
      <c r="DIQ589" s="198"/>
      <c r="DIR589" s="198"/>
      <c r="DIS589" s="198"/>
      <c r="DIT589" s="198"/>
      <c r="DIU589" s="198"/>
      <c r="DIV589" s="198"/>
      <c r="DIW589" s="198"/>
      <c r="DIX589" s="198"/>
      <c r="DIY589" s="198"/>
      <c r="DIZ589" s="198"/>
      <c r="DJA589" s="198"/>
      <c r="DJB589" s="198"/>
      <c r="DJC589" s="198"/>
      <c r="DJD589" s="198"/>
      <c r="DJE589" s="198"/>
      <c r="DJF589" s="198"/>
      <c r="DJG589" s="198"/>
      <c r="DJH589" s="198"/>
      <c r="DJI589" s="198"/>
      <c r="DJJ589" s="198"/>
      <c r="DJK589" s="198"/>
      <c r="DJL589" s="198"/>
      <c r="DJM589" s="198"/>
      <c r="DJN589" s="198"/>
      <c r="DJO589" s="198"/>
      <c r="DJP589" s="198"/>
      <c r="DJQ589" s="198"/>
      <c r="DJR589" s="198"/>
      <c r="DJS589" s="198"/>
      <c r="DJT589" s="198"/>
      <c r="DJU589" s="198"/>
      <c r="DJV589" s="198"/>
      <c r="DJW589" s="198"/>
      <c r="DJX589" s="198"/>
      <c r="DJY589" s="198"/>
      <c r="DJZ589" s="198"/>
      <c r="DKA589" s="198"/>
      <c r="DKB589" s="198"/>
      <c r="DKC589" s="198"/>
      <c r="DKD589" s="198"/>
      <c r="DKE589" s="198"/>
      <c r="DKF589" s="198"/>
      <c r="DKG589" s="198"/>
      <c r="DKH589" s="198"/>
      <c r="DKI589" s="198"/>
      <c r="DKJ589" s="198"/>
      <c r="DKK589" s="198"/>
      <c r="DKL589" s="198"/>
      <c r="DKM589" s="198"/>
      <c r="DKN589" s="198"/>
      <c r="DKO589" s="198"/>
      <c r="DKP589" s="198"/>
      <c r="DKQ589" s="198"/>
      <c r="DKR589" s="198"/>
      <c r="DKS589" s="198"/>
      <c r="DKT589" s="198"/>
      <c r="DKU589" s="198"/>
      <c r="DKV589" s="198"/>
      <c r="DKW589" s="198"/>
      <c r="DKX589" s="198"/>
      <c r="DKY589" s="198"/>
      <c r="DKZ589" s="198"/>
      <c r="DLA589" s="198"/>
      <c r="DLB589" s="198"/>
      <c r="DLC589" s="198"/>
      <c r="DLD589" s="198"/>
      <c r="DLE589" s="198"/>
      <c r="DLF589" s="198"/>
      <c r="DLG589" s="198"/>
      <c r="DLH589" s="198"/>
      <c r="DLI589" s="198"/>
      <c r="DLJ589" s="198"/>
      <c r="DLK589" s="198"/>
      <c r="DLL589" s="198"/>
      <c r="DLM589" s="198"/>
      <c r="DLN589" s="198"/>
      <c r="DLO589" s="198"/>
      <c r="DLP589" s="198"/>
      <c r="DLQ589" s="198"/>
      <c r="DLR589" s="198"/>
      <c r="DLS589" s="198"/>
      <c r="DLT589" s="198"/>
      <c r="DLU589" s="198"/>
      <c r="DLV589" s="198"/>
      <c r="DLW589" s="198"/>
      <c r="DLX589" s="198"/>
      <c r="DLY589" s="198"/>
      <c r="DLZ589" s="198"/>
      <c r="DMA589" s="198"/>
      <c r="DMB589" s="198"/>
      <c r="DMC589" s="198"/>
      <c r="DMD589" s="198"/>
      <c r="DME589" s="198"/>
      <c r="DMF589" s="198"/>
      <c r="DMG589" s="198"/>
      <c r="DMH589" s="198"/>
      <c r="DMI589" s="198"/>
      <c r="DMJ589" s="198"/>
      <c r="DMK589" s="198"/>
      <c r="DML589" s="198"/>
      <c r="DMM589" s="198"/>
      <c r="DMN589" s="198"/>
      <c r="DMO589" s="198"/>
      <c r="DMP589" s="198"/>
      <c r="DMQ589" s="198"/>
      <c r="DMR589" s="198"/>
      <c r="DMS589" s="198"/>
      <c r="DMT589" s="198"/>
      <c r="DMU589" s="198"/>
      <c r="DMV589" s="198"/>
      <c r="DMW589" s="198"/>
      <c r="DMX589" s="198"/>
      <c r="DMY589" s="198"/>
      <c r="DMZ589" s="198"/>
      <c r="DNA589" s="198"/>
      <c r="DNB589" s="198"/>
      <c r="DNC589" s="198"/>
      <c r="DND589" s="198"/>
      <c r="DNE589" s="198"/>
      <c r="DNF589" s="198"/>
      <c r="DNG589" s="198"/>
      <c r="DNH589" s="198"/>
      <c r="DNI589" s="198"/>
      <c r="DNJ589" s="198"/>
      <c r="DNK589" s="198"/>
      <c r="DNL589" s="198"/>
      <c r="DNM589" s="198"/>
      <c r="DNN589" s="198"/>
      <c r="DNO589" s="198"/>
      <c r="DNP589" s="198"/>
      <c r="DNQ589" s="198"/>
      <c r="DNR589" s="198"/>
      <c r="DNS589" s="198"/>
      <c r="DNT589" s="198"/>
      <c r="DNU589" s="198"/>
      <c r="DNV589" s="198"/>
      <c r="DNW589" s="198"/>
      <c r="DNX589" s="198"/>
      <c r="DNY589" s="198"/>
      <c r="DNZ589" s="198"/>
      <c r="DOA589" s="198"/>
      <c r="DOB589" s="198"/>
      <c r="DOC589" s="198"/>
      <c r="DOD589" s="198"/>
      <c r="DOE589" s="198"/>
      <c r="DOF589" s="198"/>
      <c r="DOG589" s="198"/>
      <c r="DOH589" s="198"/>
      <c r="DOI589" s="198"/>
      <c r="DOJ589" s="198"/>
      <c r="DOK589" s="198"/>
      <c r="DOL589" s="198"/>
      <c r="DOM589" s="198"/>
      <c r="DON589" s="198"/>
      <c r="DOO589" s="198"/>
      <c r="DOP589" s="198"/>
      <c r="DOQ589" s="198"/>
      <c r="DOR589" s="198"/>
      <c r="DOS589" s="198"/>
      <c r="DOT589" s="198"/>
      <c r="DOU589" s="198"/>
      <c r="DOV589" s="198"/>
      <c r="DOW589" s="198"/>
      <c r="DOX589" s="198"/>
      <c r="DOY589" s="198"/>
      <c r="DOZ589" s="198"/>
      <c r="DPA589" s="198"/>
      <c r="DPB589" s="198"/>
      <c r="DPC589" s="198"/>
      <c r="DPD589" s="198"/>
      <c r="DPE589" s="198"/>
      <c r="DPF589" s="198"/>
      <c r="DPG589" s="198"/>
      <c r="DPH589" s="198"/>
      <c r="DPI589" s="198"/>
      <c r="DPJ589" s="198"/>
      <c r="DPK589" s="198"/>
      <c r="DPL589" s="198"/>
      <c r="DPM589" s="198"/>
      <c r="DPN589" s="198"/>
      <c r="DPO589" s="198"/>
      <c r="DPP589" s="198"/>
      <c r="DPQ589" s="198"/>
      <c r="DPR589" s="198"/>
      <c r="DPS589" s="198"/>
      <c r="DPT589" s="198"/>
      <c r="DPU589" s="198"/>
      <c r="DPV589" s="198"/>
      <c r="DPW589" s="198"/>
      <c r="DPX589" s="198"/>
      <c r="DPY589" s="198"/>
      <c r="DPZ589" s="198"/>
      <c r="DQA589" s="198"/>
      <c r="DQB589" s="198"/>
      <c r="DQC589" s="198"/>
      <c r="DQD589" s="198"/>
      <c r="DQE589" s="198"/>
      <c r="DQF589" s="198"/>
      <c r="DQG589" s="198"/>
      <c r="DQH589" s="198"/>
      <c r="DQI589" s="198"/>
      <c r="DQJ589" s="198"/>
      <c r="DQK589" s="198"/>
      <c r="DQL589" s="198"/>
      <c r="DQM589" s="198"/>
      <c r="DQN589" s="198"/>
      <c r="DQO589" s="198"/>
      <c r="DQP589" s="198"/>
      <c r="DQQ589" s="198"/>
      <c r="DQR589" s="198"/>
      <c r="DQS589" s="198"/>
      <c r="DQT589" s="198"/>
      <c r="DQU589" s="198"/>
      <c r="DQV589" s="198"/>
      <c r="DQW589" s="198"/>
      <c r="DQX589" s="198"/>
      <c r="DQY589" s="198"/>
      <c r="DQZ589" s="198"/>
      <c r="DRA589" s="198"/>
      <c r="DRB589" s="198"/>
      <c r="DRC589" s="198"/>
      <c r="DRD589" s="198"/>
      <c r="DRE589" s="198"/>
      <c r="DRF589" s="198"/>
      <c r="DRG589" s="198"/>
      <c r="DRH589" s="198"/>
      <c r="DRI589" s="198"/>
      <c r="DRJ589" s="198"/>
      <c r="DRK589" s="198"/>
      <c r="DRL589" s="198"/>
      <c r="DRM589" s="198"/>
      <c r="DRN589" s="198"/>
      <c r="DRO589" s="198"/>
      <c r="DRP589" s="198"/>
      <c r="DRQ589" s="198"/>
      <c r="DRR589" s="198"/>
      <c r="DRS589" s="198"/>
      <c r="DRT589" s="198"/>
      <c r="DRU589" s="198"/>
      <c r="DRV589" s="198"/>
      <c r="DRW589" s="198"/>
      <c r="DRX589" s="198"/>
      <c r="DRY589" s="198"/>
      <c r="DRZ589" s="198"/>
      <c r="DSA589" s="198"/>
      <c r="DSB589" s="198"/>
      <c r="DSC589" s="198"/>
      <c r="DSD589" s="198"/>
      <c r="DSE589" s="198"/>
      <c r="DSF589" s="198"/>
      <c r="DSG589" s="198"/>
      <c r="DSH589" s="198"/>
      <c r="DSI589" s="198"/>
      <c r="DSJ589" s="198"/>
      <c r="DSK589" s="198"/>
      <c r="DSL589" s="198"/>
      <c r="DSM589" s="198"/>
      <c r="DSN589" s="198"/>
      <c r="DSO589" s="198"/>
      <c r="DSP589" s="198"/>
      <c r="DSQ589" s="198"/>
      <c r="DSR589" s="198"/>
      <c r="DSS589" s="198"/>
      <c r="DST589" s="198"/>
      <c r="DSU589" s="198"/>
      <c r="DSV589" s="198"/>
      <c r="DSW589" s="198"/>
      <c r="DSX589" s="198"/>
      <c r="DSY589" s="198"/>
      <c r="DSZ589" s="198"/>
      <c r="DTA589" s="198"/>
      <c r="DTB589" s="198"/>
      <c r="DTC589" s="198"/>
      <c r="DTD589" s="198"/>
      <c r="DTE589" s="198"/>
      <c r="DTF589" s="198"/>
      <c r="DTG589" s="198"/>
      <c r="DTH589" s="198"/>
      <c r="DTI589" s="198"/>
      <c r="DTJ589" s="198"/>
      <c r="DTK589" s="198"/>
      <c r="DTL589" s="198"/>
      <c r="DTM589" s="198"/>
      <c r="DTN589" s="198"/>
      <c r="DTO589" s="198"/>
      <c r="DTP589" s="198"/>
      <c r="DTQ589" s="198"/>
      <c r="DTR589" s="198"/>
      <c r="DTS589" s="198"/>
      <c r="DTT589" s="198"/>
      <c r="DTU589" s="198"/>
      <c r="DTV589" s="198"/>
      <c r="DTW589" s="198"/>
      <c r="DTX589" s="198"/>
      <c r="DTY589" s="198"/>
      <c r="DTZ589" s="198"/>
      <c r="DUA589" s="198"/>
      <c r="DUB589" s="198"/>
      <c r="DUC589" s="198"/>
      <c r="DUD589" s="198"/>
      <c r="DUE589" s="198"/>
      <c r="DUF589" s="198"/>
      <c r="DUG589" s="198"/>
      <c r="DUH589" s="198"/>
      <c r="DUI589" s="198"/>
      <c r="DUJ589" s="198"/>
      <c r="DUK589" s="198"/>
      <c r="DUL589" s="198"/>
      <c r="DUM589" s="198"/>
      <c r="DUN589" s="198"/>
      <c r="DUO589" s="198"/>
      <c r="DUP589" s="198"/>
      <c r="DUQ589" s="198"/>
      <c r="DUR589" s="198"/>
      <c r="DUS589" s="198"/>
      <c r="DUT589" s="198"/>
      <c r="DUU589" s="198"/>
      <c r="DUV589" s="198"/>
      <c r="DUW589" s="198"/>
      <c r="DUX589" s="198"/>
      <c r="DUY589" s="198"/>
      <c r="DUZ589" s="198"/>
      <c r="DVA589" s="198"/>
      <c r="DVB589" s="198"/>
      <c r="DVC589" s="198"/>
      <c r="DVD589" s="198"/>
      <c r="DVE589" s="198"/>
      <c r="DVF589" s="198"/>
      <c r="DVG589" s="198"/>
      <c r="DVH589" s="198"/>
      <c r="DVI589" s="198"/>
      <c r="DVJ589" s="198"/>
      <c r="DVK589" s="198"/>
      <c r="DVL589" s="198"/>
      <c r="DVM589" s="198"/>
      <c r="DVN589" s="198"/>
      <c r="DVO589" s="198"/>
      <c r="DVP589" s="198"/>
      <c r="DVQ589" s="198"/>
      <c r="DVR589" s="198"/>
      <c r="DVS589" s="198"/>
      <c r="DVT589" s="198"/>
      <c r="DVU589" s="198"/>
      <c r="DVV589" s="198"/>
      <c r="DVW589" s="198"/>
      <c r="DVX589" s="198"/>
      <c r="DVY589" s="198"/>
      <c r="DVZ589" s="198"/>
      <c r="DWA589" s="198"/>
      <c r="DWB589" s="198"/>
      <c r="DWC589" s="198"/>
      <c r="DWD589" s="198"/>
      <c r="DWE589" s="198"/>
      <c r="DWF589" s="198"/>
      <c r="DWG589" s="198"/>
      <c r="DWH589" s="198"/>
      <c r="DWI589" s="198"/>
      <c r="DWJ589" s="198"/>
      <c r="DWK589" s="198"/>
      <c r="DWL589" s="198"/>
      <c r="DWM589" s="198"/>
      <c r="DWN589" s="198"/>
      <c r="DWO589" s="198"/>
      <c r="DWP589" s="198"/>
      <c r="DWQ589" s="198"/>
      <c r="DWR589" s="198"/>
      <c r="DWS589" s="198"/>
      <c r="DWT589" s="198"/>
      <c r="DWU589" s="198"/>
      <c r="DWV589" s="198"/>
      <c r="DWW589" s="198"/>
      <c r="DWX589" s="198"/>
      <c r="DWY589" s="198"/>
      <c r="DWZ589" s="198"/>
      <c r="DXA589" s="198"/>
      <c r="DXB589" s="198"/>
      <c r="DXC589" s="198"/>
      <c r="DXD589" s="198"/>
      <c r="DXE589" s="198"/>
      <c r="DXF589" s="198"/>
      <c r="DXG589" s="198"/>
      <c r="DXH589" s="198"/>
      <c r="DXI589" s="198"/>
      <c r="DXJ589" s="198"/>
      <c r="DXK589" s="198"/>
      <c r="DXL589" s="198"/>
      <c r="DXM589" s="198"/>
      <c r="DXN589" s="198"/>
      <c r="DXO589" s="198"/>
      <c r="DXP589" s="198"/>
      <c r="DXQ589" s="198"/>
      <c r="DXR589" s="198"/>
      <c r="DXS589" s="198"/>
      <c r="DXT589" s="198"/>
      <c r="DXU589" s="198"/>
      <c r="DXV589" s="198"/>
      <c r="DXW589" s="198"/>
      <c r="DXX589" s="198"/>
      <c r="DXY589" s="198"/>
      <c r="DXZ589" s="198"/>
      <c r="DYA589" s="198"/>
      <c r="DYB589" s="198"/>
      <c r="DYC589" s="198"/>
      <c r="DYD589" s="198"/>
      <c r="DYE589" s="198"/>
      <c r="DYF589" s="198"/>
      <c r="DYG589" s="198"/>
      <c r="DYH589" s="198"/>
      <c r="DYI589" s="198"/>
      <c r="DYJ589" s="198"/>
      <c r="DYK589" s="198"/>
      <c r="DYL589" s="198"/>
      <c r="DYM589" s="198"/>
      <c r="DYN589" s="198"/>
      <c r="DYO589" s="198"/>
      <c r="DYP589" s="198"/>
      <c r="DYQ589" s="198"/>
      <c r="DYR589" s="198"/>
      <c r="DYS589" s="198"/>
      <c r="DYT589" s="198"/>
      <c r="DYU589" s="198"/>
      <c r="DYV589" s="198"/>
      <c r="DYW589" s="198"/>
      <c r="DYX589" s="198"/>
      <c r="DYY589" s="198"/>
      <c r="DYZ589" s="198"/>
      <c r="DZA589" s="198"/>
      <c r="DZB589" s="198"/>
      <c r="DZC589" s="198"/>
      <c r="DZD589" s="198"/>
      <c r="DZE589" s="198"/>
      <c r="DZF589" s="198"/>
      <c r="DZG589" s="198"/>
      <c r="DZH589" s="198"/>
      <c r="DZI589" s="198"/>
      <c r="DZJ589" s="198"/>
      <c r="DZK589" s="198"/>
      <c r="DZL589" s="198"/>
      <c r="DZM589" s="198"/>
      <c r="DZN589" s="198"/>
      <c r="DZO589" s="198"/>
      <c r="DZP589" s="198"/>
      <c r="DZQ589" s="198"/>
      <c r="DZR589" s="198"/>
      <c r="DZS589" s="198"/>
      <c r="DZT589" s="198"/>
      <c r="DZU589" s="198"/>
      <c r="DZV589" s="198"/>
      <c r="DZW589" s="198"/>
      <c r="DZX589" s="198"/>
      <c r="DZY589" s="198"/>
      <c r="DZZ589" s="198"/>
      <c r="EAA589" s="198"/>
      <c r="EAB589" s="198"/>
      <c r="EAC589" s="198"/>
      <c r="EAD589" s="198"/>
      <c r="EAE589" s="198"/>
      <c r="EAF589" s="198"/>
      <c r="EAG589" s="198"/>
      <c r="EAH589" s="198"/>
      <c r="EAI589" s="198"/>
      <c r="EAJ589" s="198"/>
      <c r="EAK589" s="198"/>
      <c r="EAL589" s="198"/>
      <c r="EAM589" s="198"/>
      <c r="EAN589" s="198"/>
      <c r="EAO589" s="198"/>
      <c r="EAP589" s="198"/>
      <c r="EAQ589" s="198"/>
      <c r="EAR589" s="198"/>
      <c r="EAS589" s="198"/>
      <c r="EAT589" s="198"/>
      <c r="EAU589" s="198"/>
      <c r="EAV589" s="198"/>
      <c r="EAW589" s="198"/>
      <c r="EAX589" s="198"/>
      <c r="EAY589" s="198"/>
      <c r="EAZ589" s="198"/>
      <c r="EBA589" s="198"/>
      <c r="EBB589" s="198"/>
      <c r="EBC589" s="198"/>
      <c r="EBD589" s="198"/>
      <c r="EBE589" s="198"/>
      <c r="EBF589" s="198"/>
      <c r="EBG589" s="198"/>
      <c r="EBH589" s="198"/>
      <c r="EBI589" s="198"/>
      <c r="EBJ589" s="198"/>
      <c r="EBK589" s="198"/>
      <c r="EBL589" s="198"/>
      <c r="EBM589" s="198"/>
      <c r="EBN589" s="198"/>
      <c r="EBO589" s="198"/>
      <c r="EBP589" s="198"/>
      <c r="EBQ589" s="198"/>
      <c r="EBR589" s="198"/>
      <c r="EBS589" s="198"/>
      <c r="EBT589" s="198"/>
      <c r="EBU589" s="198"/>
      <c r="EBV589" s="198"/>
      <c r="EBW589" s="198"/>
      <c r="EBX589" s="198"/>
      <c r="EBY589" s="198"/>
      <c r="EBZ589" s="198"/>
      <c r="ECA589" s="198"/>
      <c r="ECB589" s="198"/>
      <c r="ECC589" s="198"/>
      <c r="ECD589" s="198"/>
      <c r="ECE589" s="198"/>
      <c r="ECF589" s="198"/>
      <c r="ECG589" s="198"/>
      <c r="ECH589" s="198"/>
      <c r="ECI589" s="198"/>
      <c r="ECJ589" s="198"/>
      <c r="ECK589" s="198"/>
      <c r="ECL589" s="198"/>
      <c r="ECM589" s="198"/>
      <c r="ECN589" s="198"/>
      <c r="ECO589" s="198"/>
      <c r="ECP589" s="198"/>
      <c r="ECQ589" s="198"/>
      <c r="ECR589" s="198"/>
      <c r="ECS589" s="198"/>
      <c r="ECT589" s="198"/>
      <c r="ECU589" s="198"/>
      <c r="ECV589" s="198"/>
      <c r="ECW589" s="198"/>
      <c r="ECX589" s="198"/>
      <c r="ECY589" s="198"/>
      <c r="ECZ589" s="198"/>
      <c r="EDA589" s="198"/>
      <c r="EDB589" s="198"/>
      <c r="EDC589" s="198"/>
      <c r="EDD589" s="198"/>
      <c r="EDE589" s="198"/>
      <c r="EDF589" s="198"/>
      <c r="EDG589" s="198"/>
      <c r="EDH589" s="198"/>
      <c r="EDI589" s="198"/>
      <c r="EDJ589" s="198"/>
      <c r="EDK589" s="198"/>
      <c r="EDL589" s="198"/>
      <c r="EDM589" s="198"/>
      <c r="EDN589" s="198"/>
      <c r="EDO589" s="198"/>
      <c r="EDP589" s="198"/>
      <c r="EDQ589" s="198"/>
      <c r="EDR589" s="198"/>
      <c r="EDS589" s="198"/>
      <c r="EDT589" s="198"/>
      <c r="EDU589" s="198"/>
      <c r="EDV589" s="198"/>
      <c r="EDW589" s="198"/>
      <c r="EDX589" s="198"/>
      <c r="EDY589" s="198"/>
      <c r="EDZ589" s="198"/>
      <c r="EEA589" s="198"/>
      <c r="EEB589" s="198"/>
      <c r="EEC589" s="198"/>
      <c r="EED589" s="198"/>
      <c r="EEE589" s="198"/>
      <c r="EEF589" s="198"/>
      <c r="EEG589" s="198"/>
      <c r="EEH589" s="198"/>
      <c r="EEI589" s="198"/>
      <c r="EEJ589" s="198"/>
      <c r="EEK589" s="198"/>
      <c r="EEL589" s="198"/>
      <c r="EEM589" s="198"/>
      <c r="EEN589" s="198"/>
      <c r="EEO589" s="198"/>
      <c r="EEP589" s="198"/>
      <c r="EEQ589" s="198"/>
      <c r="EER589" s="198"/>
      <c r="EES589" s="198"/>
      <c r="EET589" s="198"/>
      <c r="EEU589" s="198"/>
      <c r="EEV589" s="198"/>
      <c r="EEW589" s="198"/>
      <c r="EEX589" s="198"/>
      <c r="EEY589" s="198"/>
      <c r="EEZ589" s="198"/>
      <c r="EFA589" s="198"/>
      <c r="EFB589" s="198"/>
      <c r="EFC589" s="198"/>
      <c r="EFD589" s="198"/>
      <c r="EFE589" s="198"/>
      <c r="EFF589" s="198"/>
      <c r="EFG589" s="198"/>
      <c r="EFH589" s="198"/>
      <c r="EFI589" s="198"/>
      <c r="EFJ589" s="198"/>
      <c r="EFK589" s="198"/>
      <c r="EFL589" s="198"/>
      <c r="EFM589" s="198"/>
      <c r="EFN589" s="198"/>
      <c r="EFO589" s="198"/>
      <c r="EFP589" s="198"/>
      <c r="EFQ589" s="198"/>
      <c r="EFR589" s="198"/>
      <c r="EFS589" s="198"/>
      <c r="EFT589" s="198"/>
      <c r="EFU589" s="198"/>
      <c r="EFV589" s="198"/>
      <c r="EFW589" s="198"/>
      <c r="EFX589" s="198"/>
      <c r="EFY589" s="198"/>
      <c r="EFZ589" s="198"/>
      <c r="EGA589" s="198"/>
      <c r="EGB589" s="198"/>
      <c r="EGC589" s="198"/>
      <c r="EGD589" s="198"/>
      <c r="EGE589" s="198"/>
      <c r="EGF589" s="198"/>
      <c r="EGG589" s="198"/>
      <c r="EGH589" s="198"/>
      <c r="EGI589" s="198"/>
      <c r="EGJ589" s="198"/>
      <c r="EGK589" s="198"/>
      <c r="EGL589" s="198"/>
      <c r="EGM589" s="198"/>
      <c r="EGN589" s="198"/>
      <c r="EGO589" s="198"/>
      <c r="EGP589" s="198"/>
      <c r="EGQ589" s="198"/>
      <c r="EGR589" s="198"/>
      <c r="EGS589" s="198"/>
      <c r="EGT589" s="198"/>
      <c r="EGU589" s="198"/>
      <c r="EGV589" s="198"/>
      <c r="EGW589" s="198"/>
      <c r="EGX589" s="198"/>
      <c r="EGY589" s="198"/>
      <c r="EGZ589" s="198"/>
      <c r="EHA589" s="198"/>
      <c r="EHB589" s="198"/>
      <c r="EHC589" s="198"/>
      <c r="EHD589" s="198"/>
      <c r="EHE589" s="198"/>
      <c r="EHF589" s="198"/>
      <c r="EHG589" s="198"/>
      <c r="EHH589" s="198"/>
      <c r="EHI589" s="198"/>
      <c r="EHJ589" s="198"/>
      <c r="EHK589" s="198"/>
      <c r="EHL589" s="198"/>
      <c r="EHM589" s="198"/>
      <c r="EHN589" s="198"/>
      <c r="EHO589" s="198"/>
      <c r="EHP589" s="198"/>
      <c r="EHQ589" s="198"/>
      <c r="EHR589" s="198"/>
      <c r="EHS589" s="198"/>
      <c r="EHT589" s="198"/>
      <c r="EHU589" s="198"/>
      <c r="EHV589" s="198"/>
      <c r="EHW589" s="198"/>
      <c r="EHX589" s="198"/>
      <c r="EHY589" s="198"/>
      <c r="EHZ589" s="198"/>
      <c r="EIA589" s="198"/>
      <c r="EIB589" s="198"/>
      <c r="EIC589" s="198"/>
      <c r="EID589" s="198"/>
      <c r="EIE589" s="198"/>
      <c r="EIF589" s="198"/>
      <c r="EIG589" s="198"/>
      <c r="EIH589" s="198"/>
      <c r="EII589" s="198"/>
      <c r="EIJ589" s="198"/>
      <c r="EIK589" s="198"/>
      <c r="EIL589" s="198"/>
      <c r="EIM589" s="198"/>
      <c r="EIN589" s="198"/>
      <c r="EIO589" s="198"/>
      <c r="EIP589" s="198"/>
      <c r="EIQ589" s="198"/>
      <c r="EIR589" s="198"/>
      <c r="EIS589" s="198"/>
      <c r="EIT589" s="198"/>
      <c r="EIU589" s="198"/>
      <c r="EIV589" s="198"/>
      <c r="EIW589" s="198"/>
      <c r="EIX589" s="198"/>
      <c r="EIY589" s="198"/>
      <c r="EIZ589" s="198"/>
      <c r="EJA589" s="198"/>
      <c r="EJB589" s="198"/>
      <c r="EJC589" s="198"/>
      <c r="EJD589" s="198"/>
      <c r="EJE589" s="198"/>
      <c r="EJF589" s="198"/>
      <c r="EJG589" s="198"/>
      <c r="EJH589" s="198"/>
      <c r="EJI589" s="198"/>
      <c r="EJJ589" s="198"/>
      <c r="EJK589" s="198"/>
      <c r="EJL589" s="198"/>
      <c r="EJM589" s="198"/>
      <c r="EJN589" s="198"/>
      <c r="EJO589" s="198"/>
      <c r="EJP589" s="198"/>
      <c r="EJQ589" s="198"/>
      <c r="EJR589" s="198"/>
      <c r="EJS589" s="198"/>
      <c r="EJT589" s="198"/>
      <c r="EJU589" s="198"/>
      <c r="EJV589" s="198"/>
      <c r="EJW589" s="198"/>
      <c r="EJX589" s="198"/>
      <c r="EJY589" s="198"/>
      <c r="EJZ589" s="198"/>
      <c r="EKA589" s="198"/>
      <c r="EKB589" s="198"/>
      <c r="EKC589" s="198"/>
      <c r="EKD589" s="198"/>
      <c r="EKE589" s="198"/>
      <c r="EKF589" s="198"/>
      <c r="EKG589" s="198"/>
      <c r="EKH589" s="198"/>
      <c r="EKI589" s="198"/>
      <c r="EKJ589" s="198"/>
      <c r="EKK589" s="198"/>
      <c r="EKL589" s="198"/>
      <c r="EKM589" s="198"/>
      <c r="EKN589" s="198"/>
      <c r="EKO589" s="198"/>
      <c r="EKP589" s="198"/>
      <c r="EKQ589" s="198"/>
      <c r="EKR589" s="198"/>
      <c r="EKS589" s="198"/>
      <c r="EKT589" s="198"/>
      <c r="EKU589" s="198"/>
      <c r="EKV589" s="198"/>
      <c r="EKW589" s="198"/>
      <c r="EKX589" s="198"/>
      <c r="EKY589" s="198"/>
      <c r="EKZ589" s="198"/>
      <c r="ELA589" s="198"/>
      <c r="ELB589" s="198"/>
      <c r="ELC589" s="198"/>
      <c r="ELD589" s="198"/>
      <c r="ELE589" s="198"/>
      <c r="ELF589" s="198"/>
      <c r="ELG589" s="198"/>
      <c r="ELH589" s="198"/>
      <c r="ELI589" s="198"/>
      <c r="ELJ589" s="198"/>
      <c r="ELK589" s="198"/>
      <c r="ELL589" s="198"/>
      <c r="ELM589" s="198"/>
      <c r="ELN589" s="198"/>
      <c r="ELO589" s="198"/>
      <c r="ELP589" s="198"/>
      <c r="ELQ589" s="198"/>
      <c r="ELR589" s="198"/>
      <c r="ELS589" s="198"/>
      <c r="ELT589" s="198"/>
      <c r="ELU589" s="198"/>
      <c r="ELV589" s="198"/>
      <c r="ELW589" s="198"/>
      <c r="ELX589" s="198"/>
      <c r="ELY589" s="198"/>
      <c r="ELZ589" s="198"/>
      <c r="EMA589" s="198"/>
      <c r="EMB589" s="198"/>
      <c r="EMC589" s="198"/>
      <c r="EMD589" s="198"/>
      <c r="EME589" s="198"/>
      <c r="EMF589" s="198"/>
      <c r="EMG589" s="198"/>
      <c r="EMH589" s="198"/>
      <c r="EMI589" s="198"/>
      <c r="EMJ589" s="198"/>
      <c r="EMK589" s="198"/>
      <c r="EML589" s="198"/>
      <c r="EMM589" s="198"/>
      <c r="EMN589" s="198"/>
      <c r="EMO589" s="198"/>
      <c r="EMP589" s="198"/>
      <c r="EMQ589" s="198"/>
      <c r="EMR589" s="198"/>
      <c r="EMS589" s="198"/>
      <c r="EMT589" s="198"/>
      <c r="EMU589" s="198"/>
      <c r="EMV589" s="198"/>
      <c r="EMW589" s="198"/>
      <c r="EMX589" s="198"/>
      <c r="EMY589" s="198"/>
      <c r="EMZ589" s="198"/>
      <c r="ENA589" s="198"/>
      <c r="ENB589" s="198"/>
      <c r="ENC589" s="198"/>
      <c r="END589" s="198"/>
      <c r="ENE589" s="198"/>
      <c r="ENF589" s="198"/>
      <c r="ENG589" s="198"/>
      <c r="ENH589" s="198"/>
      <c r="ENI589" s="198"/>
      <c r="ENJ589" s="198"/>
      <c r="ENK589" s="198"/>
      <c r="ENL589" s="198"/>
      <c r="ENM589" s="198"/>
      <c r="ENN589" s="198"/>
      <c r="ENO589" s="198"/>
      <c r="ENP589" s="198"/>
      <c r="ENQ589" s="198"/>
      <c r="ENR589" s="198"/>
      <c r="ENS589" s="198"/>
      <c r="ENT589" s="198"/>
      <c r="ENU589" s="198"/>
      <c r="ENV589" s="198"/>
      <c r="ENW589" s="198"/>
      <c r="ENX589" s="198"/>
      <c r="ENY589" s="198"/>
      <c r="ENZ589" s="198"/>
      <c r="EOA589" s="198"/>
      <c r="EOB589" s="198"/>
      <c r="EOC589" s="198"/>
      <c r="EOD589" s="198"/>
      <c r="EOE589" s="198"/>
      <c r="EOF589" s="198"/>
      <c r="EOG589" s="198"/>
      <c r="EOH589" s="198"/>
      <c r="EOI589" s="198"/>
      <c r="EOJ589" s="198"/>
      <c r="EOK589" s="198"/>
      <c r="EOL589" s="198"/>
      <c r="EOM589" s="198"/>
      <c r="EON589" s="198"/>
      <c r="EOO589" s="198"/>
      <c r="EOP589" s="198"/>
      <c r="EOQ589" s="198"/>
      <c r="EOR589" s="198"/>
      <c r="EOS589" s="198"/>
      <c r="EOT589" s="198"/>
      <c r="EOU589" s="198"/>
      <c r="EOV589" s="198"/>
      <c r="EOW589" s="198"/>
      <c r="EOX589" s="198"/>
      <c r="EOY589" s="198"/>
      <c r="EOZ589" s="198"/>
      <c r="EPA589" s="198"/>
      <c r="EPB589" s="198"/>
      <c r="EPC589" s="198"/>
      <c r="EPD589" s="198"/>
      <c r="EPE589" s="198"/>
      <c r="EPF589" s="198"/>
      <c r="EPG589" s="198"/>
      <c r="EPH589" s="198"/>
      <c r="EPI589" s="198"/>
      <c r="EPJ589" s="198"/>
      <c r="EPK589" s="198"/>
      <c r="EPL589" s="198"/>
      <c r="EPM589" s="198"/>
      <c r="EPN589" s="198"/>
      <c r="EPO589" s="198"/>
      <c r="EPP589" s="198"/>
      <c r="EPQ589" s="198"/>
      <c r="EPR589" s="198"/>
      <c r="EPS589" s="198"/>
      <c r="EPT589" s="198"/>
      <c r="EPU589" s="198"/>
      <c r="EPV589" s="198"/>
      <c r="EPW589" s="198"/>
      <c r="EPX589" s="198"/>
      <c r="EPY589" s="198"/>
      <c r="EPZ589" s="198"/>
      <c r="EQA589" s="198"/>
      <c r="EQB589" s="198"/>
      <c r="EQC589" s="198"/>
      <c r="EQD589" s="198"/>
      <c r="EQE589" s="198"/>
      <c r="EQF589" s="198"/>
      <c r="EQG589" s="198"/>
      <c r="EQH589" s="198"/>
      <c r="EQI589" s="198"/>
      <c r="EQJ589" s="198"/>
      <c r="EQK589" s="198"/>
      <c r="EQL589" s="198"/>
      <c r="EQM589" s="198"/>
      <c r="EQN589" s="198"/>
      <c r="EQO589" s="198"/>
      <c r="EQP589" s="198"/>
      <c r="EQQ589" s="198"/>
      <c r="EQR589" s="198"/>
      <c r="EQS589" s="198"/>
      <c r="EQT589" s="198"/>
      <c r="EQU589" s="198"/>
      <c r="EQV589" s="198"/>
      <c r="EQW589" s="198"/>
      <c r="EQX589" s="198"/>
      <c r="EQY589" s="198"/>
      <c r="EQZ589" s="198"/>
      <c r="ERA589" s="198"/>
      <c r="ERB589" s="198"/>
      <c r="ERC589" s="198"/>
      <c r="ERD589" s="198"/>
      <c r="ERE589" s="198"/>
      <c r="ERF589" s="198"/>
      <c r="ERG589" s="198"/>
      <c r="ERH589" s="198"/>
      <c r="ERI589" s="198"/>
      <c r="ERJ589" s="198"/>
      <c r="ERK589" s="198"/>
      <c r="ERL589" s="198"/>
      <c r="ERM589" s="198"/>
      <c r="ERN589" s="198"/>
      <c r="ERO589" s="198"/>
      <c r="ERP589" s="198"/>
      <c r="ERQ589" s="198"/>
      <c r="ERR589" s="198"/>
      <c r="ERS589" s="198"/>
      <c r="ERT589" s="198"/>
      <c r="ERU589" s="198"/>
      <c r="ERV589" s="198"/>
      <c r="ERW589" s="198"/>
      <c r="ERX589" s="198"/>
      <c r="ERY589" s="198"/>
      <c r="ERZ589" s="198"/>
      <c r="ESA589" s="198"/>
      <c r="ESB589" s="198"/>
      <c r="ESC589" s="198"/>
      <c r="ESD589" s="198"/>
      <c r="ESE589" s="198"/>
      <c r="ESF589" s="198"/>
      <c r="ESG589" s="198"/>
      <c r="ESH589" s="198"/>
      <c r="ESI589" s="198"/>
      <c r="ESJ589" s="198"/>
      <c r="ESK589" s="198"/>
      <c r="ESL589" s="198"/>
      <c r="ESM589" s="198"/>
      <c r="ESN589" s="198"/>
      <c r="ESO589" s="198"/>
      <c r="ESP589" s="198"/>
      <c r="ESQ589" s="198"/>
      <c r="ESR589" s="198"/>
      <c r="ESS589" s="198"/>
      <c r="EST589" s="198"/>
      <c r="ESU589" s="198"/>
      <c r="ESV589" s="198"/>
      <c r="ESW589" s="198"/>
      <c r="ESX589" s="198"/>
      <c r="ESY589" s="198"/>
      <c r="ESZ589" s="198"/>
      <c r="ETA589" s="198"/>
      <c r="ETB589" s="198"/>
      <c r="ETC589" s="198"/>
      <c r="ETD589" s="198"/>
      <c r="ETE589" s="198"/>
      <c r="ETF589" s="198"/>
      <c r="ETG589" s="198"/>
      <c r="ETH589" s="198"/>
      <c r="ETI589" s="198"/>
      <c r="ETJ589" s="198"/>
      <c r="ETK589" s="198"/>
      <c r="ETL589" s="198"/>
      <c r="ETM589" s="198"/>
      <c r="ETN589" s="198"/>
      <c r="ETO589" s="198"/>
      <c r="ETP589" s="198"/>
      <c r="ETQ589" s="198"/>
      <c r="ETR589" s="198"/>
      <c r="ETS589" s="198"/>
      <c r="ETT589" s="198"/>
      <c r="ETU589" s="198"/>
      <c r="ETV589" s="198"/>
      <c r="ETW589" s="198"/>
      <c r="ETX589" s="198"/>
      <c r="ETY589" s="198"/>
      <c r="ETZ589" s="198"/>
      <c r="EUA589" s="198"/>
      <c r="EUB589" s="198"/>
      <c r="EUC589" s="198"/>
      <c r="EUD589" s="198"/>
      <c r="EUE589" s="198"/>
      <c r="EUF589" s="198"/>
      <c r="EUG589" s="198"/>
      <c r="EUH589" s="198"/>
      <c r="EUI589" s="198"/>
      <c r="EUJ589" s="198"/>
      <c r="EUK589" s="198"/>
      <c r="EUL589" s="198"/>
      <c r="EUM589" s="198"/>
      <c r="EUN589" s="198"/>
      <c r="EUO589" s="198"/>
      <c r="EUP589" s="198"/>
      <c r="EUQ589" s="198"/>
      <c r="EUR589" s="198"/>
      <c r="EUS589" s="198"/>
      <c r="EUT589" s="198"/>
      <c r="EUU589" s="198"/>
      <c r="EUV589" s="198"/>
      <c r="EUW589" s="198"/>
      <c r="EUX589" s="198"/>
      <c r="EUY589" s="198"/>
      <c r="EUZ589" s="198"/>
      <c r="EVA589" s="198"/>
      <c r="EVB589" s="198"/>
      <c r="EVC589" s="198"/>
      <c r="EVD589" s="198"/>
      <c r="EVE589" s="198"/>
      <c r="EVF589" s="198"/>
      <c r="EVG589" s="198"/>
      <c r="EVH589" s="198"/>
      <c r="EVI589" s="198"/>
      <c r="EVJ589" s="198"/>
      <c r="EVK589" s="198"/>
      <c r="EVL589" s="198"/>
      <c r="EVM589" s="198"/>
      <c r="EVN589" s="198"/>
      <c r="EVO589" s="198"/>
      <c r="EVP589" s="198"/>
      <c r="EVQ589" s="198"/>
      <c r="EVR589" s="198"/>
      <c r="EVS589" s="198"/>
      <c r="EVT589" s="198"/>
      <c r="EVU589" s="198"/>
      <c r="EVV589" s="198"/>
      <c r="EVW589" s="198"/>
      <c r="EVX589" s="198"/>
      <c r="EVY589" s="198"/>
      <c r="EVZ589" s="198"/>
      <c r="EWA589" s="198"/>
      <c r="EWB589" s="198"/>
      <c r="EWC589" s="198"/>
      <c r="EWD589" s="198"/>
      <c r="EWE589" s="198"/>
      <c r="EWF589" s="198"/>
      <c r="EWG589" s="198"/>
      <c r="EWH589" s="198"/>
      <c r="EWI589" s="198"/>
      <c r="EWJ589" s="198"/>
      <c r="EWK589" s="198"/>
      <c r="EWL589" s="198"/>
      <c r="EWM589" s="198"/>
      <c r="EWN589" s="198"/>
      <c r="EWO589" s="198"/>
      <c r="EWP589" s="198"/>
      <c r="EWQ589" s="198"/>
      <c r="EWR589" s="198"/>
      <c r="EWS589" s="198"/>
      <c r="EWT589" s="198"/>
      <c r="EWU589" s="198"/>
      <c r="EWV589" s="198"/>
      <c r="EWW589" s="198"/>
      <c r="EWX589" s="198"/>
      <c r="EWY589" s="198"/>
      <c r="EWZ589" s="198"/>
      <c r="EXA589" s="198"/>
      <c r="EXB589" s="198"/>
      <c r="EXC589" s="198"/>
      <c r="EXD589" s="198"/>
      <c r="EXE589" s="198"/>
      <c r="EXF589" s="198"/>
      <c r="EXG589" s="198"/>
      <c r="EXH589" s="198"/>
      <c r="EXI589" s="198"/>
      <c r="EXJ589" s="198"/>
      <c r="EXK589" s="198"/>
      <c r="EXL589" s="198"/>
      <c r="EXM589" s="198"/>
      <c r="EXN589" s="198"/>
      <c r="EXO589" s="198"/>
      <c r="EXP589" s="198"/>
      <c r="EXQ589" s="198"/>
      <c r="EXR589" s="198"/>
      <c r="EXS589" s="198"/>
      <c r="EXT589" s="198"/>
      <c r="EXU589" s="198"/>
      <c r="EXV589" s="198"/>
      <c r="EXW589" s="198"/>
      <c r="EXX589" s="198"/>
      <c r="EXY589" s="198"/>
      <c r="EXZ589" s="198"/>
      <c r="EYA589" s="198"/>
      <c r="EYB589" s="198"/>
      <c r="EYC589" s="198"/>
      <c r="EYD589" s="198"/>
      <c r="EYE589" s="198"/>
      <c r="EYF589" s="198"/>
      <c r="EYG589" s="198"/>
      <c r="EYH589" s="198"/>
      <c r="EYI589" s="198"/>
      <c r="EYJ589" s="198"/>
      <c r="EYK589" s="198"/>
      <c r="EYL589" s="198"/>
      <c r="EYM589" s="198"/>
      <c r="EYN589" s="198"/>
      <c r="EYO589" s="198"/>
      <c r="EYP589" s="198"/>
      <c r="EYQ589" s="198"/>
      <c r="EYR589" s="198"/>
      <c r="EYS589" s="198"/>
      <c r="EYT589" s="198"/>
      <c r="EYU589" s="198"/>
      <c r="EYV589" s="198"/>
      <c r="EYW589" s="198"/>
      <c r="EYX589" s="198"/>
      <c r="EYY589" s="198"/>
      <c r="EYZ589" s="198"/>
      <c r="EZA589" s="198"/>
      <c r="EZB589" s="198"/>
      <c r="EZC589" s="198"/>
      <c r="EZD589" s="198"/>
      <c r="EZE589" s="198"/>
      <c r="EZF589" s="198"/>
      <c r="EZG589" s="198"/>
      <c r="EZH589" s="198"/>
      <c r="EZI589" s="198"/>
      <c r="EZJ589" s="198"/>
      <c r="EZK589" s="198"/>
      <c r="EZL589" s="198"/>
      <c r="EZM589" s="198"/>
      <c r="EZN589" s="198"/>
      <c r="EZO589" s="198"/>
      <c r="EZP589" s="198"/>
      <c r="EZQ589" s="198"/>
      <c r="EZR589" s="198"/>
      <c r="EZS589" s="198"/>
      <c r="EZT589" s="198"/>
      <c r="EZU589" s="198"/>
      <c r="EZV589" s="198"/>
      <c r="EZW589" s="198"/>
      <c r="EZX589" s="198"/>
      <c r="EZY589" s="198"/>
      <c r="EZZ589" s="198"/>
      <c r="FAA589" s="198"/>
      <c r="FAB589" s="198"/>
      <c r="FAC589" s="198"/>
      <c r="FAD589" s="198"/>
      <c r="FAE589" s="198"/>
      <c r="FAF589" s="198"/>
      <c r="FAG589" s="198"/>
      <c r="FAH589" s="198"/>
      <c r="FAI589" s="198"/>
      <c r="FAJ589" s="198"/>
      <c r="FAK589" s="198"/>
      <c r="FAL589" s="198"/>
      <c r="FAM589" s="198"/>
      <c r="FAN589" s="198"/>
      <c r="FAO589" s="198"/>
      <c r="FAP589" s="198"/>
      <c r="FAQ589" s="198"/>
      <c r="FAR589" s="198"/>
      <c r="FAS589" s="198"/>
      <c r="FAT589" s="198"/>
      <c r="FAU589" s="198"/>
      <c r="FAV589" s="198"/>
      <c r="FAW589" s="198"/>
      <c r="FAX589" s="198"/>
      <c r="FAY589" s="198"/>
      <c r="FAZ589" s="198"/>
      <c r="FBA589" s="198"/>
      <c r="FBB589" s="198"/>
      <c r="FBC589" s="198"/>
      <c r="FBD589" s="198"/>
      <c r="FBE589" s="198"/>
      <c r="FBF589" s="198"/>
      <c r="FBG589" s="198"/>
      <c r="FBH589" s="198"/>
      <c r="FBI589" s="198"/>
      <c r="FBJ589" s="198"/>
      <c r="FBK589" s="198"/>
      <c r="FBL589" s="198"/>
      <c r="FBM589" s="198"/>
      <c r="FBN589" s="198"/>
      <c r="FBO589" s="198"/>
      <c r="FBP589" s="198"/>
      <c r="FBQ589" s="198"/>
      <c r="FBR589" s="198"/>
      <c r="FBS589" s="198"/>
      <c r="FBT589" s="198"/>
      <c r="FBU589" s="198"/>
      <c r="FBV589" s="198"/>
      <c r="FBW589" s="198"/>
      <c r="FBX589" s="198"/>
      <c r="FBY589" s="198"/>
      <c r="FBZ589" s="198"/>
      <c r="FCA589" s="198"/>
      <c r="FCB589" s="198"/>
      <c r="FCC589" s="198"/>
      <c r="FCD589" s="198"/>
      <c r="FCE589" s="198"/>
      <c r="FCF589" s="198"/>
      <c r="FCG589" s="198"/>
      <c r="FCH589" s="198"/>
      <c r="FCI589" s="198"/>
      <c r="FCJ589" s="198"/>
      <c r="FCK589" s="198"/>
      <c r="FCL589" s="198"/>
      <c r="FCM589" s="198"/>
      <c r="FCN589" s="198"/>
      <c r="FCO589" s="198"/>
      <c r="FCP589" s="198"/>
      <c r="FCQ589" s="198"/>
      <c r="FCR589" s="198"/>
      <c r="FCS589" s="198"/>
      <c r="FCT589" s="198"/>
      <c r="FCU589" s="198"/>
      <c r="FCV589" s="198"/>
      <c r="FCW589" s="198"/>
      <c r="FCX589" s="198"/>
      <c r="FCY589" s="198"/>
      <c r="FCZ589" s="198"/>
      <c r="FDA589" s="198"/>
      <c r="FDB589" s="198"/>
      <c r="FDC589" s="198"/>
      <c r="FDD589" s="198"/>
      <c r="FDE589" s="198"/>
      <c r="FDF589" s="198"/>
      <c r="FDG589" s="198"/>
      <c r="FDH589" s="198"/>
      <c r="FDI589" s="198"/>
      <c r="FDJ589" s="198"/>
      <c r="FDK589" s="198"/>
      <c r="FDL589" s="198"/>
      <c r="FDM589" s="198"/>
      <c r="FDN589" s="198"/>
      <c r="FDO589" s="198"/>
      <c r="FDP589" s="198"/>
      <c r="FDQ589" s="198"/>
      <c r="FDR589" s="198"/>
      <c r="FDS589" s="198"/>
      <c r="FDT589" s="198"/>
      <c r="FDU589" s="198"/>
      <c r="FDV589" s="198"/>
      <c r="FDW589" s="198"/>
      <c r="FDX589" s="198"/>
      <c r="FDY589" s="198"/>
      <c r="FDZ589" s="198"/>
      <c r="FEA589" s="198"/>
      <c r="FEB589" s="198"/>
      <c r="FEC589" s="198"/>
      <c r="FED589" s="198"/>
      <c r="FEE589" s="198"/>
      <c r="FEF589" s="198"/>
      <c r="FEG589" s="198"/>
      <c r="FEH589" s="198"/>
      <c r="FEI589" s="198"/>
      <c r="FEJ589" s="198"/>
      <c r="FEK589" s="198"/>
      <c r="FEL589" s="198"/>
      <c r="FEM589" s="198"/>
      <c r="FEN589" s="198"/>
      <c r="FEO589" s="198"/>
      <c r="FEP589" s="198"/>
      <c r="FEQ589" s="198"/>
      <c r="FER589" s="198"/>
      <c r="FES589" s="198"/>
      <c r="FET589" s="198"/>
      <c r="FEU589" s="198"/>
      <c r="FEV589" s="198"/>
      <c r="FEW589" s="198"/>
      <c r="FEX589" s="198"/>
      <c r="FEY589" s="198"/>
      <c r="FEZ589" s="198"/>
      <c r="FFA589" s="198"/>
      <c r="FFB589" s="198"/>
      <c r="FFC589" s="198"/>
      <c r="FFD589" s="198"/>
      <c r="FFE589" s="198"/>
      <c r="FFF589" s="198"/>
      <c r="FFG589" s="198"/>
      <c r="FFH589" s="198"/>
      <c r="FFI589" s="198"/>
      <c r="FFJ589" s="198"/>
      <c r="FFK589" s="198"/>
      <c r="FFL589" s="198"/>
      <c r="FFM589" s="198"/>
      <c r="FFN589" s="198"/>
      <c r="FFO589" s="198"/>
      <c r="FFP589" s="198"/>
      <c r="FFQ589" s="198"/>
      <c r="FFR589" s="198"/>
      <c r="FFS589" s="198"/>
      <c r="FFT589" s="198"/>
      <c r="FFU589" s="198"/>
      <c r="FFV589" s="198"/>
      <c r="FFW589" s="198"/>
      <c r="FFX589" s="198"/>
      <c r="FFY589" s="198"/>
      <c r="FFZ589" s="198"/>
      <c r="FGA589" s="198"/>
      <c r="FGB589" s="198"/>
      <c r="FGC589" s="198"/>
      <c r="FGD589" s="198"/>
      <c r="FGE589" s="198"/>
      <c r="FGF589" s="198"/>
      <c r="FGG589" s="198"/>
      <c r="FGH589" s="198"/>
      <c r="FGI589" s="198"/>
      <c r="FGJ589" s="198"/>
      <c r="FGK589" s="198"/>
      <c r="FGL589" s="198"/>
      <c r="FGM589" s="198"/>
      <c r="FGN589" s="198"/>
      <c r="FGO589" s="198"/>
      <c r="FGP589" s="198"/>
      <c r="FGQ589" s="198"/>
      <c r="FGR589" s="198"/>
      <c r="FGS589" s="198"/>
      <c r="FGT589" s="198"/>
      <c r="FGU589" s="198"/>
      <c r="FGV589" s="198"/>
      <c r="FGW589" s="198"/>
      <c r="FGX589" s="198"/>
      <c r="FGY589" s="198"/>
      <c r="FGZ589" s="198"/>
      <c r="FHA589" s="198"/>
      <c r="FHB589" s="198"/>
      <c r="FHC589" s="198"/>
      <c r="FHD589" s="198"/>
      <c r="FHE589" s="198"/>
      <c r="FHF589" s="198"/>
      <c r="FHG589" s="198"/>
      <c r="FHH589" s="198"/>
      <c r="FHI589" s="198"/>
      <c r="FHJ589" s="198"/>
      <c r="FHK589" s="198"/>
      <c r="FHL589" s="198"/>
      <c r="FHM589" s="198"/>
      <c r="FHN589" s="198"/>
      <c r="FHO589" s="198"/>
      <c r="FHP589" s="198"/>
      <c r="FHQ589" s="198"/>
      <c r="FHR589" s="198"/>
      <c r="FHS589" s="198"/>
      <c r="FHT589" s="198"/>
      <c r="FHU589" s="198"/>
      <c r="FHV589" s="198"/>
      <c r="FHW589" s="198"/>
      <c r="FHX589" s="198"/>
      <c r="FHY589" s="198"/>
      <c r="FHZ589" s="198"/>
      <c r="FIA589" s="198"/>
      <c r="FIB589" s="198"/>
      <c r="FIC589" s="198"/>
      <c r="FID589" s="198"/>
      <c r="FIE589" s="198"/>
      <c r="FIF589" s="198"/>
      <c r="FIG589" s="198"/>
      <c r="FIH589" s="198"/>
      <c r="FII589" s="198"/>
      <c r="FIJ589" s="198"/>
      <c r="FIK589" s="198"/>
      <c r="FIL589" s="198"/>
      <c r="FIM589" s="198"/>
      <c r="FIN589" s="198"/>
      <c r="FIO589" s="198"/>
      <c r="FIP589" s="198"/>
      <c r="FIQ589" s="198"/>
      <c r="FIR589" s="198"/>
      <c r="FIS589" s="198"/>
      <c r="FIT589" s="198"/>
      <c r="FIU589" s="198"/>
      <c r="FIV589" s="198"/>
      <c r="FIW589" s="198"/>
      <c r="FIX589" s="198"/>
      <c r="FIY589" s="198"/>
      <c r="FIZ589" s="198"/>
      <c r="FJA589" s="198"/>
      <c r="FJB589" s="198"/>
      <c r="FJC589" s="198"/>
      <c r="FJD589" s="198"/>
      <c r="FJE589" s="198"/>
      <c r="FJF589" s="198"/>
      <c r="FJG589" s="198"/>
      <c r="FJH589" s="198"/>
      <c r="FJI589" s="198"/>
      <c r="FJJ589" s="198"/>
      <c r="FJK589" s="198"/>
      <c r="FJL589" s="198"/>
      <c r="FJM589" s="198"/>
      <c r="FJN589" s="198"/>
      <c r="FJO589" s="198"/>
      <c r="FJP589" s="198"/>
      <c r="FJQ589" s="198"/>
      <c r="FJR589" s="198"/>
      <c r="FJS589" s="198"/>
      <c r="FJT589" s="198"/>
      <c r="FJU589" s="198"/>
      <c r="FJV589" s="198"/>
      <c r="FJW589" s="198"/>
      <c r="FJX589" s="198"/>
      <c r="FJY589" s="198"/>
      <c r="FJZ589" s="198"/>
      <c r="FKA589" s="198"/>
      <c r="FKB589" s="198"/>
      <c r="FKC589" s="198"/>
      <c r="FKD589" s="198"/>
      <c r="FKE589" s="198"/>
      <c r="FKF589" s="198"/>
      <c r="FKG589" s="198"/>
      <c r="FKH589" s="198"/>
      <c r="FKI589" s="198"/>
      <c r="FKJ589" s="198"/>
      <c r="FKK589" s="198"/>
      <c r="FKL589" s="198"/>
      <c r="FKM589" s="198"/>
      <c r="FKN589" s="198"/>
      <c r="FKO589" s="198"/>
      <c r="FKP589" s="198"/>
      <c r="FKQ589" s="198"/>
      <c r="FKR589" s="198"/>
      <c r="FKS589" s="198"/>
      <c r="FKT589" s="198"/>
      <c r="FKU589" s="198"/>
      <c r="FKV589" s="198"/>
      <c r="FKW589" s="198"/>
      <c r="FKX589" s="198"/>
      <c r="FKY589" s="198"/>
      <c r="FKZ589" s="198"/>
      <c r="FLA589" s="198"/>
      <c r="FLB589" s="198"/>
      <c r="FLC589" s="198"/>
      <c r="FLD589" s="198"/>
      <c r="FLE589" s="198"/>
      <c r="FLF589" s="198"/>
      <c r="FLG589" s="198"/>
      <c r="FLH589" s="198"/>
      <c r="FLI589" s="198"/>
      <c r="FLJ589" s="198"/>
      <c r="FLK589" s="198"/>
      <c r="FLL589" s="198"/>
      <c r="FLM589" s="198"/>
      <c r="FLN589" s="198"/>
      <c r="FLO589" s="198"/>
      <c r="FLP589" s="198"/>
      <c r="FLQ589" s="198"/>
      <c r="FLR589" s="198"/>
      <c r="FLS589" s="198"/>
      <c r="FLT589" s="198"/>
      <c r="FLU589" s="198"/>
      <c r="FLV589" s="198"/>
      <c r="FLW589" s="198"/>
      <c r="FLX589" s="198"/>
      <c r="FLY589" s="198"/>
      <c r="FLZ589" s="198"/>
      <c r="FMA589" s="198"/>
      <c r="FMB589" s="198"/>
      <c r="FMC589" s="198"/>
      <c r="FMD589" s="198"/>
      <c r="FME589" s="198"/>
      <c r="FMF589" s="198"/>
      <c r="FMG589" s="198"/>
      <c r="FMH589" s="198"/>
      <c r="FMI589" s="198"/>
      <c r="FMJ589" s="198"/>
      <c r="FMK589" s="198"/>
      <c r="FML589" s="198"/>
      <c r="FMM589" s="198"/>
      <c r="FMN589" s="198"/>
      <c r="FMO589" s="198"/>
      <c r="FMP589" s="198"/>
      <c r="FMQ589" s="198"/>
      <c r="FMR589" s="198"/>
      <c r="FMS589" s="198"/>
      <c r="FMT589" s="198"/>
      <c r="FMU589" s="198"/>
      <c r="FMV589" s="198"/>
      <c r="FMW589" s="198"/>
      <c r="FMX589" s="198"/>
      <c r="FMY589" s="198"/>
      <c r="FMZ589" s="198"/>
      <c r="FNA589" s="198"/>
      <c r="FNB589" s="198"/>
      <c r="FNC589" s="198"/>
      <c r="FND589" s="198"/>
      <c r="FNE589" s="198"/>
      <c r="FNF589" s="198"/>
      <c r="FNG589" s="198"/>
      <c r="FNH589" s="198"/>
      <c r="FNI589" s="198"/>
      <c r="FNJ589" s="198"/>
      <c r="FNK589" s="198"/>
      <c r="FNL589" s="198"/>
      <c r="FNM589" s="198"/>
      <c r="FNN589" s="198"/>
      <c r="FNO589" s="198"/>
      <c r="FNP589" s="198"/>
      <c r="FNQ589" s="198"/>
      <c r="FNR589" s="198"/>
      <c r="FNS589" s="198"/>
      <c r="FNT589" s="198"/>
      <c r="FNU589" s="198"/>
      <c r="FNV589" s="198"/>
      <c r="FNW589" s="198"/>
      <c r="FNX589" s="198"/>
      <c r="FNY589" s="198"/>
      <c r="FNZ589" s="198"/>
      <c r="FOA589" s="198"/>
      <c r="FOB589" s="198"/>
      <c r="FOC589" s="198"/>
      <c r="FOD589" s="198"/>
      <c r="FOE589" s="198"/>
      <c r="FOF589" s="198"/>
      <c r="FOG589" s="198"/>
      <c r="FOH589" s="198"/>
      <c r="FOI589" s="198"/>
      <c r="FOJ589" s="198"/>
      <c r="FOK589" s="198"/>
      <c r="FOL589" s="198"/>
      <c r="FOM589" s="198"/>
      <c r="FON589" s="198"/>
      <c r="FOO589" s="198"/>
      <c r="FOP589" s="198"/>
      <c r="FOQ589" s="198"/>
      <c r="FOR589" s="198"/>
      <c r="FOS589" s="198"/>
      <c r="FOT589" s="198"/>
      <c r="FOU589" s="198"/>
      <c r="FOV589" s="198"/>
      <c r="FOW589" s="198"/>
      <c r="FOX589" s="198"/>
      <c r="FOY589" s="198"/>
      <c r="FOZ589" s="198"/>
      <c r="FPA589" s="198"/>
      <c r="FPB589" s="198"/>
      <c r="FPC589" s="198"/>
      <c r="FPD589" s="198"/>
      <c r="FPE589" s="198"/>
      <c r="FPF589" s="198"/>
      <c r="FPG589" s="198"/>
      <c r="FPH589" s="198"/>
      <c r="FPI589" s="198"/>
      <c r="FPJ589" s="198"/>
      <c r="FPK589" s="198"/>
      <c r="FPL589" s="198"/>
      <c r="FPM589" s="198"/>
      <c r="FPN589" s="198"/>
      <c r="FPO589" s="198"/>
      <c r="FPP589" s="198"/>
      <c r="FPQ589" s="198"/>
      <c r="FPR589" s="198"/>
      <c r="FPS589" s="198"/>
      <c r="FPT589" s="198"/>
      <c r="FPU589" s="198"/>
      <c r="FPV589" s="198"/>
      <c r="FPW589" s="198"/>
      <c r="FPX589" s="198"/>
      <c r="FPY589" s="198"/>
      <c r="FPZ589" s="198"/>
      <c r="FQA589" s="198"/>
      <c r="FQB589" s="198"/>
      <c r="FQC589" s="198"/>
      <c r="FQD589" s="198"/>
      <c r="FQE589" s="198"/>
      <c r="FQF589" s="198"/>
      <c r="FQG589" s="198"/>
      <c r="FQH589" s="198"/>
      <c r="FQI589" s="198"/>
      <c r="FQJ589" s="198"/>
      <c r="FQK589" s="198"/>
      <c r="FQL589" s="198"/>
      <c r="FQM589" s="198"/>
      <c r="FQN589" s="198"/>
      <c r="FQO589" s="198"/>
      <c r="FQP589" s="198"/>
      <c r="FQQ589" s="198"/>
      <c r="FQR589" s="198"/>
      <c r="FQS589" s="198"/>
      <c r="FQT589" s="198"/>
      <c r="FQU589" s="198"/>
      <c r="FQV589" s="198"/>
      <c r="FQW589" s="198"/>
      <c r="FQX589" s="198"/>
      <c r="FQY589" s="198"/>
      <c r="FQZ589" s="198"/>
      <c r="FRA589" s="198"/>
      <c r="FRB589" s="198"/>
      <c r="FRC589" s="198"/>
      <c r="FRD589" s="198"/>
      <c r="FRE589" s="198"/>
      <c r="FRF589" s="198"/>
      <c r="FRG589" s="198"/>
      <c r="FRH589" s="198"/>
      <c r="FRI589" s="198"/>
      <c r="FRJ589" s="198"/>
      <c r="FRK589" s="198"/>
      <c r="FRL589" s="198"/>
      <c r="FRM589" s="198"/>
      <c r="FRN589" s="198"/>
      <c r="FRO589" s="198"/>
      <c r="FRP589" s="198"/>
      <c r="FRQ589" s="198"/>
      <c r="FRR589" s="198"/>
      <c r="FRS589" s="198"/>
      <c r="FRT589" s="198"/>
      <c r="FRU589" s="198"/>
      <c r="FRV589" s="198"/>
      <c r="FRW589" s="198"/>
      <c r="FRX589" s="198"/>
      <c r="FRY589" s="198"/>
      <c r="FRZ589" s="198"/>
      <c r="FSA589" s="198"/>
      <c r="FSB589" s="198"/>
      <c r="FSC589" s="198"/>
      <c r="FSD589" s="198"/>
      <c r="FSE589" s="198"/>
      <c r="FSF589" s="198"/>
      <c r="FSG589" s="198"/>
      <c r="FSH589" s="198"/>
      <c r="FSI589" s="198"/>
      <c r="FSJ589" s="198"/>
      <c r="FSK589" s="198"/>
      <c r="FSL589" s="198"/>
      <c r="FSM589" s="198"/>
      <c r="FSN589" s="198"/>
      <c r="FSO589" s="198"/>
      <c r="FSP589" s="198"/>
      <c r="FSQ589" s="198"/>
      <c r="FSR589" s="198"/>
      <c r="FSS589" s="198"/>
      <c r="FST589" s="198"/>
      <c r="FSU589" s="198"/>
      <c r="FSV589" s="198"/>
      <c r="FSW589" s="198"/>
      <c r="FSX589" s="198"/>
      <c r="FSY589" s="198"/>
      <c r="FSZ589" s="198"/>
      <c r="FTA589" s="198"/>
      <c r="FTB589" s="198"/>
      <c r="FTC589" s="198"/>
      <c r="FTD589" s="198"/>
      <c r="FTE589" s="198"/>
      <c r="FTF589" s="198"/>
      <c r="FTG589" s="198"/>
      <c r="FTH589" s="198"/>
      <c r="FTI589" s="198"/>
      <c r="FTJ589" s="198"/>
      <c r="FTK589" s="198"/>
      <c r="FTL589" s="198"/>
      <c r="FTM589" s="198"/>
      <c r="FTN589" s="198"/>
      <c r="FTO589" s="198"/>
      <c r="FTP589" s="198"/>
      <c r="FTQ589" s="198"/>
      <c r="FTR589" s="198"/>
      <c r="FTS589" s="198"/>
      <c r="FTT589" s="198"/>
      <c r="FTU589" s="198"/>
      <c r="FTV589" s="198"/>
      <c r="FTW589" s="198"/>
      <c r="FTX589" s="198"/>
      <c r="FTY589" s="198"/>
      <c r="FTZ589" s="198"/>
      <c r="FUA589" s="198"/>
      <c r="FUB589" s="198"/>
      <c r="FUC589" s="198"/>
      <c r="FUD589" s="198"/>
      <c r="FUE589" s="198"/>
      <c r="FUF589" s="198"/>
      <c r="FUG589" s="198"/>
      <c r="FUH589" s="198"/>
      <c r="FUI589" s="198"/>
      <c r="FUJ589" s="198"/>
      <c r="FUK589" s="198"/>
      <c r="FUL589" s="198"/>
      <c r="FUM589" s="198"/>
      <c r="FUN589" s="198"/>
      <c r="FUO589" s="198"/>
      <c r="FUP589" s="198"/>
      <c r="FUQ589" s="198"/>
      <c r="FUR589" s="198"/>
      <c r="FUS589" s="198"/>
      <c r="FUT589" s="198"/>
      <c r="FUU589" s="198"/>
      <c r="FUV589" s="198"/>
      <c r="FUW589" s="198"/>
      <c r="FUX589" s="198"/>
      <c r="FUY589" s="198"/>
      <c r="FUZ589" s="198"/>
      <c r="FVA589" s="198"/>
      <c r="FVB589" s="198"/>
      <c r="FVC589" s="198"/>
      <c r="FVD589" s="198"/>
      <c r="FVE589" s="198"/>
      <c r="FVF589" s="198"/>
      <c r="FVG589" s="198"/>
      <c r="FVH589" s="198"/>
      <c r="FVI589" s="198"/>
      <c r="FVJ589" s="198"/>
      <c r="FVK589" s="198"/>
      <c r="FVL589" s="198"/>
      <c r="FVM589" s="198"/>
      <c r="FVN589" s="198"/>
      <c r="FVO589" s="198"/>
      <c r="FVP589" s="198"/>
      <c r="FVQ589" s="198"/>
      <c r="FVR589" s="198"/>
      <c r="FVS589" s="198"/>
      <c r="FVT589" s="198"/>
      <c r="FVU589" s="198"/>
      <c r="FVV589" s="198"/>
      <c r="FVW589" s="198"/>
      <c r="FVX589" s="198"/>
      <c r="FVY589" s="198"/>
      <c r="FVZ589" s="198"/>
      <c r="FWA589" s="198"/>
      <c r="FWB589" s="198"/>
      <c r="FWC589" s="198"/>
      <c r="FWD589" s="198"/>
      <c r="FWE589" s="198"/>
      <c r="FWF589" s="198"/>
      <c r="FWG589" s="198"/>
      <c r="FWH589" s="198"/>
      <c r="FWI589" s="198"/>
      <c r="FWJ589" s="198"/>
      <c r="FWK589" s="198"/>
      <c r="FWL589" s="198"/>
      <c r="FWM589" s="198"/>
      <c r="FWN589" s="198"/>
      <c r="FWO589" s="198"/>
      <c r="FWP589" s="198"/>
      <c r="FWQ589" s="198"/>
      <c r="FWR589" s="198"/>
      <c r="FWS589" s="198"/>
      <c r="FWT589" s="198"/>
      <c r="FWU589" s="198"/>
      <c r="FWV589" s="198"/>
      <c r="FWW589" s="198"/>
      <c r="FWX589" s="198"/>
      <c r="FWY589" s="198"/>
      <c r="FWZ589" s="198"/>
      <c r="FXA589" s="198"/>
      <c r="FXB589" s="198"/>
      <c r="FXC589" s="198"/>
      <c r="FXD589" s="198"/>
      <c r="FXE589" s="198"/>
      <c r="FXF589" s="198"/>
      <c r="FXG589" s="198"/>
      <c r="FXH589" s="198"/>
      <c r="FXI589" s="198"/>
      <c r="FXJ589" s="198"/>
      <c r="FXK589" s="198"/>
      <c r="FXL589" s="198"/>
      <c r="FXM589" s="198"/>
      <c r="FXN589" s="198"/>
      <c r="FXO589" s="198"/>
      <c r="FXP589" s="198"/>
      <c r="FXQ589" s="198"/>
      <c r="FXR589" s="198"/>
      <c r="FXS589" s="198"/>
      <c r="FXT589" s="198"/>
      <c r="FXU589" s="198"/>
      <c r="FXV589" s="198"/>
      <c r="FXW589" s="198"/>
      <c r="FXX589" s="198"/>
      <c r="FXY589" s="198"/>
      <c r="FXZ589" s="198"/>
      <c r="FYA589" s="198"/>
      <c r="FYB589" s="198"/>
      <c r="FYC589" s="198"/>
      <c r="FYD589" s="198"/>
      <c r="FYE589" s="198"/>
      <c r="FYF589" s="198"/>
      <c r="FYG589" s="198"/>
      <c r="FYH589" s="198"/>
      <c r="FYI589" s="198"/>
      <c r="FYJ589" s="198"/>
      <c r="FYK589" s="198"/>
      <c r="FYL589" s="198"/>
      <c r="FYM589" s="198"/>
      <c r="FYN589" s="198"/>
      <c r="FYO589" s="198"/>
      <c r="FYP589" s="198"/>
      <c r="FYQ589" s="198"/>
      <c r="FYR589" s="198"/>
      <c r="FYS589" s="198"/>
      <c r="FYT589" s="198"/>
      <c r="FYU589" s="198"/>
      <c r="FYV589" s="198"/>
      <c r="FYW589" s="198"/>
      <c r="FYX589" s="198"/>
      <c r="FYY589" s="198"/>
      <c r="FYZ589" s="198"/>
      <c r="FZA589" s="198"/>
      <c r="FZB589" s="198"/>
      <c r="FZC589" s="198"/>
      <c r="FZD589" s="198"/>
      <c r="FZE589" s="198"/>
      <c r="FZF589" s="198"/>
      <c r="FZG589" s="198"/>
      <c r="FZH589" s="198"/>
      <c r="FZI589" s="198"/>
      <c r="FZJ589" s="198"/>
      <c r="FZK589" s="198"/>
      <c r="FZL589" s="198"/>
      <c r="FZM589" s="198"/>
      <c r="FZN589" s="198"/>
      <c r="FZO589" s="198"/>
      <c r="FZP589" s="198"/>
      <c r="FZQ589" s="198"/>
      <c r="FZR589" s="198"/>
      <c r="FZS589" s="198"/>
      <c r="FZT589" s="198"/>
      <c r="FZU589" s="198"/>
      <c r="FZV589" s="198"/>
      <c r="FZW589" s="198"/>
      <c r="FZX589" s="198"/>
      <c r="FZY589" s="198"/>
      <c r="FZZ589" s="198"/>
      <c r="GAA589" s="198"/>
      <c r="GAB589" s="198"/>
      <c r="GAC589" s="198"/>
      <c r="GAD589" s="198"/>
      <c r="GAE589" s="198"/>
      <c r="GAF589" s="198"/>
      <c r="GAG589" s="198"/>
      <c r="GAH589" s="198"/>
      <c r="GAI589" s="198"/>
      <c r="GAJ589" s="198"/>
      <c r="GAK589" s="198"/>
      <c r="GAL589" s="198"/>
      <c r="GAM589" s="198"/>
      <c r="GAN589" s="198"/>
      <c r="GAO589" s="198"/>
      <c r="GAP589" s="198"/>
      <c r="GAQ589" s="198"/>
      <c r="GAR589" s="198"/>
      <c r="GAS589" s="198"/>
      <c r="GAT589" s="198"/>
      <c r="GAU589" s="198"/>
      <c r="GAV589" s="198"/>
      <c r="GAW589" s="198"/>
      <c r="GAX589" s="198"/>
      <c r="GAY589" s="198"/>
      <c r="GAZ589" s="198"/>
      <c r="GBA589" s="198"/>
      <c r="GBB589" s="198"/>
      <c r="GBC589" s="198"/>
      <c r="GBD589" s="198"/>
      <c r="GBE589" s="198"/>
      <c r="GBF589" s="198"/>
      <c r="GBG589" s="198"/>
      <c r="GBH589" s="198"/>
      <c r="GBI589" s="198"/>
      <c r="GBJ589" s="198"/>
      <c r="GBK589" s="198"/>
      <c r="GBL589" s="198"/>
      <c r="GBM589" s="198"/>
      <c r="GBN589" s="198"/>
      <c r="GBO589" s="198"/>
      <c r="GBP589" s="198"/>
      <c r="GBQ589" s="198"/>
      <c r="GBR589" s="198"/>
      <c r="GBS589" s="198"/>
      <c r="GBT589" s="198"/>
      <c r="GBU589" s="198"/>
      <c r="GBV589" s="198"/>
      <c r="GBW589" s="198"/>
      <c r="GBX589" s="198"/>
      <c r="GBY589" s="198"/>
      <c r="GBZ589" s="198"/>
      <c r="GCA589" s="198"/>
      <c r="GCB589" s="198"/>
      <c r="GCC589" s="198"/>
      <c r="GCD589" s="198"/>
      <c r="GCE589" s="198"/>
      <c r="GCF589" s="198"/>
      <c r="GCG589" s="198"/>
      <c r="GCH589" s="198"/>
      <c r="GCI589" s="198"/>
      <c r="GCJ589" s="198"/>
      <c r="GCK589" s="198"/>
      <c r="GCL589" s="198"/>
      <c r="GCM589" s="198"/>
      <c r="GCN589" s="198"/>
      <c r="GCO589" s="198"/>
      <c r="GCP589" s="198"/>
      <c r="GCQ589" s="198"/>
      <c r="GCR589" s="198"/>
      <c r="GCS589" s="198"/>
      <c r="GCT589" s="198"/>
      <c r="GCU589" s="198"/>
      <c r="GCV589" s="198"/>
      <c r="GCW589" s="198"/>
      <c r="GCX589" s="198"/>
      <c r="GCY589" s="198"/>
      <c r="GCZ589" s="198"/>
      <c r="GDA589" s="198"/>
      <c r="GDB589" s="198"/>
      <c r="GDC589" s="198"/>
      <c r="GDD589" s="198"/>
      <c r="GDE589" s="198"/>
      <c r="GDF589" s="198"/>
      <c r="GDG589" s="198"/>
      <c r="GDH589" s="198"/>
      <c r="GDI589" s="198"/>
      <c r="GDJ589" s="198"/>
      <c r="GDK589" s="198"/>
      <c r="GDL589" s="198"/>
      <c r="GDM589" s="198"/>
      <c r="GDN589" s="198"/>
      <c r="GDO589" s="198"/>
      <c r="GDP589" s="198"/>
      <c r="GDQ589" s="198"/>
      <c r="GDR589" s="198"/>
      <c r="GDS589" s="198"/>
      <c r="GDT589" s="198"/>
      <c r="GDU589" s="198"/>
      <c r="GDV589" s="198"/>
      <c r="GDW589" s="198"/>
      <c r="GDX589" s="198"/>
      <c r="GDY589" s="198"/>
      <c r="GDZ589" s="198"/>
      <c r="GEA589" s="198"/>
      <c r="GEB589" s="198"/>
      <c r="GEC589" s="198"/>
      <c r="GED589" s="198"/>
      <c r="GEE589" s="198"/>
      <c r="GEF589" s="198"/>
      <c r="GEG589" s="198"/>
      <c r="GEH589" s="198"/>
      <c r="GEI589" s="198"/>
      <c r="GEJ589" s="198"/>
      <c r="GEK589" s="198"/>
      <c r="GEL589" s="198"/>
      <c r="GEM589" s="198"/>
      <c r="GEN589" s="198"/>
      <c r="GEO589" s="198"/>
      <c r="GEP589" s="198"/>
      <c r="GEQ589" s="198"/>
      <c r="GER589" s="198"/>
      <c r="GES589" s="198"/>
      <c r="GET589" s="198"/>
      <c r="GEU589" s="198"/>
      <c r="GEV589" s="198"/>
      <c r="GEW589" s="198"/>
      <c r="GEX589" s="198"/>
      <c r="GEY589" s="198"/>
      <c r="GEZ589" s="198"/>
      <c r="GFA589" s="198"/>
      <c r="GFB589" s="198"/>
      <c r="GFC589" s="198"/>
      <c r="GFD589" s="198"/>
      <c r="GFE589" s="198"/>
      <c r="GFF589" s="198"/>
      <c r="GFG589" s="198"/>
      <c r="GFH589" s="198"/>
      <c r="GFI589" s="198"/>
      <c r="GFJ589" s="198"/>
      <c r="GFK589" s="198"/>
      <c r="GFL589" s="198"/>
      <c r="GFM589" s="198"/>
      <c r="GFN589" s="198"/>
      <c r="GFO589" s="198"/>
      <c r="GFP589" s="198"/>
      <c r="GFQ589" s="198"/>
      <c r="GFR589" s="198"/>
      <c r="GFS589" s="198"/>
      <c r="GFT589" s="198"/>
      <c r="GFU589" s="198"/>
      <c r="GFV589" s="198"/>
      <c r="GFW589" s="198"/>
      <c r="GFX589" s="198"/>
      <c r="GFY589" s="198"/>
      <c r="GFZ589" s="198"/>
      <c r="GGA589" s="198"/>
      <c r="GGB589" s="198"/>
      <c r="GGC589" s="198"/>
      <c r="GGD589" s="198"/>
      <c r="GGE589" s="198"/>
      <c r="GGF589" s="198"/>
      <c r="GGG589" s="198"/>
      <c r="GGH589" s="198"/>
      <c r="GGI589" s="198"/>
      <c r="GGJ589" s="198"/>
      <c r="GGK589" s="198"/>
      <c r="GGL589" s="198"/>
      <c r="GGM589" s="198"/>
      <c r="GGN589" s="198"/>
      <c r="GGO589" s="198"/>
      <c r="GGP589" s="198"/>
      <c r="GGQ589" s="198"/>
      <c r="GGR589" s="198"/>
      <c r="GGS589" s="198"/>
      <c r="GGT589" s="198"/>
      <c r="GGU589" s="198"/>
      <c r="GGV589" s="198"/>
      <c r="GGW589" s="198"/>
      <c r="GGX589" s="198"/>
      <c r="GGY589" s="198"/>
      <c r="GGZ589" s="198"/>
      <c r="GHA589" s="198"/>
      <c r="GHB589" s="198"/>
      <c r="GHC589" s="198"/>
      <c r="GHD589" s="198"/>
      <c r="GHE589" s="198"/>
      <c r="GHF589" s="198"/>
      <c r="GHG589" s="198"/>
      <c r="GHH589" s="198"/>
      <c r="GHI589" s="198"/>
      <c r="GHJ589" s="198"/>
      <c r="GHK589" s="198"/>
      <c r="GHL589" s="198"/>
      <c r="GHM589" s="198"/>
      <c r="GHN589" s="198"/>
      <c r="GHO589" s="198"/>
      <c r="GHP589" s="198"/>
      <c r="GHQ589" s="198"/>
      <c r="GHR589" s="198"/>
      <c r="GHS589" s="198"/>
      <c r="GHT589" s="198"/>
      <c r="GHU589" s="198"/>
      <c r="GHV589" s="198"/>
      <c r="GHW589" s="198"/>
      <c r="GHX589" s="198"/>
      <c r="GHY589" s="198"/>
      <c r="GHZ589" s="198"/>
      <c r="GIA589" s="198"/>
      <c r="GIB589" s="198"/>
      <c r="GIC589" s="198"/>
      <c r="GID589" s="198"/>
      <c r="GIE589" s="198"/>
      <c r="GIF589" s="198"/>
      <c r="GIG589" s="198"/>
      <c r="GIH589" s="198"/>
      <c r="GII589" s="198"/>
      <c r="GIJ589" s="198"/>
      <c r="GIK589" s="198"/>
      <c r="GIL589" s="198"/>
      <c r="GIM589" s="198"/>
      <c r="GIN589" s="198"/>
      <c r="GIO589" s="198"/>
      <c r="GIP589" s="198"/>
      <c r="GIQ589" s="198"/>
      <c r="GIR589" s="198"/>
      <c r="GIS589" s="198"/>
      <c r="GIT589" s="198"/>
      <c r="GIU589" s="198"/>
      <c r="GIV589" s="198"/>
      <c r="GIW589" s="198"/>
      <c r="GIX589" s="198"/>
      <c r="GIY589" s="198"/>
      <c r="GIZ589" s="198"/>
      <c r="GJA589" s="198"/>
      <c r="GJB589" s="198"/>
      <c r="GJC589" s="198"/>
      <c r="GJD589" s="198"/>
      <c r="GJE589" s="198"/>
      <c r="GJF589" s="198"/>
      <c r="GJG589" s="198"/>
      <c r="GJH589" s="198"/>
      <c r="GJI589" s="198"/>
      <c r="GJJ589" s="198"/>
      <c r="GJK589" s="198"/>
      <c r="GJL589" s="198"/>
      <c r="GJM589" s="198"/>
      <c r="GJN589" s="198"/>
      <c r="GJO589" s="198"/>
      <c r="GJP589" s="198"/>
      <c r="GJQ589" s="198"/>
      <c r="GJR589" s="198"/>
      <c r="GJS589" s="198"/>
      <c r="GJT589" s="198"/>
      <c r="GJU589" s="198"/>
      <c r="GJV589" s="198"/>
      <c r="GJW589" s="198"/>
      <c r="GJX589" s="198"/>
      <c r="GJY589" s="198"/>
      <c r="GJZ589" s="198"/>
      <c r="GKA589" s="198"/>
      <c r="GKB589" s="198"/>
      <c r="GKC589" s="198"/>
      <c r="GKD589" s="198"/>
      <c r="GKE589" s="198"/>
      <c r="GKF589" s="198"/>
      <c r="GKG589" s="198"/>
      <c r="GKH589" s="198"/>
      <c r="GKI589" s="198"/>
      <c r="GKJ589" s="198"/>
      <c r="GKK589" s="198"/>
      <c r="GKL589" s="198"/>
      <c r="GKM589" s="198"/>
      <c r="GKN589" s="198"/>
      <c r="GKO589" s="198"/>
      <c r="GKP589" s="198"/>
      <c r="GKQ589" s="198"/>
      <c r="GKR589" s="198"/>
      <c r="GKS589" s="198"/>
      <c r="GKT589" s="198"/>
      <c r="GKU589" s="198"/>
      <c r="GKV589" s="198"/>
      <c r="GKW589" s="198"/>
      <c r="GKX589" s="198"/>
      <c r="GKY589" s="198"/>
      <c r="GKZ589" s="198"/>
      <c r="GLA589" s="198"/>
      <c r="GLB589" s="198"/>
      <c r="GLC589" s="198"/>
      <c r="GLD589" s="198"/>
      <c r="GLE589" s="198"/>
      <c r="GLF589" s="198"/>
      <c r="GLG589" s="198"/>
      <c r="GLH589" s="198"/>
      <c r="GLI589" s="198"/>
      <c r="GLJ589" s="198"/>
      <c r="GLK589" s="198"/>
      <c r="GLL589" s="198"/>
      <c r="GLM589" s="198"/>
      <c r="GLN589" s="198"/>
      <c r="GLO589" s="198"/>
      <c r="GLP589" s="198"/>
      <c r="GLQ589" s="198"/>
      <c r="GLR589" s="198"/>
      <c r="GLS589" s="198"/>
      <c r="GLT589" s="198"/>
      <c r="GLU589" s="198"/>
      <c r="GLV589" s="198"/>
      <c r="GLW589" s="198"/>
      <c r="GLX589" s="198"/>
      <c r="GLY589" s="198"/>
      <c r="GLZ589" s="198"/>
      <c r="GMA589" s="198"/>
      <c r="GMB589" s="198"/>
      <c r="GMC589" s="198"/>
      <c r="GMD589" s="198"/>
      <c r="GME589" s="198"/>
      <c r="GMF589" s="198"/>
      <c r="GMG589" s="198"/>
      <c r="GMH589" s="198"/>
      <c r="GMI589" s="198"/>
      <c r="GMJ589" s="198"/>
      <c r="GMK589" s="198"/>
      <c r="GML589" s="198"/>
      <c r="GMM589" s="198"/>
      <c r="GMN589" s="198"/>
      <c r="GMO589" s="198"/>
      <c r="GMP589" s="198"/>
      <c r="GMQ589" s="198"/>
      <c r="GMR589" s="198"/>
      <c r="GMS589" s="198"/>
      <c r="GMT589" s="198"/>
      <c r="GMU589" s="198"/>
      <c r="GMV589" s="198"/>
      <c r="GMW589" s="198"/>
      <c r="GMX589" s="198"/>
      <c r="GMY589" s="198"/>
      <c r="GMZ589" s="198"/>
      <c r="GNA589" s="198"/>
      <c r="GNB589" s="198"/>
      <c r="GNC589" s="198"/>
      <c r="GND589" s="198"/>
      <c r="GNE589" s="198"/>
      <c r="GNF589" s="198"/>
      <c r="GNG589" s="198"/>
      <c r="GNH589" s="198"/>
      <c r="GNI589" s="198"/>
      <c r="GNJ589" s="198"/>
      <c r="GNK589" s="198"/>
      <c r="GNL589" s="198"/>
      <c r="GNM589" s="198"/>
      <c r="GNN589" s="198"/>
      <c r="GNO589" s="198"/>
      <c r="GNP589" s="198"/>
      <c r="GNQ589" s="198"/>
      <c r="GNR589" s="198"/>
      <c r="GNS589" s="198"/>
      <c r="GNT589" s="198"/>
      <c r="GNU589" s="198"/>
      <c r="GNV589" s="198"/>
      <c r="GNW589" s="198"/>
      <c r="GNX589" s="198"/>
      <c r="GNY589" s="198"/>
      <c r="GNZ589" s="198"/>
      <c r="GOA589" s="198"/>
      <c r="GOB589" s="198"/>
      <c r="GOC589" s="198"/>
      <c r="GOD589" s="198"/>
      <c r="GOE589" s="198"/>
      <c r="GOF589" s="198"/>
      <c r="GOG589" s="198"/>
      <c r="GOH589" s="198"/>
      <c r="GOI589" s="198"/>
      <c r="GOJ589" s="198"/>
      <c r="GOK589" s="198"/>
      <c r="GOL589" s="198"/>
      <c r="GOM589" s="198"/>
      <c r="GON589" s="198"/>
      <c r="GOO589" s="198"/>
      <c r="GOP589" s="198"/>
      <c r="GOQ589" s="198"/>
      <c r="GOR589" s="198"/>
      <c r="GOS589" s="198"/>
      <c r="GOT589" s="198"/>
      <c r="GOU589" s="198"/>
      <c r="GOV589" s="198"/>
      <c r="GOW589" s="198"/>
      <c r="GOX589" s="198"/>
      <c r="GOY589" s="198"/>
      <c r="GOZ589" s="198"/>
      <c r="GPA589" s="198"/>
      <c r="GPB589" s="198"/>
      <c r="GPC589" s="198"/>
      <c r="GPD589" s="198"/>
      <c r="GPE589" s="198"/>
      <c r="GPF589" s="198"/>
      <c r="GPG589" s="198"/>
      <c r="GPH589" s="198"/>
      <c r="GPI589" s="198"/>
      <c r="GPJ589" s="198"/>
      <c r="GPK589" s="198"/>
      <c r="GPL589" s="198"/>
      <c r="GPM589" s="198"/>
      <c r="GPN589" s="198"/>
      <c r="GPO589" s="198"/>
      <c r="GPP589" s="198"/>
      <c r="GPQ589" s="198"/>
      <c r="GPR589" s="198"/>
      <c r="GPS589" s="198"/>
      <c r="GPT589" s="198"/>
      <c r="GPU589" s="198"/>
      <c r="GPV589" s="198"/>
      <c r="GPW589" s="198"/>
      <c r="GPX589" s="198"/>
      <c r="GPY589" s="198"/>
      <c r="GPZ589" s="198"/>
      <c r="GQA589" s="198"/>
      <c r="GQB589" s="198"/>
      <c r="GQC589" s="198"/>
      <c r="GQD589" s="198"/>
      <c r="GQE589" s="198"/>
      <c r="GQF589" s="198"/>
      <c r="GQG589" s="198"/>
      <c r="GQH589" s="198"/>
      <c r="GQI589" s="198"/>
      <c r="GQJ589" s="198"/>
      <c r="GQK589" s="198"/>
      <c r="GQL589" s="198"/>
      <c r="GQM589" s="198"/>
      <c r="GQN589" s="198"/>
      <c r="GQO589" s="198"/>
      <c r="GQP589" s="198"/>
      <c r="GQQ589" s="198"/>
      <c r="GQR589" s="198"/>
      <c r="GQS589" s="198"/>
      <c r="GQT589" s="198"/>
      <c r="GQU589" s="198"/>
      <c r="GQV589" s="198"/>
      <c r="GQW589" s="198"/>
      <c r="GQX589" s="198"/>
      <c r="GQY589" s="198"/>
      <c r="GQZ589" s="198"/>
      <c r="GRA589" s="198"/>
      <c r="GRB589" s="198"/>
      <c r="GRC589" s="198"/>
      <c r="GRD589" s="198"/>
      <c r="GRE589" s="198"/>
      <c r="GRF589" s="198"/>
      <c r="GRG589" s="198"/>
      <c r="GRH589" s="198"/>
      <c r="GRI589" s="198"/>
      <c r="GRJ589" s="198"/>
      <c r="GRK589" s="198"/>
      <c r="GRL589" s="198"/>
      <c r="GRM589" s="198"/>
      <c r="GRN589" s="198"/>
      <c r="GRO589" s="198"/>
      <c r="GRP589" s="198"/>
      <c r="GRQ589" s="198"/>
      <c r="GRR589" s="198"/>
      <c r="GRS589" s="198"/>
      <c r="GRT589" s="198"/>
      <c r="GRU589" s="198"/>
      <c r="GRV589" s="198"/>
      <c r="GRW589" s="198"/>
      <c r="GRX589" s="198"/>
      <c r="GRY589" s="198"/>
      <c r="GRZ589" s="198"/>
      <c r="GSA589" s="198"/>
      <c r="GSB589" s="198"/>
      <c r="GSC589" s="198"/>
      <c r="GSD589" s="198"/>
      <c r="GSE589" s="198"/>
      <c r="GSF589" s="198"/>
      <c r="GSG589" s="198"/>
      <c r="GSH589" s="198"/>
      <c r="GSI589" s="198"/>
      <c r="GSJ589" s="198"/>
      <c r="GSK589" s="198"/>
      <c r="GSL589" s="198"/>
      <c r="GSM589" s="198"/>
      <c r="GSN589" s="198"/>
      <c r="GSO589" s="198"/>
      <c r="GSP589" s="198"/>
      <c r="GSQ589" s="198"/>
      <c r="GSR589" s="198"/>
      <c r="GSS589" s="198"/>
      <c r="GST589" s="198"/>
      <c r="GSU589" s="198"/>
      <c r="GSV589" s="198"/>
      <c r="GSW589" s="198"/>
      <c r="GSX589" s="198"/>
      <c r="GSY589" s="198"/>
      <c r="GSZ589" s="198"/>
      <c r="GTA589" s="198"/>
      <c r="GTB589" s="198"/>
      <c r="GTC589" s="198"/>
      <c r="GTD589" s="198"/>
      <c r="GTE589" s="198"/>
      <c r="GTF589" s="198"/>
      <c r="GTG589" s="198"/>
      <c r="GTH589" s="198"/>
      <c r="GTI589" s="198"/>
      <c r="GTJ589" s="198"/>
      <c r="GTK589" s="198"/>
      <c r="GTL589" s="198"/>
      <c r="GTM589" s="198"/>
      <c r="GTN589" s="198"/>
      <c r="GTO589" s="198"/>
      <c r="GTP589" s="198"/>
      <c r="GTQ589" s="198"/>
      <c r="GTR589" s="198"/>
      <c r="GTS589" s="198"/>
      <c r="GTT589" s="198"/>
      <c r="GTU589" s="198"/>
      <c r="GTV589" s="198"/>
      <c r="GTW589" s="198"/>
      <c r="GTX589" s="198"/>
      <c r="GTY589" s="198"/>
      <c r="GTZ589" s="198"/>
      <c r="GUA589" s="198"/>
      <c r="GUB589" s="198"/>
      <c r="GUC589" s="198"/>
      <c r="GUD589" s="198"/>
      <c r="GUE589" s="198"/>
      <c r="GUF589" s="198"/>
      <c r="GUG589" s="198"/>
      <c r="GUH589" s="198"/>
      <c r="GUI589" s="198"/>
      <c r="GUJ589" s="198"/>
      <c r="GUK589" s="198"/>
      <c r="GUL589" s="198"/>
      <c r="GUM589" s="198"/>
      <c r="GUN589" s="198"/>
      <c r="GUO589" s="198"/>
      <c r="GUP589" s="198"/>
      <c r="GUQ589" s="198"/>
      <c r="GUR589" s="198"/>
      <c r="GUS589" s="198"/>
      <c r="GUT589" s="198"/>
      <c r="GUU589" s="198"/>
      <c r="GUV589" s="198"/>
      <c r="GUW589" s="198"/>
      <c r="GUX589" s="198"/>
      <c r="GUY589" s="198"/>
      <c r="GUZ589" s="198"/>
      <c r="GVA589" s="198"/>
      <c r="GVB589" s="198"/>
      <c r="GVC589" s="198"/>
      <c r="GVD589" s="198"/>
      <c r="GVE589" s="198"/>
      <c r="GVF589" s="198"/>
      <c r="GVG589" s="198"/>
      <c r="GVH589" s="198"/>
      <c r="GVI589" s="198"/>
      <c r="GVJ589" s="198"/>
      <c r="GVK589" s="198"/>
      <c r="GVL589" s="198"/>
      <c r="GVM589" s="198"/>
      <c r="GVN589" s="198"/>
      <c r="GVO589" s="198"/>
      <c r="GVP589" s="198"/>
      <c r="GVQ589" s="198"/>
      <c r="GVR589" s="198"/>
      <c r="GVS589" s="198"/>
      <c r="GVT589" s="198"/>
      <c r="GVU589" s="198"/>
      <c r="GVV589" s="198"/>
      <c r="GVW589" s="198"/>
      <c r="GVX589" s="198"/>
      <c r="GVY589" s="198"/>
      <c r="GVZ589" s="198"/>
      <c r="GWA589" s="198"/>
      <c r="GWB589" s="198"/>
      <c r="GWC589" s="198"/>
      <c r="GWD589" s="198"/>
      <c r="GWE589" s="198"/>
      <c r="GWF589" s="198"/>
      <c r="GWG589" s="198"/>
      <c r="GWH589" s="198"/>
      <c r="GWI589" s="198"/>
      <c r="GWJ589" s="198"/>
      <c r="GWK589" s="198"/>
      <c r="GWL589" s="198"/>
      <c r="GWM589" s="198"/>
      <c r="GWN589" s="198"/>
      <c r="GWO589" s="198"/>
      <c r="GWP589" s="198"/>
      <c r="GWQ589" s="198"/>
      <c r="GWR589" s="198"/>
      <c r="GWS589" s="198"/>
      <c r="GWT589" s="198"/>
      <c r="GWU589" s="198"/>
      <c r="GWV589" s="198"/>
      <c r="GWW589" s="198"/>
      <c r="GWX589" s="198"/>
      <c r="GWY589" s="198"/>
      <c r="GWZ589" s="198"/>
      <c r="GXA589" s="198"/>
      <c r="GXB589" s="198"/>
      <c r="GXC589" s="198"/>
      <c r="GXD589" s="198"/>
      <c r="GXE589" s="198"/>
      <c r="GXF589" s="198"/>
      <c r="GXG589" s="198"/>
      <c r="GXH589" s="198"/>
      <c r="GXI589" s="198"/>
      <c r="GXJ589" s="198"/>
      <c r="GXK589" s="198"/>
      <c r="GXL589" s="198"/>
      <c r="GXM589" s="198"/>
      <c r="GXN589" s="198"/>
      <c r="GXO589" s="198"/>
      <c r="GXP589" s="198"/>
      <c r="GXQ589" s="198"/>
      <c r="GXR589" s="198"/>
      <c r="GXS589" s="198"/>
      <c r="GXT589" s="198"/>
      <c r="GXU589" s="198"/>
      <c r="GXV589" s="198"/>
      <c r="GXW589" s="198"/>
      <c r="GXX589" s="198"/>
      <c r="GXY589" s="198"/>
      <c r="GXZ589" s="198"/>
      <c r="GYA589" s="198"/>
      <c r="GYB589" s="198"/>
      <c r="GYC589" s="198"/>
      <c r="GYD589" s="198"/>
      <c r="GYE589" s="198"/>
      <c r="GYF589" s="198"/>
      <c r="GYG589" s="198"/>
      <c r="GYH589" s="198"/>
      <c r="GYI589" s="198"/>
      <c r="GYJ589" s="198"/>
      <c r="GYK589" s="198"/>
      <c r="GYL589" s="198"/>
      <c r="GYM589" s="198"/>
      <c r="GYN589" s="198"/>
      <c r="GYO589" s="198"/>
      <c r="GYP589" s="198"/>
      <c r="GYQ589" s="198"/>
      <c r="GYR589" s="198"/>
      <c r="GYS589" s="198"/>
      <c r="GYT589" s="198"/>
      <c r="GYU589" s="198"/>
      <c r="GYV589" s="198"/>
      <c r="GYW589" s="198"/>
      <c r="GYX589" s="198"/>
      <c r="GYY589" s="198"/>
      <c r="GYZ589" s="198"/>
      <c r="GZA589" s="198"/>
      <c r="GZB589" s="198"/>
      <c r="GZC589" s="198"/>
      <c r="GZD589" s="198"/>
      <c r="GZE589" s="198"/>
      <c r="GZF589" s="198"/>
      <c r="GZG589" s="198"/>
      <c r="GZH589" s="198"/>
      <c r="GZI589" s="198"/>
      <c r="GZJ589" s="198"/>
      <c r="GZK589" s="198"/>
      <c r="GZL589" s="198"/>
      <c r="GZM589" s="198"/>
      <c r="GZN589" s="198"/>
      <c r="GZO589" s="198"/>
      <c r="GZP589" s="198"/>
      <c r="GZQ589" s="198"/>
      <c r="GZR589" s="198"/>
      <c r="GZS589" s="198"/>
      <c r="GZT589" s="198"/>
      <c r="GZU589" s="198"/>
      <c r="GZV589" s="198"/>
      <c r="GZW589" s="198"/>
      <c r="GZX589" s="198"/>
      <c r="GZY589" s="198"/>
      <c r="GZZ589" s="198"/>
      <c r="HAA589" s="198"/>
      <c r="HAB589" s="198"/>
      <c r="HAC589" s="198"/>
      <c r="HAD589" s="198"/>
      <c r="HAE589" s="198"/>
      <c r="HAF589" s="198"/>
      <c r="HAG589" s="198"/>
      <c r="HAH589" s="198"/>
      <c r="HAI589" s="198"/>
      <c r="HAJ589" s="198"/>
      <c r="HAK589" s="198"/>
      <c r="HAL589" s="198"/>
      <c r="HAM589" s="198"/>
      <c r="HAN589" s="198"/>
      <c r="HAO589" s="198"/>
      <c r="HAP589" s="198"/>
      <c r="HAQ589" s="198"/>
      <c r="HAR589" s="198"/>
      <c r="HAS589" s="198"/>
      <c r="HAT589" s="198"/>
      <c r="HAU589" s="198"/>
      <c r="HAV589" s="198"/>
      <c r="HAW589" s="198"/>
      <c r="HAX589" s="198"/>
      <c r="HAY589" s="198"/>
      <c r="HAZ589" s="198"/>
      <c r="HBA589" s="198"/>
      <c r="HBB589" s="198"/>
      <c r="HBC589" s="198"/>
      <c r="HBD589" s="198"/>
      <c r="HBE589" s="198"/>
      <c r="HBF589" s="198"/>
      <c r="HBG589" s="198"/>
      <c r="HBH589" s="198"/>
      <c r="HBI589" s="198"/>
      <c r="HBJ589" s="198"/>
      <c r="HBK589" s="198"/>
      <c r="HBL589" s="198"/>
      <c r="HBM589" s="198"/>
      <c r="HBN589" s="198"/>
      <c r="HBO589" s="198"/>
      <c r="HBP589" s="198"/>
      <c r="HBQ589" s="198"/>
      <c r="HBR589" s="198"/>
      <c r="HBS589" s="198"/>
      <c r="HBT589" s="198"/>
      <c r="HBU589" s="198"/>
      <c r="HBV589" s="198"/>
      <c r="HBW589" s="198"/>
      <c r="HBX589" s="198"/>
      <c r="HBY589" s="198"/>
      <c r="HBZ589" s="198"/>
      <c r="HCA589" s="198"/>
      <c r="HCB589" s="198"/>
      <c r="HCC589" s="198"/>
      <c r="HCD589" s="198"/>
      <c r="HCE589" s="198"/>
      <c r="HCF589" s="198"/>
      <c r="HCG589" s="198"/>
      <c r="HCH589" s="198"/>
      <c r="HCI589" s="198"/>
      <c r="HCJ589" s="198"/>
      <c r="HCK589" s="198"/>
      <c r="HCL589" s="198"/>
      <c r="HCM589" s="198"/>
      <c r="HCN589" s="198"/>
      <c r="HCO589" s="198"/>
      <c r="HCP589" s="198"/>
      <c r="HCQ589" s="198"/>
      <c r="HCR589" s="198"/>
      <c r="HCS589" s="198"/>
      <c r="HCT589" s="198"/>
      <c r="HCU589" s="198"/>
      <c r="HCV589" s="198"/>
      <c r="HCW589" s="198"/>
      <c r="HCX589" s="198"/>
      <c r="HCY589" s="198"/>
      <c r="HCZ589" s="198"/>
      <c r="HDA589" s="198"/>
      <c r="HDB589" s="198"/>
      <c r="HDC589" s="198"/>
      <c r="HDD589" s="198"/>
      <c r="HDE589" s="198"/>
      <c r="HDF589" s="198"/>
      <c r="HDG589" s="198"/>
      <c r="HDH589" s="198"/>
      <c r="HDI589" s="198"/>
      <c r="HDJ589" s="198"/>
      <c r="HDK589" s="198"/>
      <c r="HDL589" s="198"/>
      <c r="HDM589" s="198"/>
      <c r="HDN589" s="198"/>
      <c r="HDO589" s="198"/>
      <c r="HDP589" s="198"/>
      <c r="HDQ589" s="198"/>
      <c r="HDR589" s="198"/>
      <c r="HDS589" s="198"/>
      <c r="HDT589" s="198"/>
      <c r="HDU589" s="198"/>
      <c r="HDV589" s="198"/>
      <c r="HDW589" s="198"/>
      <c r="HDX589" s="198"/>
      <c r="HDY589" s="198"/>
      <c r="HDZ589" s="198"/>
      <c r="HEA589" s="198"/>
      <c r="HEB589" s="198"/>
      <c r="HEC589" s="198"/>
      <c r="HED589" s="198"/>
      <c r="HEE589" s="198"/>
      <c r="HEF589" s="198"/>
      <c r="HEG589" s="198"/>
      <c r="HEH589" s="198"/>
      <c r="HEI589" s="198"/>
      <c r="HEJ589" s="198"/>
      <c r="HEK589" s="198"/>
      <c r="HEL589" s="198"/>
      <c r="HEM589" s="198"/>
      <c r="HEN589" s="198"/>
      <c r="HEO589" s="198"/>
      <c r="HEP589" s="198"/>
      <c r="HEQ589" s="198"/>
      <c r="HER589" s="198"/>
      <c r="HES589" s="198"/>
      <c r="HET589" s="198"/>
      <c r="HEU589" s="198"/>
      <c r="HEV589" s="198"/>
      <c r="HEW589" s="198"/>
      <c r="HEX589" s="198"/>
      <c r="HEY589" s="198"/>
      <c r="HEZ589" s="198"/>
      <c r="HFA589" s="198"/>
      <c r="HFB589" s="198"/>
      <c r="HFC589" s="198"/>
      <c r="HFD589" s="198"/>
      <c r="HFE589" s="198"/>
      <c r="HFF589" s="198"/>
      <c r="HFG589" s="198"/>
      <c r="HFH589" s="198"/>
      <c r="HFI589" s="198"/>
      <c r="HFJ589" s="198"/>
      <c r="HFK589" s="198"/>
      <c r="HFL589" s="198"/>
      <c r="HFM589" s="198"/>
      <c r="HFN589" s="198"/>
      <c r="HFO589" s="198"/>
      <c r="HFP589" s="198"/>
      <c r="HFQ589" s="198"/>
      <c r="HFR589" s="198"/>
      <c r="HFS589" s="198"/>
      <c r="HFT589" s="198"/>
      <c r="HFU589" s="198"/>
      <c r="HFV589" s="198"/>
      <c r="HFW589" s="198"/>
      <c r="HFX589" s="198"/>
      <c r="HFY589" s="198"/>
      <c r="HFZ589" s="198"/>
      <c r="HGA589" s="198"/>
      <c r="HGB589" s="198"/>
      <c r="HGC589" s="198"/>
      <c r="HGD589" s="198"/>
      <c r="HGE589" s="198"/>
      <c r="HGF589" s="198"/>
      <c r="HGG589" s="198"/>
      <c r="HGH589" s="198"/>
      <c r="HGI589" s="198"/>
      <c r="HGJ589" s="198"/>
      <c r="HGK589" s="198"/>
      <c r="HGL589" s="198"/>
      <c r="HGM589" s="198"/>
      <c r="HGN589" s="198"/>
      <c r="HGO589" s="198"/>
      <c r="HGP589" s="198"/>
      <c r="HGQ589" s="198"/>
      <c r="HGR589" s="198"/>
      <c r="HGS589" s="198"/>
      <c r="HGT589" s="198"/>
      <c r="HGU589" s="198"/>
      <c r="HGV589" s="198"/>
      <c r="HGW589" s="198"/>
      <c r="HGX589" s="198"/>
      <c r="HGY589" s="198"/>
      <c r="HGZ589" s="198"/>
      <c r="HHA589" s="198"/>
      <c r="HHB589" s="198"/>
      <c r="HHC589" s="198"/>
      <c r="HHD589" s="198"/>
      <c r="HHE589" s="198"/>
      <c r="HHF589" s="198"/>
      <c r="HHG589" s="198"/>
      <c r="HHH589" s="198"/>
      <c r="HHI589" s="198"/>
      <c r="HHJ589" s="198"/>
      <c r="HHK589" s="198"/>
      <c r="HHL589" s="198"/>
      <c r="HHM589" s="198"/>
      <c r="HHN589" s="198"/>
      <c r="HHO589" s="198"/>
      <c r="HHP589" s="198"/>
      <c r="HHQ589" s="198"/>
      <c r="HHR589" s="198"/>
      <c r="HHS589" s="198"/>
      <c r="HHT589" s="198"/>
      <c r="HHU589" s="198"/>
      <c r="HHV589" s="198"/>
      <c r="HHW589" s="198"/>
      <c r="HHX589" s="198"/>
      <c r="HHY589" s="198"/>
      <c r="HHZ589" s="198"/>
      <c r="HIA589" s="198"/>
      <c r="HIB589" s="198"/>
      <c r="HIC589" s="198"/>
      <c r="HID589" s="198"/>
      <c r="HIE589" s="198"/>
      <c r="HIF589" s="198"/>
      <c r="HIG589" s="198"/>
      <c r="HIH589" s="198"/>
      <c r="HII589" s="198"/>
      <c r="HIJ589" s="198"/>
      <c r="HIK589" s="198"/>
      <c r="HIL589" s="198"/>
      <c r="HIM589" s="198"/>
      <c r="HIN589" s="198"/>
      <c r="HIO589" s="198"/>
      <c r="HIP589" s="198"/>
      <c r="HIQ589" s="198"/>
      <c r="HIR589" s="198"/>
      <c r="HIS589" s="198"/>
      <c r="HIT589" s="198"/>
      <c r="HIU589" s="198"/>
      <c r="HIV589" s="198"/>
      <c r="HIW589" s="198"/>
      <c r="HIX589" s="198"/>
      <c r="HIY589" s="198"/>
      <c r="HIZ589" s="198"/>
      <c r="HJA589" s="198"/>
      <c r="HJB589" s="198"/>
      <c r="HJC589" s="198"/>
      <c r="HJD589" s="198"/>
      <c r="HJE589" s="198"/>
      <c r="HJF589" s="198"/>
      <c r="HJG589" s="198"/>
      <c r="HJH589" s="198"/>
      <c r="HJI589" s="198"/>
      <c r="HJJ589" s="198"/>
      <c r="HJK589" s="198"/>
      <c r="HJL589" s="198"/>
      <c r="HJM589" s="198"/>
      <c r="HJN589" s="198"/>
      <c r="HJO589" s="198"/>
      <c r="HJP589" s="198"/>
      <c r="HJQ589" s="198"/>
      <c r="HJR589" s="198"/>
      <c r="HJS589" s="198"/>
      <c r="HJT589" s="198"/>
      <c r="HJU589" s="198"/>
      <c r="HJV589" s="198"/>
      <c r="HJW589" s="198"/>
      <c r="HJX589" s="198"/>
      <c r="HJY589" s="198"/>
      <c r="HJZ589" s="198"/>
      <c r="HKA589" s="198"/>
      <c r="HKB589" s="198"/>
      <c r="HKC589" s="198"/>
      <c r="HKD589" s="198"/>
      <c r="HKE589" s="198"/>
      <c r="HKF589" s="198"/>
      <c r="HKG589" s="198"/>
      <c r="HKH589" s="198"/>
      <c r="HKI589" s="198"/>
      <c r="HKJ589" s="198"/>
      <c r="HKK589" s="198"/>
      <c r="HKL589" s="198"/>
      <c r="HKM589" s="198"/>
      <c r="HKN589" s="198"/>
      <c r="HKO589" s="198"/>
      <c r="HKP589" s="198"/>
      <c r="HKQ589" s="198"/>
      <c r="HKR589" s="198"/>
      <c r="HKS589" s="198"/>
      <c r="HKT589" s="198"/>
      <c r="HKU589" s="198"/>
      <c r="HKV589" s="198"/>
      <c r="HKW589" s="198"/>
      <c r="HKX589" s="198"/>
      <c r="HKY589" s="198"/>
      <c r="HKZ589" s="198"/>
      <c r="HLA589" s="198"/>
      <c r="HLB589" s="198"/>
      <c r="HLC589" s="198"/>
      <c r="HLD589" s="198"/>
      <c r="HLE589" s="198"/>
      <c r="HLF589" s="198"/>
      <c r="HLG589" s="198"/>
      <c r="HLH589" s="198"/>
      <c r="HLI589" s="198"/>
      <c r="HLJ589" s="198"/>
      <c r="HLK589" s="198"/>
      <c r="HLL589" s="198"/>
      <c r="HLM589" s="198"/>
      <c r="HLN589" s="198"/>
      <c r="HLO589" s="198"/>
      <c r="HLP589" s="198"/>
      <c r="HLQ589" s="198"/>
      <c r="HLR589" s="198"/>
      <c r="HLS589" s="198"/>
      <c r="HLT589" s="198"/>
      <c r="HLU589" s="198"/>
      <c r="HLV589" s="198"/>
      <c r="HLW589" s="198"/>
      <c r="HLX589" s="198"/>
      <c r="HLY589" s="198"/>
      <c r="HLZ589" s="198"/>
      <c r="HMA589" s="198"/>
      <c r="HMB589" s="198"/>
      <c r="HMC589" s="198"/>
      <c r="HMD589" s="198"/>
      <c r="HME589" s="198"/>
      <c r="HMF589" s="198"/>
      <c r="HMG589" s="198"/>
      <c r="HMH589" s="198"/>
      <c r="HMI589" s="198"/>
      <c r="HMJ589" s="198"/>
      <c r="HMK589" s="198"/>
      <c r="HML589" s="198"/>
      <c r="HMM589" s="198"/>
      <c r="HMN589" s="198"/>
      <c r="HMO589" s="198"/>
      <c r="HMP589" s="198"/>
      <c r="HMQ589" s="198"/>
      <c r="HMR589" s="198"/>
      <c r="HMS589" s="198"/>
      <c r="HMT589" s="198"/>
      <c r="HMU589" s="198"/>
      <c r="HMV589" s="198"/>
      <c r="HMW589" s="198"/>
      <c r="HMX589" s="198"/>
      <c r="HMY589" s="198"/>
      <c r="HMZ589" s="198"/>
      <c r="HNA589" s="198"/>
      <c r="HNB589" s="198"/>
      <c r="HNC589" s="198"/>
      <c r="HND589" s="198"/>
      <c r="HNE589" s="198"/>
      <c r="HNF589" s="198"/>
      <c r="HNG589" s="198"/>
      <c r="HNH589" s="198"/>
      <c r="HNI589" s="198"/>
      <c r="HNJ589" s="198"/>
      <c r="HNK589" s="198"/>
      <c r="HNL589" s="198"/>
      <c r="HNM589" s="198"/>
      <c r="HNN589" s="198"/>
      <c r="HNO589" s="198"/>
      <c r="HNP589" s="198"/>
      <c r="HNQ589" s="198"/>
      <c r="HNR589" s="198"/>
      <c r="HNS589" s="198"/>
      <c r="HNT589" s="198"/>
      <c r="HNU589" s="198"/>
      <c r="HNV589" s="198"/>
      <c r="HNW589" s="198"/>
      <c r="HNX589" s="198"/>
      <c r="HNY589" s="198"/>
      <c r="HNZ589" s="198"/>
      <c r="HOA589" s="198"/>
      <c r="HOB589" s="198"/>
      <c r="HOC589" s="198"/>
      <c r="HOD589" s="198"/>
      <c r="HOE589" s="198"/>
      <c r="HOF589" s="198"/>
      <c r="HOG589" s="198"/>
      <c r="HOH589" s="198"/>
      <c r="HOI589" s="198"/>
      <c r="HOJ589" s="198"/>
      <c r="HOK589" s="198"/>
      <c r="HOL589" s="198"/>
      <c r="HOM589" s="198"/>
      <c r="HON589" s="198"/>
      <c r="HOO589" s="198"/>
      <c r="HOP589" s="198"/>
      <c r="HOQ589" s="198"/>
      <c r="HOR589" s="198"/>
      <c r="HOS589" s="198"/>
      <c r="HOT589" s="198"/>
      <c r="HOU589" s="198"/>
      <c r="HOV589" s="198"/>
      <c r="HOW589" s="198"/>
      <c r="HOX589" s="198"/>
      <c r="HOY589" s="198"/>
      <c r="HOZ589" s="198"/>
      <c r="HPA589" s="198"/>
      <c r="HPB589" s="198"/>
      <c r="HPC589" s="198"/>
      <c r="HPD589" s="198"/>
      <c r="HPE589" s="198"/>
      <c r="HPF589" s="198"/>
      <c r="HPG589" s="198"/>
      <c r="HPH589" s="198"/>
      <c r="HPI589" s="198"/>
      <c r="HPJ589" s="198"/>
      <c r="HPK589" s="198"/>
      <c r="HPL589" s="198"/>
      <c r="HPM589" s="198"/>
      <c r="HPN589" s="198"/>
      <c r="HPO589" s="198"/>
      <c r="HPP589" s="198"/>
      <c r="HPQ589" s="198"/>
      <c r="HPR589" s="198"/>
      <c r="HPS589" s="198"/>
      <c r="HPT589" s="198"/>
      <c r="HPU589" s="198"/>
      <c r="HPV589" s="198"/>
      <c r="HPW589" s="198"/>
      <c r="HPX589" s="198"/>
      <c r="HPY589" s="198"/>
      <c r="HPZ589" s="198"/>
      <c r="HQA589" s="198"/>
      <c r="HQB589" s="198"/>
      <c r="HQC589" s="198"/>
      <c r="HQD589" s="198"/>
      <c r="HQE589" s="198"/>
      <c r="HQF589" s="198"/>
      <c r="HQG589" s="198"/>
      <c r="HQH589" s="198"/>
      <c r="HQI589" s="198"/>
      <c r="HQJ589" s="198"/>
      <c r="HQK589" s="198"/>
      <c r="HQL589" s="198"/>
      <c r="HQM589" s="198"/>
      <c r="HQN589" s="198"/>
      <c r="HQO589" s="198"/>
      <c r="HQP589" s="198"/>
      <c r="HQQ589" s="198"/>
      <c r="HQR589" s="198"/>
      <c r="HQS589" s="198"/>
      <c r="HQT589" s="198"/>
      <c r="HQU589" s="198"/>
      <c r="HQV589" s="198"/>
      <c r="HQW589" s="198"/>
      <c r="HQX589" s="198"/>
      <c r="HQY589" s="198"/>
      <c r="HQZ589" s="198"/>
      <c r="HRA589" s="198"/>
      <c r="HRB589" s="198"/>
      <c r="HRC589" s="198"/>
      <c r="HRD589" s="198"/>
      <c r="HRE589" s="198"/>
      <c r="HRF589" s="198"/>
      <c r="HRG589" s="198"/>
      <c r="HRH589" s="198"/>
      <c r="HRI589" s="198"/>
      <c r="HRJ589" s="198"/>
      <c r="HRK589" s="198"/>
      <c r="HRL589" s="198"/>
      <c r="HRM589" s="198"/>
      <c r="HRN589" s="198"/>
      <c r="HRO589" s="198"/>
      <c r="HRP589" s="198"/>
      <c r="HRQ589" s="198"/>
      <c r="HRR589" s="198"/>
      <c r="HRS589" s="198"/>
      <c r="HRT589" s="198"/>
      <c r="HRU589" s="198"/>
      <c r="HRV589" s="198"/>
      <c r="HRW589" s="198"/>
      <c r="HRX589" s="198"/>
      <c r="HRY589" s="198"/>
      <c r="HRZ589" s="198"/>
      <c r="HSA589" s="198"/>
      <c r="HSB589" s="198"/>
      <c r="HSC589" s="198"/>
      <c r="HSD589" s="198"/>
      <c r="HSE589" s="198"/>
      <c r="HSF589" s="198"/>
      <c r="HSG589" s="198"/>
      <c r="HSH589" s="198"/>
      <c r="HSI589" s="198"/>
      <c r="HSJ589" s="198"/>
      <c r="HSK589" s="198"/>
      <c r="HSL589" s="198"/>
      <c r="HSM589" s="198"/>
      <c r="HSN589" s="198"/>
      <c r="HSO589" s="198"/>
      <c r="HSP589" s="198"/>
      <c r="HSQ589" s="198"/>
      <c r="HSR589" s="198"/>
      <c r="HSS589" s="198"/>
      <c r="HST589" s="198"/>
      <c r="HSU589" s="198"/>
      <c r="HSV589" s="198"/>
      <c r="HSW589" s="198"/>
      <c r="HSX589" s="198"/>
      <c r="HSY589" s="198"/>
      <c r="HSZ589" s="198"/>
      <c r="HTA589" s="198"/>
      <c r="HTB589" s="198"/>
      <c r="HTC589" s="198"/>
      <c r="HTD589" s="198"/>
      <c r="HTE589" s="198"/>
      <c r="HTF589" s="198"/>
      <c r="HTG589" s="198"/>
      <c r="HTH589" s="198"/>
      <c r="HTI589" s="198"/>
      <c r="HTJ589" s="198"/>
      <c r="HTK589" s="198"/>
      <c r="HTL589" s="198"/>
      <c r="HTM589" s="198"/>
      <c r="HTN589" s="198"/>
      <c r="HTO589" s="198"/>
      <c r="HTP589" s="198"/>
      <c r="HTQ589" s="198"/>
      <c r="HTR589" s="198"/>
      <c r="HTS589" s="198"/>
      <c r="HTT589" s="198"/>
      <c r="HTU589" s="198"/>
      <c r="HTV589" s="198"/>
      <c r="HTW589" s="198"/>
      <c r="HTX589" s="198"/>
      <c r="HTY589" s="198"/>
      <c r="HTZ589" s="198"/>
      <c r="HUA589" s="198"/>
      <c r="HUB589" s="198"/>
      <c r="HUC589" s="198"/>
      <c r="HUD589" s="198"/>
      <c r="HUE589" s="198"/>
      <c r="HUF589" s="198"/>
      <c r="HUG589" s="198"/>
      <c r="HUH589" s="198"/>
      <c r="HUI589" s="198"/>
      <c r="HUJ589" s="198"/>
      <c r="HUK589" s="198"/>
      <c r="HUL589" s="198"/>
      <c r="HUM589" s="198"/>
      <c r="HUN589" s="198"/>
      <c r="HUO589" s="198"/>
      <c r="HUP589" s="198"/>
      <c r="HUQ589" s="198"/>
      <c r="HUR589" s="198"/>
      <c r="HUS589" s="198"/>
      <c r="HUT589" s="198"/>
      <c r="HUU589" s="198"/>
      <c r="HUV589" s="198"/>
      <c r="HUW589" s="198"/>
      <c r="HUX589" s="198"/>
      <c r="HUY589" s="198"/>
      <c r="HUZ589" s="198"/>
      <c r="HVA589" s="198"/>
      <c r="HVB589" s="198"/>
      <c r="HVC589" s="198"/>
      <c r="HVD589" s="198"/>
      <c r="HVE589" s="198"/>
      <c r="HVF589" s="198"/>
      <c r="HVG589" s="198"/>
      <c r="HVH589" s="198"/>
      <c r="HVI589" s="198"/>
      <c r="HVJ589" s="198"/>
      <c r="HVK589" s="198"/>
      <c r="HVL589" s="198"/>
      <c r="HVM589" s="198"/>
      <c r="HVN589" s="198"/>
      <c r="HVO589" s="198"/>
      <c r="HVP589" s="198"/>
      <c r="HVQ589" s="198"/>
      <c r="HVR589" s="198"/>
      <c r="HVS589" s="198"/>
      <c r="HVT589" s="198"/>
      <c r="HVU589" s="198"/>
      <c r="HVV589" s="198"/>
      <c r="HVW589" s="198"/>
      <c r="HVX589" s="198"/>
      <c r="HVY589" s="198"/>
      <c r="HVZ589" s="198"/>
      <c r="HWA589" s="198"/>
      <c r="HWB589" s="198"/>
      <c r="HWC589" s="198"/>
      <c r="HWD589" s="198"/>
      <c r="HWE589" s="198"/>
      <c r="HWF589" s="198"/>
      <c r="HWG589" s="198"/>
      <c r="HWH589" s="198"/>
      <c r="HWI589" s="198"/>
      <c r="HWJ589" s="198"/>
      <c r="HWK589" s="198"/>
      <c r="HWL589" s="198"/>
      <c r="HWM589" s="198"/>
      <c r="HWN589" s="198"/>
      <c r="HWO589" s="198"/>
      <c r="HWP589" s="198"/>
      <c r="HWQ589" s="198"/>
      <c r="HWR589" s="198"/>
      <c r="HWS589" s="198"/>
      <c r="HWT589" s="198"/>
      <c r="HWU589" s="198"/>
      <c r="HWV589" s="198"/>
      <c r="HWW589" s="198"/>
      <c r="HWX589" s="198"/>
      <c r="HWY589" s="198"/>
      <c r="HWZ589" s="198"/>
      <c r="HXA589" s="198"/>
      <c r="HXB589" s="198"/>
      <c r="HXC589" s="198"/>
      <c r="HXD589" s="198"/>
      <c r="HXE589" s="198"/>
      <c r="HXF589" s="198"/>
      <c r="HXG589" s="198"/>
      <c r="HXH589" s="198"/>
      <c r="HXI589" s="198"/>
      <c r="HXJ589" s="198"/>
      <c r="HXK589" s="198"/>
      <c r="HXL589" s="198"/>
      <c r="HXM589" s="198"/>
      <c r="HXN589" s="198"/>
      <c r="HXO589" s="198"/>
      <c r="HXP589" s="198"/>
      <c r="HXQ589" s="198"/>
      <c r="HXR589" s="198"/>
      <c r="HXS589" s="198"/>
      <c r="HXT589" s="198"/>
      <c r="HXU589" s="198"/>
      <c r="HXV589" s="198"/>
      <c r="HXW589" s="198"/>
      <c r="HXX589" s="198"/>
      <c r="HXY589" s="198"/>
      <c r="HXZ589" s="198"/>
      <c r="HYA589" s="198"/>
      <c r="HYB589" s="198"/>
      <c r="HYC589" s="198"/>
      <c r="HYD589" s="198"/>
      <c r="HYE589" s="198"/>
      <c r="HYF589" s="198"/>
      <c r="HYG589" s="198"/>
      <c r="HYH589" s="198"/>
      <c r="HYI589" s="198"/>
      <c r="HYJ589" s="198"/>
      <c r="HYK589" s="198"/>
      <c r="HYL589" s="198"/>
      <c r="HYM589" s="198"/>
      <c r="HYN589" s="198"/>
      <c r="HYO589" s="198"/>
      <c r="HYP589" s="198"/>
      <c r="HYQ589" s="198"/>
      <c r="HYR589" s="198"/>
      <c r="HYS589" s="198"/>
      <c r="HYT589" s="198"/>
      <c r="HYU589" s="198"/>
      <c r="HYV589" s="198"/>
      <c r="HYW589" s="198"/>
      <c r="HYX589" s="198"/>
      <c r="HYY589" s="198"/>
      <c r="HYZ589" s="198"/>
      <c r="HZA589" s="198"/>
      <c r="HZB589" s="198"/>
      <c r="HZC589" s="198"/>
      <c r="HZD589" s="198"/>
      <c r="HZE589" s="198"/>
      <c r="HZF589" s="198"/>
      <c r="HZG589" s="198"/>
      <c r="HZH589" s="198"/>
      <c r="HZI589" s="198"/>
      <c r="HZJ589" s="198"/>
      <c r="HZK589" s="198"/>
      <c r="HZL589" s="198"/>
      <c r="HZM589" s="198"/>
      <c r="HZN589" s="198"/>
      <c r="HZO589" s="198"/>
      <c r="HZP589" s="198"/>
      <c r="HZQ589" s="198"/>
      <c r="HZR589" s="198"/>
      <c r="HZS589" s="198"/>
      <c r="HZT589" s="198"/>
      <c r="HZU589" s="198"/>
      <c r="HZV589" s="198"/>
      <c r="HZW589" s="198"/>
      <c r="HZX589" s="198"/>
      <c r="HZY589" s="198"/>
      <c r="HZZ589" s="198"/>
      <c r="IAA589" s="198"/>
      <c r="IAB589" s="198"/>
      <c r="IAC589" s="198"/>
      <c r="IAD589" s="198"/>
      <c r="IAE589" s="198"/>
      <c r="IAF589" s="198"/>
      <c r="IAG589" s="198"/>
      <c r="IAH589" s="198"/>
      <c r="IAI589" s="198"/>
      <c r="IAJ589" s="198"/>
      <c r="IAK589" s="198"/>
      <c r="IAL589" s="198"/>
      <c r="IAM589" s="198"/>
      <c r="IAN589" s="198"/>
      <c r="IAO589" s="198"/>
      <c r="IAP589" s="198"/>
      <c r="IAQ589" s="198"/>
      <c r="IAR589" s="198"/>
      <c r="IAS589" s="198"/>
      <c r="IAT589" s="198"/>
      <c r="IAU589" s="198"/>
      <c r="IAV589" s="198"/>
      <c r="IAW589" s="198"/>
      <c r="IAX589" s="198"/>
      <c r="IAY589" s="198"/>
      <c r="IAZ589" s="198"/>
      <c r="IBA589" s="198"/>
      <c r="IBB589" s="198"/>
      <c r="IBC589" s="198"/>
      <c r="IBD589" s="198"/>
      <c r="IBE589" s="198"/>
      <c r="IBF589" s="198"/>
      <c r="IBG589" s="198"/>
      <c r="IBH589" s="198"/>
      <c r="IBI589" s="198"/>
      <c r="IBJ589" s="198"/>
      <c r="IBK589" s="198"/>
      <c r="IBL589" s="198"/>
      <c r="IBM589" s="198"/>
      <c r="IBN589" s="198"/>
      <c r="IBO589" s="198"/>
      <c r="IBP589" s="198"/>
      <c r="IBQ589" s="198"/>
      <c r="IBR589" s="198"/>
      <c r="IBS589" s="198"/>
      <c r="IBT589" s="198"/>
      <c r="IBU589" s="198"/>
      <c r="IBV589" s="198"/>
      <c r="IBW589" s="198"/>
      <c r="IBX589" s="198"/>
      <c r="IBY589" s="198"/>
      <c r="IBZ589" s="198"/>
      <c r="ICA589" s="198"/>
      <c r="ICB589" s="198"/>
      <c r="ICC589" s="198"/>
      <c r="ICD589" s="198"/>
      <c r="ICE589" s="198"/>
      <c r="ICF589" s="198"/>
      <c r="ICG589" s="198"/>
      <c r="ICH589" s="198"/>
      <c r="ICI589" s="198"/>
      <c r="ICJ589" s="198"/>
      <c r="ICK589" s="198"/>
      <c r="ICL589" s="198"/>
      <c r="ICM589" s="198"/>
      <c r="ICN589" s="198"/>
      <c r="ICO589" s="198"/>
      <c r="ICP589" s="198"/>
      <c r="ICQ589" s="198"/>
      <c r="ICR589" s="198"/>
      <c r="ICS589" s="198"/>
      <c r="ICT589" s="198"/>
      <c r="ICU589" s="198"/>
      <c r="ICV589" s="198"/>
      <c r="ICW589" s="198"/>
      <c r="ICX589" s="198"/>
      <c r="ICY589" s="198"/>
      <c r="ICZ589" s="198"/>
      <c r="IDA589" s="198"/>
      <c r="IDB589" s="198"/>
      <c r="IDC589" s="198"/>
      <c r="IDD589" s="198"/>
      <c r="IDE589" s="198"/>
      <c r="IDF589" s="198"/>
      <c r="IDG589" s="198"/>
      <c r="IDH589" s="198"/>
      <c r="IDI589" s="198"/>
      <c r="IDJ589" s="198"/>
      <c r="IDK589" s="198"/>
      <c r="IDL589" s="198"/>
      <c r="IDM589" s="198"/>
      <c r="IDN589" s="198"/>
      <c r="IDO589" s="198"/>
      <c r="IDP589" s="198"/>
      <c r="IDQ589" s="198"/>
      <c r="IDR589" s="198"/>
      <c r="IDS589" s="198"/>
      <c r="IDT589" s="198"/>
      <c r="IDU589" s="198"/>
      <c r="IDV589" s="198"/>
      <c r="IDW589" s="198"/>
      <c r="IDX589" s="198"/>
      <c r="IDY589" s="198"/>
      <c r="IDZ589" s="198"/>
      <c r="IEA589" s="198"/>
      <c r="IEB589" s="198"/>
      <c r="IEC589" s="198"/>
      <c r="IED589" s="198"/>
      <c r="IEE589" s="198"/>
      <c r="IEF589" s="198"/>
      <c r="IEG589" s="198"/>
      <c r="IEH589" s="198"/>
      <c r="IEI589" s="198"/>
      <c r="IEJ589" s="198"/>
      <c r="IEK589" s="198"/>
      <c r="IEL589" s="198"/>
      <c r="IEM589" s="198"/>
      <c r="IEN589" s="198"/>
      <c r="IEO589" s="198"/>
      <c r="IEP589" s="198"/>
      <c r="IEQ589" s="198"/>
      <c r="IER589" s="198"/>
      <c r="IES589" s="198"/>
      <c r="IET589" s="198"/>
      <c r="IEU589" s="198"/>
      <c r="IEV589" s="198"/>
      <c r="IEW589" s="198"/>
      <c r="IEX589" s="198"/>
      <c r="IEY589" s="198"/>
      <c r="IEZ589" s="198"/>
      <c r="IFA589" s="198"/>
      <c r="IFB589" s="198"/>
      <c r="IFC589" s="198"/>
      <c r="IFD589" s="198"/>
      <c r="IFE589" s="198"/>
      <c r="IFF589" s="198"/>
      <c r="IFG589" s="198"/>
      <c r="IFH589" s="198"/>
      <c r="IFI589" s="198"/>
      <c r="IFJ589" s="198"/>
      <c r="IFK589" s="198"/>
      <c r="IFL589" s="198"/>
      <c r="IFM589" s="198"/>
      <c r="IFN589" s="198"/>
      <c r="IFO589" s="198"/>
      <c r="IFP589" s="198"/>
      <c r="IFQ589" s="198"/>
      <c r="IFR589" s="198"/>
      <c r="IFS589" s="198"/>
      <c r="IFT589" s="198"/>
      <c r="IFU589" s="198"/>
      <c r="IFV589" s="198"/>
      <c r="IFW589" s="198"/>
      <c r="IFX589" s="198"/>
      <c r="IFY589" s="198"/>
      <c r="IFZ589" s="198"/>
      <c r="IGA589" s="198"/>
      <c r="IGB589" s="198"/>
      <c r="IGC589" s="198"/>
      <c r="IGD589" s="198"/>
      <c r="IGE589" s="198"/>
      <c r="IGF589" s="198"/>
      <c r="IGG589" s="198"/>
      <c r="IGH589" s="198"/>
      <c r="IGI589" s="198"/>
      <c r="IGJ589" s="198"/>
      <c r="IGK589" s="198"/>
      <c r="IGL589" s="198"/>
      <c r="IGM589" s="198"/>
      <c r="IGN589" s="198"/>
      <c r="IGO589" s="198"/>
      <c r="IGP589" s="198"/>
      <c r="IGQ589" s="198"/>
      <c r="IGR589" s="198"/>
      <c r="IGS589" s="198"/>
      <c r="IGT589" s="198"/>
      <c r="IGU589" s="198"/>
      <c r="IGV589" s="198"/>
      <c r="IGW589" s="198"/>
      <c r="IGX589" s="198"/>
      <c r="IGY589" s="198"/>
      <c r="IGZ589" s="198"/>
      <c r="IHA589" s="198"/>
      <c r="IHB589" s="198"/>
      <c r="IHC589" s="198"/>
      <c r="IHD589" s="198"/>
      <c r="IHE589" s="198"/>
      <c r="IHF589" s="198"/>
      <c r="IHG589" s="198"/>
      <c r="IHH589" s="198"/>
      <c r="IHI589" s="198"/>
      <c r="IHJ589" s="198"/>
      <c r="IHK589" s="198"/>
      <c r="IHL589" s="198"/>
      <c r="IHM589" s="198"/>
      <c r="IHN589" s="198"/>
      <c r="IHO589" s="198"/>
      <c r="IHP589" s="198"/>
      <c r="IHQ589" s="198"/>
      <c r="IHR589" s="198"/>
      <c r="IHS589" s="198"/>
      <c r="IHT589" s="198"/>
      <c r="IHU589" s="198"/>
      <c r="IHV589" s="198"/>
      <c r="IHW589" s="198"/>
      <c r="IHX589" s="198"/>
      <c r="IHY589" s="198"/>
      <c r="IHZ589" s="198"/>
      <c r="IIA589" s="198"/>
      <c r="IIB589" s="198"/>
      <c r="IIC589" s="198"/>
      <c r="IID589" s="198"/>
      <c r="IIE589" s="198"/>
      <c r="IIF589" s="198"/>
      <c r="IIG589" s="198"/>
      <c r="IIH589" s="198"/>
      <c r="III589" s="198"/>
      <c r="IIJ589" s="198"/>
      <c r="IIK589" s="198"/>
      <c r="IIL589" s="198"/>
      <c r="IIM589" s="198"/>
      <c r="IIN589" s="198"/>
      <c r="IIO589" s="198"/>
      <c r="IIP589" s="198"/>
      <c r="IIQ589" s="198"/>
      <c r="IIR589" s="198"/>
      <c r="IIS589" s="198"/>
      <c r="IIT589" s="198"/>
      <c r="IIU589" s="198"/>
      <c r="IIV589" s="198"/>
      <c r="IIW589" s="198"/>
      <c r="IIX589" s="198"/>
      <c r="IIY589" s="198"/>
      <c r="IIZ589" s="198"/>
      <c r="IJA589" s="198"/>
      <c r="IJB589" s="198"/>
      <c r="IJC589" s="198"/>
      <c r="IJD589" s="198"/>
      <c r="IJE589" s="198"/>
      <c r="IJF589" s="198"/>
      <c r="IJG589" s="198"/>
      <c r="IJH589" s="198"/>
      <c r="IJI589" s="198"/>
      <c r="IJJ589" s="198"/>
      <c r="IJK589" s="198"/>
      <c r="IJL589" s="198"/>
      <c r="IJM589" s="198"/>
      <c r="IJN589" s="198"/>
      <c r="IJO589" s="198"/>
      <c r="IJP589" s="198"/>
      <c r="IJQ589" s="198"/>
      <c r="IJR589" s="198"/>
      <c r="IJS589" s="198"/>
      <c r="IJT589" s="198"/>
      <c r="IJU589" s="198"/>
      <c r="IJV589" s="198"/>
      <c r="IJW589" s="198"/>
      <c r="IJX589" s="198"/>
      <c r="IJY589" s="198"/>
      <c r="IJZ589" s="198"/>
      <c r="IKA589" s="198"/>
      <c r="IKB589" s="198"/>
      <c r="IKC589" s="198"/>
      <c r="IKD589" s="198"/>
      <c r="IKE589" s="198"/>
      <c r="IKF589" s="198"/>
      <c r="IKG589" s="198"/>
      <c r="IKH589" s="198"/>
      <c r="IKI589" s="198"/>
      <c r="IKJ589" s="198"/>
      <c r="IKK589" s="198"/>
      <c r="IKL589" s="198"/>
      <c r="IKM589" s="198"/>
      <c r="IKN589" s="198"/>
      <c r="IKO589" s="198"/>
      <c r="IKP589" s="198"/>
      <c r="IKQ589" s="198"/>
      <c r="IKR589" s="198"/>
      <c r="IKS589" s="198"/>
      <c r="IKT589" s="198"/>
      <c r="IKU589" s="198"/>
      <c r="IKV589" s="198"/>
      <c r="IKW589" s="198"/>
      <c r="IKX589" s="198"/>
      <c r="IKY589" s="198"/>
      <c r="IKZ589" s="198"/>
      <c r="ILA589" s="198"/>
      <c r="ILB589" s="198"/>
      <c r="ILC589" s="198"/>
      <c r="ILD589" s="198"/>
      <c r="ILE589" s="198"/>
      <c r="ILF589" s="198"/>
      <c r="ILG589" s="198"/>
      <c r="ILH589" s="198"/>
      <c r="ILI589" s="198"/>
      <c r="ILJ589" s="198"/>
      <c r="ILK589" s="198"/>
      <c r="ILL589" s="198"/>
      <c r="ILM589" s="198"/>
      <c r="ILN589" s="198"/>
      <c r="ILO589" s="198"/>
      <c r="ILP589" s="198"/>
      <c r="ILQ589" s="198"/>
      <c r="ILR589" s="198"/>
      <c r="ILS589" s="198"/>
      <c r="ILT589" s="198"/>
      <c r="ILU589" s="198"/>
      <c r="ILV589" s="198"/>
      <c r="ILW589" s="198"/>
      <c r="ILX589" s="198"/>
      <c r="ILY589" s="198"/>
      <c r="ILZ589" s="198"/>
      <c r="IMA589" s="198"/>
      <c r="IMB589" s="198"/>
      <c r="IMC589" s="198"/>
      <c r="IMD589" s="198"/>
      <c r="IME589" s="198"/>
      <c r="IMF589" s="198"/>
      <c r="IMG589" s="198"/>
      <c r="IMH589" s="198"/>
      <c r="IMI589" s="198"/>
      <c r="IMJ589" s="198"/>
      <c r="IMK589" s="198"/>
      <c r="IML589" s="198"/>
      <c r="IMM589" s="198"/>
      <c r="IMN589" s="198"/>
      <c r="IMO589" s="198"/>
      <c r="IMP589" s="198"/>
      <c r="IMQ589" s="198"/>
      <c r="IMR589" s="198"/>
      <c r="IMS589" s="198"/>
      <c r="IMT589" s="198"/>
      <c r="IMU589" s="198"/>
      <c r="IMV589" s="198"/>
      <c r="IMW589" s="198"/>
      <c r="IMX589" s="198"/>
      <c r="IMY589" s="198"/>
      <c r="IMZ589" s="198"/>
      <c r="INA589" s="198"/>
      <c r="INB589" s="198"/>
      <c r="INC589" s="198"/>
      <c r="IND589" s="198"/>
      <c r="INE589" s="198"/>
      <c r="INF589" s="198"/>
      <c r="ING589" s="198"/>
      <c r="INH589" s="198"/>
      <c r="INI589" s="198"/>
      <c r="INJ589" s="198"/>
      <c r="INK589" s="198"/>
      <c r="INL589" s="198"/>
      <c r="INM589" s="198"/>
      <c r="INN589" s="198"/>
      <c r="INO589" s="198"/>
      <c r="INP589" s="198"/>
      <c r="INQ589" s="198"/>
      <c r="INR589" s="198"/>
      <c r="INS589" s="198"/>
      <c r="INT589" s="198"/>
      <c r="INU589" s="198"/>
      <c r="INV589" s="198"/>
      <c r="INW589" s="198"/>
      <c r="INX589" s="198"/>
      <c r="INY589" s="198"/>
      <c r="INZ589" s="198"/>
      <c r="IOA589" s="198"/>
      <c r="IOB589" s="198"/>
      <c r="IOC589" s="198"/>
      <c r="IOD589" s="198"/>
      <c r="IOE589" s="198"/>
      <c r="IOF589" s="198"/>
      <c r="IOG589" s="198"/>
      <c r="IOH589" s="198"/>
      <c r="IOI589" s="198"/>
      <c r="IOJ589" s="198"/>
      <c r="IOK589" s="198"/>
      <c r="IOL589" s="198"/>
      <c r="IOM589" s="198"/>
      <c r="ION589" s="198"/>
      <c r="IOO589" s="198"/>
      <c r="IOP589" s="198"/>
      <c r="IOQ589" s="198"/>
      <c r="IOR589" s="198"/>
      <c r="IOS589" s="198"/>
      <c r="IOT589" s="198"/>
      <c r="IOU589" s="198"/>
      <c r="IOV589" s="198"/>
      <c r="IOW589" s="198"/>
      <c r="IOX589" s="198"/>
      <c r="IOY589" s="198"/>
      <c r="IOZ589" s="198"/>
      <c r="IPA589" s="198"/>
      <c r="IPB589" s="198"/>
      <c r="IPC589" s="198"/>
      <c r="IPD589" s="198"/>
      <c r="IPE589" s="198"/>
      <c r="IPF589" s="198"/>
      <c r="IPG589" s="198"/>
      <c r="IPH589" s="198"/>
      <c r="IPI589" s="198"/>
      <c r="IPJ589" s="198"/>
      <c r="IPK589" s="198"/>
      <c r="IPL589" s="198"/>
      <c r="IPM589" s="198"/>
      <c r="IPN589" s="198"/>
      <c r="IPO589" s="198"/>
      <c r="IPP589" s="198"/>
      <c r="IPQ589" s="198"/>
      <c r="IPR589" s="198"/>
      <c r="IPS589" s="198"/>
      <c r="IPT589" s="198"/>
      <c r="IPU589" s="198"/>
      <c r="IPV589" s="198"/>
      <c r="IPW589" s="198"/>
      <c r="IPX589" s="198"/>
      <c r="IPY589" s="198"/>
      <c r="IPZ589" s="198"/>
      <c r="IQA589" s="198"/>
      <c r="IQB589" s="198"/>
      <c r="IQC589" s="198"/>
      <c r="IQD589" s="198"/>
      <c r="IQE589" s="198"/>
      <c r="IQF589" s="198"/>
      <c r="IQG589" s="198"/>
      <c r="IQH589" s="198"/>
      <c r="IQI589" s="198"/>
      <c r="IQJ589" s="198"/>
      <c r="IQK589" s="198"/>
      <c r="IQL589" s="198"/>
      <c r="IQM589" s="198"/>
      <c r="IQN589" s="198"/>
      <c r="IQO589" s="198"/>
      <c r="IQP589" s="198"/>
      <c r="IQQ589" s="198"/>
      <c r="IQR589" s="198"/>
      <c r="IQS589" s="198"/>
      <c r="IQT589" s="198"/>
      <c r="IQU589" s="198"/>
      <c r="IQV589" s="198"/>
      <c r="IQW589" s="198"/>
      <c r="IQX589" s="198"/>
      <c r="IQY589" s="198"/>
      <c r="IQZ589" s="198"/>
      <c r="IRA589" s="198"/>
      <c r="IRB589" s="198"/>
      <c r="IRC589" s="198"/>
      <c r="IRD589" s="198"/>
      <c r="IRE589" s="198"/>
      <c r="IRF589" s="198"/>
      <c r="IRG589" s="198"/>
      <c r="IRH589" s="198"/>
      <c r="IRI589" s="198"/>
      <c r="IRJ589" s="198"/>
      <c r="IRK589" s="198"/>
      <c r="IRL589" s="198"/>
      <c r="IRM589" s="198"/>
      <c r="IRN589" s="198"/>
      <c r="IRO589" s="198"/>
      <c r="IRP589" s="198"/>
      <c r="IRQ589" s="198"/>
      <c r="IRR589" s="198"/>
      <c r="IRS589" s="198"/>
      <c r="IRT589" s="198"/>
      <c r="IRU589" s="198"/>
      <c r="IRV589" s="198"/>
      <c r="IRW589" s="198"/>
      <c r="IRX589" s="198"/>
      <c r="IRY589" s="198"/>
      <c r="IRZ589" s="198"/>
      <c r="ISA589" s="198"/>
      <c r="ISB589" s="198"/>
      <c r="ISC589" s="198"/>
      <c r="ISD589" s="198"/>
      <c r="ISE589" s="198"/>
      <c r="ISF589" s="198"/>
      <c r="ISG589" s="198"/>
      <c r="ISH589" s="198"/>
      <c r="ISI589" s="198"/>
      <c r="ISJ589" s="198"/>
      <c r="ISK589" s="198"/>
      <c r="ISL589" s="198"/>
      <c r="ISM589" s="198"/>
      <c r="ISN589" s="198"/>
      <c r="ISO589" s="198"/>
      <c r="ISP589" s="198"/>
      <c r="ISQ589" s="198"/>
      <c r="ISR589" s="198"/>
      <c r="ISS589" s="198"/>
      <c r="IST589" s="198"/>
      <c r="ISU589" s="198"/>
      <c r="ISV589" s="198"/>
      <c r="ISW589" s="198"/>
      <c r="ISX589" s="198"/>
      <c r="ISY589" s="198"/>
      <c r="ISZ589" s="198"/>
      <c r="ITA589" s="198"/>
      <c r="ITB589" s="198"/>
      <c r="ITC589" s="198"/>
      <c r="ITD589" s="198"/>
      <c r="ITE589" s="198"/>
      <c r="ITF589" s="198"/>
      <c r="ITG589" s="198"/>
      <c r="ITH589" s="198"/>
      <c r="ITI589" s="198"/>
      <c r="ITJ589" s="198"/>
      <c r="ITK589" s="198"/>
      <c r="ITL589" s="198"/>
      <c r="ITM589" s="198"/>
      <c r="ITN589" s="198"/>
      <c r="ITO589" s="198"/>
      <c r="ITP589" s="198"/>
      <c r="ITQ589" s="198"/>
      <c r="ITR589" s="198"/>
      <c r="ITS589" s="198"/>
      <c r="ITT589" s="198"/>
      <c r="ITU589" s="198"/>
      <c r="ITV589" s="198"/>
      <c r="ITW589" s="198"/>
      <c r="ITX589" s="198"/>
      <c r="ITY589" s="198"/>
      <c r="ITZ589" s="198"/>
      <c r="IUA589" s="198"/>
      <c r="IUB589" s="198"/>
      <c r="IUC589" s="198"/>
      <c r="IUD589" s="198"/>
      <c r="IUE589" s="198"/>
      <c r="IUF589" s="198"/>
      <c r="IUG589" s="198"/>
      <c r="IUH589" s="198"/>
      <c r="IUI589" s="198"/>
      <c r="IUJ589" s="198"/>
      <c r="IUK589" s="198"/>
      <c r="IUL589" s="198"/>
      <c r="IUM589" s="198"/>
      <c r="IUN589" s="198"/>
      <c r="IUO589" s="198"/>
      <c r="IUP589" s="198"/>
      <c r="IUQ589" s="198"/>
      <c r="IUR589" s="198"/>
      <c r="IUS589" s="198"/>
      <c r="IUT589" s="198"/>
      <c r="IUU589" s="198"/>
      <c r="IUV589" s="198"/>
      <c r="IUW589" s="198"/>
      <c r="IUX589" s="198"/>
      <c r="IUY589" s="198"/>
      <c r="IUZ589" s="198"/>
      <c r="IVA589" s="198"/>
      <c r="IVB589" s="198"/>
      <c r="IVC589" s="198"/>
      <c r="IVD589" s="198"/>
      <c r="IVE589" s="198"/>
      <c r="IVF589" s="198"/>
      <c r="IVG589" s="198"/>
      <c r="IVH589" s="198"/>
      <c r="IVI589" s="198"/>
      <c r="IVJ589" s="198"/>
      <c r="IVK589" s="198"/>
      <c r="IVL589" s="198"/>
      <c r="IVM589" s="198"/>
      <c r="IVN589" s="198"/>
      <c r="IVO589" s="198"/>
      <c r="IVP589" s="198"/>
      <c r="IVQ589" s="198"/>
      <c r="IVR589" s="198"/>
      <c r="IVS589" s="198"/>
      <c r="IVT589" s="198"/>
      <c r="IVU589" s="198"/>
      <c r="IVV589" s="198"/>
      <c r="IVW589" s="198"/>
      <c r="IVX589" s="198"/>
      <c r="IVY589" s="198"/>
      <c r="IVZ589" s="198"/>
      <c r="IWA589" s="198"/>
      <c r="IWB589" s="198"/>
      <c r="IWC589" s="198"/>
      <c r="IWD589" s="198"/>
      <c r="IWE589" s="198"/>
      <c r="IWF589" s="198"/>
      <c r="IWG589" s="198"/>
      <c r="IWH589" s="198"/>
      <c r="IWI589" s="198"/>
      <c r="IWJ589" s="198"/>
      <c r="IWK589" s="198"/>
      <c r="IWL589" s="198"/>
      <c r="IWM589" s="198"/>
      <c r="IWN589" s="198"/>
      <c r="IWO589" s="198"/>
      <c r="IWP589" s="198"/>
      <c r="IWQ589" s="198"/>
      <c r="IWR589" s="198"/>
      <c r="IWS589" s="198"/>
      <c r="IWT589" s="198"/>
      <c r="IWU589" s="198"/>
      <c r="IWV589" s="198"/>
      <c r="IWW589" s="198"/>
      <c r="IWX589" s="198"/>
      <c r="IWY589" s="198"/>
      <c r="IWZ589" s="198"/>
      <c r="IXA589" s="198"/>
      <c r="IXB589" s="198"/>
      <c r="IXC589" s="198"/>
      <c r="IXD589" s="198"/>
      <c r="IXE589" s="198"/>
      <c r="IXF589" s="198"/>
      <c r="IXG589" s="198"/>
      <c r="IXH589" s="198"/>
      <c r="IXI589" s="198"/>
      <c r="IXJ589" s="198"/>
      <c r="IXK589" s="198"/>
      <c r="IXL589" s="198"/>
      <c r="IXM589" s="198"/>
      <c r="IXN589" s="198"/>
      <c r="IXO589" s="198"/>
      <c r="IXP589" s="198"/>
      <c r="IXQ589" s="198"/>
      <c r="IXR589" s="198"/>
      <c r="IXS589" s="198"/>
      <c r="IXT589" s="198"/>
      <c r="IXU589" s="198"/>
      <c r="IXV589" s="198"/>
      <c r="IXW589" s="198"/>
      <c r="IXX589" s="198"/>
      <c r="IXY589" s="198"/>
      <c r="IXZ589" s="198"/>
      <c r="IYA589" s="198"/>
      <c r="IYB589" s="198"/>
      <c r="IYC589" s="198"/>
      <c r="IYD589" s="198"/>
      <c r="IYE589" s="198"/>
      <c r="IYF589" s="198"/>
      <c r="IYG589" s="198"/>
      <c r="IYH589" s="198"/>
      <c r="IYI589" s="198"/>
      <c r="IYJ589" s="198"/>
      <c r="IYK589" s="198"/>
      <c r="IYL589" s="198"/>
      <c r="IYM589" s="198"/>
      <c r="IYN589" s="198"/>
      <c r="IYO589" s="198"/>
      <c r="IYP589" s="198"/>
      <c r="IYQ589" s="198"/>
      <c r="IYR589" s="198"/>
      <c r="IYS589" s="198"/>
      <c r="IYT589" s="198"/>
      <c r="IYU589" s="198"/>
      <c r="IYV589" s="198"/>
      <c r="IYW589" s="198"/>
      <c r="IYX589" s="198"/>
      <c r="IYY589" s="198"/>
      <c r="IYZ589" s="198"/>
      <c r="IZA589" s="198"/>
      <c r="IZB589" s="198"/>
      <c r="IZC589" s="198"/>
      <c r="IZD589" s="198"/>
      <c r="IZE589" s="198"/>
      <c r="IZF589" s="198"/>
      <c r="IZG589" s="198"/>
      <c r="IZH589" s="198"/>
      <c r="IZI589" s="198"/>
      <c r="IZJ589" s="198"/>
      <c r="IZK589" s="198"/>
      <c r="IZL589" s="198"/>
      <c r="IZM589" s="198"/>
      <c r="IZN589" s="198"/>
      <c r="IZO589" s="198"/>
      <c r="IZP589" s="198"/>
      <c r="IZQ589" s="198"/>
      <c r="IZR589" s="198"/>
      <c r="IZS589" s="198"/>
      <c r="IZT589" s="198"/>
      <c r="IZU589" s="198"/>
      <c r="IZV589" s="198"/>
      <c r="IZW589" s="198"/>
      <c r="IZX589" s="198"/>
      <c r="IZY589" s="198"/>
      <c r="IZZ589" s="198"/>
      <c r="JAA589" s="198"/>
      <c r="JAB589" s="198"/>
      <c r="JAC589" s="198"/>
      <c r="JAD589" s="198"/>
      <c r="JAE589" s="198"/>
      <c r="JAF589" s="198"/>
      <c r="JAG589" s="198"/>
      <c r="JAH589" s="198"/>
      <c r="JAI589" s="198"/>
      <c r="JAJ589" s="198"/>
      <c r="JAK589" s="198"/>
      <c r="JAL589" s="198"/>
      <c r="JAM589" s="198"/>
      <c r="JAN589" s="198"/>
      <c r="JAO589" s="198"/>
      <c r="JAP589" s="198"/>
      <c r="JAQ589" s="198"/>
      <c r="JAR589" s="198"/>
      <c r="JAS589" s="198"/>
      <c r="JAT589" s="198"/>
      <c r="JAU589" s="198"/>
      <c r="JAV589" s="198"/>
      <c r="JAW589" s="198"/>
      <c r="JAX589" s="198"/>
      <c r="JAY589" s="198"/>
      <c r="JAZ589" s="198"/>
      <c r="JBA589" s="198"/>
      <c r="JBB589" s="198"/>
      <c r="JBC589" s="198"/>
      <c r="JBD589" s="198"/>
      <c r="JBE589" s="198"/>
      <c r="JBF589" s="198"/>
      <c r="JBG589" s="198"/>
      <c r="JBH589" s="198"/>
      <c r="JBI589" s="198"/>
      <c r="JBJ589" s="198"/>
      <c r="JBK589" s="198"/>
      <c r="JBL589" s="198"/>
      <c r="JBM589" s="198"/>
      <c r="JBN589" s="198"/>
      <c r="JBO589" s="198"/>
      <c r="JBP589" s="198"/>
      <c r="JBQ589" s="198"/>
      <c r="JBR589" s="198"/>
      <c r="JBS589" s="198"/>
      <c r="JBT589" s="198"/>
      <c r="JBU589" s="198"/>
      <c r="JBV589" s="198"/>
      <c r="JBW589" s="198"/>
      <c r="JBX589" s="198"/>
      <c r="JBY589" s="198"/>
      <c r="JBZ589" s="198"/>
      <c r="JCA589" s="198"/>
      <c r="JCB589" s="198"/>
      <c r="JCC589" s="198"/>
      <c r="JCD589" s="198"/>
      <c r="JCE589" s="198"/>
      <c r="JCF589" s="198"/>
      <c r="JCG589" s="198"/>
      <c r="JCH589" s="198"/>
      <c r="JCI589" s="198"/>
      <c r="JCJ589" s="198"/>
      <c r="JCK589" s="198"/>
      <c r="JCL589" s="198"/>
      <c r="JCM589" s="198"/>
      <c r="JCN589" s="198"/>
      <c r="JCO589" s="198"/>
      <c r="JCP589" s="198"/>
      <c r="JCQ589" s="198"/>
      <c r="JCR589" s="198"/>
      <c r="JCS589" s="198"/>
      <c r="JCT589" s="198"/>
      <c r="JCU589" s="198"/>
      <c r="JCV589" s="198"/>
      <c r="JCW589" s="198"/>
      <c r="JCX589" s="198"/>
      <c r="JCY589" s="198"/>
      <c r="JCZ589" s="198"/>
      <c r="JDA589" s="198"/>
      <c r="JDB589" s="198"/>
      <c r="JDC589" s="198"/>
      <c r="JDD589" s="198"/>
      <c r="JDE589" s="198"/>
      <c r="JDF589" s="198"/>
      <c r="JDG589" s="198"/>
      <c r="JDH589" s="198"/>
      <c r="JDI589" s="198"/>
      <c r="JDJ589" s="198"/>
      <c r="JDK589" s="198"/>
      <c r="JDL589" s="198"/>
      <c r="JDM589" s="198"/>
      <c r="JDN589" s="198"/>
      <c r="JDO589" s="198"/>
      <c r="JDP589" s="198"/>
      <c r="JDQ589" s="198"/>
      <c r="JDR589" s="198"/>
      <c r="JDS589" s="198"/>
      <c r="JDT589" s="198"/>
      <c r="JDU589" s="198"/>
      <c r="JDV589" s="198"/>
      <c r="JDW589" s="198"/>
      <c r="JDX589" s="198"/>
      <c r="JDY589" s="198"/>
      <c r="JDZ589" s="198"/>
      <c r="JEA589" s="198"/>
      <c r="JEB589" s="198"/>
      <c r="JEC589" s="198"/>
      <c r="JED589" s="198"/>
      <c r="JEE589" s="198"/>
      <c r="JEF589" s="198"/>
      <c r="JEG589" s="198"/>
      <c r="JEH589" s="198"/>
      <c r="JEI589" s="198"/>
      <c r="JEJ589" s="198"/>
      <c r="JEK589" s="198"/>
      <c r="JEL589" s="198"/>
      <c r="JEM589" s="198"/>
      <c r="JEN589" s="198"/>
      <c r="JEO589" s="198"/>
      <c r="JEP589" s="198"/>
      <c r="JEQ589" s="198"/>
      <c r="JER589" s="198"/>
      <c r="JES589" s="198"/>
      <c r="JET589" s="198"/>
      <c r="JEU589" s="198"/>
      <c r="JEV589" s="198"/>
      <c r="JEW589" s="198"/>
      <c r="JEX589" s="198"/>
      <c r="JEY589" s="198"/>
      <c r="JEZ589" s="198"/>
      <c r="JFA589" s="198"/>
      <c r="JFB589" s="198"/>
      <c r="JFC589" s="198"/>
      <c r="JFD589" s="198"/>
      <c r="JFE589" s="198"/>
      <c r="JFF589" s="198"/>
      <c r="JFG589" s="198"/>
      <c r="JFH589" s="198"/>
      <c r="JFI589" s="198"/>
      <c r="JFJ589" s="198"/>
      <c r="JFK589" s="198"/>
      <c r="JFL589" s="198"/>
      <c r="JFM589" s="198"/>
      <c r="JFN589" s="198"/>
      <c r="JFO589" s="198"/>
      <c r="JFP589" s="198"/>
      <c r="JFQ589" s="198"/>
      <c r="JFR589" s="198"/>
      <c r="JFS589" s="198"/>
      <c r="JFT589" s="198"/>
      <c r="JFU589" s="198"/>
      <c r="JFV589" s="198"/>
      <c r="JFW589" s="198"/>
      <c r="JFX589" s="198"/>
      <c r="JFY589" s="198"/>
      <c r="JFZ589" s="198"/>
      <c r="JGA589" s="198"/>
      <c r="JGB589" s="198"/>
      <c r="JGC589" s="198"/>
      <c r="JGD589" s="198"/>
      <c r="JGE589" s="198"/>
      <c r="JGF589" s="198"/>
      <c r="JGG589" s="198"/>
      <c r="JGH589" s="198"/>
      <c r="JGI589" s="198"/>
      <c r="JGJ589" s="198"/>
      <c r="JGK589" s="198"/>
      <c r="JGL589" s="198"/>
      <c r="JGM589" s="198"/>
      <c r="JGN589" s="198"/>
      <c r="JGO589" s="198"/>
      <c r="JGP589" s="198"/>
      <c r="JGQ589" s="198"/>
      <c r="JGR589" s="198"/>
      <c r="JGS589" s="198"/>
      <c r="JGT589" s="198"/>
      <c r="JGU589" s="198"/>
      <c r="JGV589" s="198"/>
      <c r="JGW589" s="198"/>
      <c r="JGX589" s="198"/>
      <c r="JGY589" s="198"/>
      <c r="JGZ589" s="198"/>
      <c r="JHA589" s="198"/>
      <c r="JHB589" s="198"/>
      <c r="JHC589" s="198"/>
      <c r="JHD589" s="198"/>
      <c r="JHE589" s="198"/>
      <c r="JHF589" s="198"/>
      <c r="JHG589" s="198"/>
      <c r="JHH589" s="198"/>
      <c r="JHI589" s="198"/>
      <c r="JHJ589" s="198"/>
      <c r="JHK589" s="198"/>
      <c r="JHL589" s="198"/>
      <c r="JHM589" s="198"/>
      <c r="JHN589" s="198"/>
      <c r="JHO589" s="198"/>
      <c r="JHP589" s="198"/>
      <c r="JHQ589" s="198"/>
      <c r="JHR589" s="198"/>
      <c r="JHS589" s="198"/>
      <c r="JHT589" s="198"/>
      <c r="JHU589" s="198"/>
      <c r="JHV589" s="198"/>
      <c r="JHW589" s="198"/>
      <c r="JHX589" s="198"/>
      <c r="JHY589" s="198"/>
      <c r="JHZ589" s="198"/>
      <c r="JIA589" s="198"/>
      <c r="JIB589" s="198"/>
      <c r="JIC589" s="198"/>
      <c r="JID589" s="198"/>
      <c r="JIE589" s="198"/>
      <c r="JIF589" s="198"/>
      <c r="JIG589" s="198"/>
      <c r="JIH589" s="198"/>
      <c r="JII589" s="198"/>
      <c r="JIJ589" s="198"/>
      <c r="JIK589" s="198"/>
      <c r="JIL589" s="198"/>
      <c r="JIM589" s="198"/>
      <c r="JIN589" s="198"/>
      <c r="JIO589" s="198"/>
      <c r="JIP589" s="198"/>
      <c r="JIQ589" s="198"/>
      <c r="JIR589" s="198"/>
      <c r="JIS589" s="198"/>
      <c r="JIT589" s="198"/>
      <c r="JIU589" s="198"/>
      <c r="JIV589" s="198"/>
      <c r="JIW589" s="198"/>
      <c r="JIX589" s="198"/>
      <c r="JIY589" s="198"/>
      <c r="JIZ589" s="198"/>
      <c r="JJA589" s="198"/>
      <c r="JJB589" s="198"/>
      <c r="JJC589" s="198"/>
      <c r="JJD589" s="198"/>
      <c r="JJE589" s="198"/>
      <c r="JJF589" s="198"/>
      <c r="JJG589" s="198"/>
      <c r="JJH589" s="198"/>
      <c r="JJI589" s="198"/>
      <c r="JJJ589" s="198"/>
      <c r="JJK589" s="198"/>
      <c r="JJL589" s="198"/>
      <c r="JJM589" s="198"/>
      <c r="JJN589" s="198"/>
      <c r="JJO589" s="198"/>
      <c r="JJP589" s="198"/>
      <c r="JJQ589" s="198"/>
      <c r="JJR589" s="198"/>
      <c r="JJS589" s="198"/>
      <c r="JJT589" s="198"/>
      <c r="JJU589" s="198"/>
      <c r="JJV589" s="198"/>
      <c r="JJW589" s="198"/>
      <c r="JJX589" s="198"/>
      <c r="JJY589" s="198"/>
      <c r="JJZ589" s="198"/>
      <c r="JKA589" s="198"/>
      <c r="JKB589" s="198"/>
      <c r="JKC589" s="198"/>
      <c r="JKD589" s="198"/>
      <c r="JKE589" s="198"/>
      <c r="JKF589" s="198"/>
      <c r="JKG589" s="198"/>
      <c r="JKH589" s="198"/>
      <c r="JKI589" s="198"/>
      <c r="JKJ589" s="198"/>
      <c r="JKK589" s="198"/>
      <c r="JKL589" s="198"/>
      <c r="JKM589" s="198"/>
      <c r="JKN589" s="198"/>
      <c r="JKO589" s="198"/>
      <c r="JKP589" s="198"/>
      <c r="JKQ589" s="198"/>
      <c r="JKR589" s="198"/>
      <c r="JKS589" s="198"/>
      <c r="JKT589" s="198"/>
      <c r="JKU589" s="198"/>
      <c r="JKV589" s="198"/>
      <c r="JKW589" s="198"/>
      <c r="JKX589" s="198"/>
      <c r="JKY589" s="198"/>
      <c r="JKZ589" s="198"/>
      <c r="JLA589" s="198"/>
      <c r="JLB589" s="198"/>
      <c r="JLC589" s="198"/>
      <c r="JLD589" s="198"/>
      <c r="JLE589" s="198"/>
      <c r="JLF589" s="198"/>
      <c r="JLG589" s="198"/>
      <c r="JLH589" s="198"/>
      <c r="JLI589" s="198"/>
      <c r="JLJ589" s="198"/>
      <c r="JLK589" s="198"/>
      <c r="JLL589" s="198"/>
      <c r="JLM589" s="198"/>
      <c r="JLN589" s="198"/>
      <c r="JLO589" s="198"/>
      <c r="JLP589" s="198"/>
      <c r="JLQ589" s="198"/>
      <c r="JLR589" s="198"/>
      <c r="JLS589" s="198"/>
      <c r="JLT589" s="198"/>
      <c r="JLU589" s="198"/>
      <c r="JLV589" s="198"/>
      <c r="JLW589" s="198"/>
      <c r="JLX589" s="198"/>
      <c r="JLY589" s="198"/>
      <c r="JLZ589" s="198"/>
      <c r="JMA589" s="198"/>
      <c r="JMB589" s="198"/>
      <c r="JMC589" s="198"/>
      <c r="JMD589" s="198"/>
      <c r="JME589" s="198"/>
      <c r="JMF589" s="198"/>
      <c r="JMG589" s="198"/>
      <c r="JMH589" s="198"/>
      <c r="JMI589" s="198"/>
      <c r="JMJ589" s="198"/>
      <c r="JMK589" s="198"/>
      <c r="JML589" s="198"/>
      <c r="JMM589" s="198"/>
      <c r="JMN589" s="198"/>
      <c r="JMO589" s="198"/>
      <c r="JMP589" s="198"/>
      <c r="JMQ589" s="198"/>
      <c r="JMR589" s="198"/>
      <c r="JMS589" s="198"/>
      <c r="JMT589" s="198"/>
      <c r="JMU589" s="198"/>
      <c r="JMV589" s="198"/>
      <c r="JMW589" s="198"/>
      <c r="JMX589" s="198"/>
      <c r="JMY589" s="198"/>
      <c r="JMZ589" s="198"/>
      <c r="JNA589" s="198"/>
      <c r="JNB589" s="198"/>
      <c r="JNC589" s="198"/>
      <c r="JND589" s="198"/>
      <c r="JNE589" s="198"/>
      <c r="JNF589" s="198"/>
      <c r="JNG589" s="198"/>
      <c r="JNH589" s="198"/>
      <c r="JNI589" s="198"/>
      <c r="JNJ589" s="198"/>
      <c r="JNK589" s="198"/>
      <c r="JNL589" s="198"/>
      <c r="JNM589" s="198"/>
      <c r="JNN589" s="198"/>
      <c r="JNO589" s="198"/>
      <c r="JNP589" s="198"/>
      <c r="JNQ589" s="198"/>
      <c r="JNR589" s="198"/>
      <c r="JNS589" s="198"/>
      <c r="JNT589" s="198"/>
      <c r="JNU589" s="198"/>
      <c r="JNV589" s="198"/>
      <c r="JNW589" s="198"/>
      <c r="JNX589" s="198"/>
      <c r="JNY589" s="198"/>
      <c r="JNZ589" s="198"/>
      <c r="JOA589" s="198"/>
      <c r="JOB589" s="198"/>
      <c r="JOC589" s="198"/>
      <c r="JOD589" s="198"/>
      <c r="JOE589" s="198"/>
      <c r="JOF589" s="198"/>
      <c r="JOG589" s="198"/>
      <c r="JOH589" s="198"/>
      <c r="JOI589" s="198"/>
      <c r="JOJ589" s="198"/>
      <c r="JOK589" s="198"/>
      <c r="JOL589" s="198"/>
      <c r="JOM589" s="198"/>
      <c r="JON589" s="198"/>
      <c r="JOO589" s="198"/>
      <c r="JOP589" s="198"/>
      <c r="JOQ589" s="198"/>
      <c r="JOR589" s="198"/>
      <c r="JOS589" s="198"/>
      <c r="JOT589" s="198"/>
      <c r="JOU589" s="198"/>
      <c r="JOV589" s="198"/>
      <c r="JOW589" s="198"/>
      <c r="JOX589" s="198"/>
      <c r="JOY589" s="198"/>
      <c r="JOZ589" s="198"/>
      <c r="JPA589" s="198"/>
      <c r="JPB589" s="198"/>
      <c r="JPC589" s="198"/>
      <c r="JPD589" s="198"/>
      <c r="JPE589" s="198"/>
      <c r="JPF589" s="198"/>
      <c r="JPG589" s="198"/>
      <c r="JPH589" s="198"/>
      <c r="JPI589" s="198"/>
      <c r="JPJ589" s="198"/>
      <c r="JPK589" s="198"/>
      <c r="JPL589" s="198"/>
      <c r="JPM589" s="198"/>
      <c r="JPN589" s="198"/>
      <c r="JPO589" s="198"/>
      <c r="JPP589" s="198"/>
      <c r="JPQ589" s="198"/>
      <c r="JPR589" s="198"/>
      <c r="JPS589" s="198"/>
      <c r="JPT589" s="198"/>
      <c r="JPU589" s="198"/>
      <c r="JPV589" s="198"/>
      <c r="JPW589" s="198"/>
      <c r="JPX589" s="198"/>
      <c r="JPY589" s="198"/>
      <c r="JPZ589" s="198"/>
      <c r="JQA589" s="198"/>
      <c r="JQB589" s="198"/>
      <c r="JQC589" s="198"/>
      <c r="JQD589" s="198"/>
      <c r="JQE589" s="198"/>
      <c r="JQF589" s="198"/>
      <c r="JQG589" s="198"/>
      <c r="JQH589" s="198"/>
      <c r="JQI589" s="198"/>
      <c r="JQJ589" s="198"/>
      <c r="JQK589" s="198"/>
      <c r="JQL589" s="198"/>
      <c r="JQM589" s="198"/>
      <c r="JQN589" s="198"/>
      <c r="JQO589" s="198"/>
      <c r="JQP589" s="198"/>
      <c r="JQQ589" s="198"/>
      <c r="JQR589" s="198"/>
      <c r="JQS589" s="198"/>
      <c r="JQT589" s="198"/>
      <c r="JQU589" s="198"/>
      <c r="JQV589" s="198"/>
      <c r="JQW589" s="198"/>
      <c r="JQX589" s="198"/>
      <c r="JQY589" s="198"/>
      <c r="JQZ589" s="198"/>
      <c r="JRA589" s="198"/>
      <c r="JRB589" s="198"/>
      <c r="JRC589" s="198"/>
      <c r="JRD589" s="198"/>
      <c r="JRE589" s="198"/>
      <c r="JRF589" s="198"/>
      <c r="JRG589" s="198"/>
      <c r="JRH589" s="198"/>
      <c r="JRI589" s="198"/>
      <c r="JRJ589" s="198"/>
      <c r="JRK589" s="198"/>
      <c r="JRL589" s="198"/>
      <c r="JRM589" s="198"/>
      <c r="JRN589" s="198"/>
      <c r="JRO589" s="198"/>
      <c r="JRP589" s="198"/>
      <c r="JRQ589" s="198"/>
      <c r="JRR589" s="198"/>
      <c r="JRS589" s="198"/>
      <c r="JRT589" s="198"/>
      <c r="JRU589" s="198"/>
      <c r="JRV589" s="198"/>
      <c r="JRW589" s="198"/>
      <c r="JRX589" s="198"/>
      <c r="JRY589" s="198"/>
      <c r="JRZ589" s="198"/>
      <c r="JSA589" s="198"/>
      <c r="JSB589" s="198"/>
      <c r="JSC589" s="198"/>
      <c r="JSD589" s="198"/>
      <c r="JSE589" s="198"/>
      <c r="JSF589" s="198"/>
      <c r="JSG589" s="198"/>
      <c r="JSH589" s="198"/>
      <c r="JSI589" s="198"/>
      <c r="JSJ589" s="198"/>
      <c r="JSK589" s="198"/>
      <c r="JSL589" s="198"/>
      <c r="JSM589" s="198"/>
      <c r="JSN589" s="198"/>
      <c r="JSO589" s="198"/>
      <c r="JSP589" s="198"/>
      <c r="JSQ589" s="198"/>
      <c r="JSR589" s="198"/>
      <c r="JSS589" s="198"/>
      <c r="JST589" s="198"/>
      <c r="JSU589" s="198"/>
      <c r="JSV589" s="198"/>
      <c r="JSW589" s="198"/>
      <c r="JSX589" s="198"/>
      <c r="JSY589" s="198"/>
      <c r="JSZ589" s="198"/>
      <c r="JTA589" s="198"/>
      <c r="JTB589" s="198"/>
      <c r="JTC589" s="198"/>
      <c r="JTD589" s="198"/>
      <c r="JTE589" s="198"/>
      <c r="JTF589" s="198"/>
      <c r="JTG589" s="198"/>
      <c r="JTH589" s="198"/>
      <c r="JTI589" s="198"/>
      <c r="JTJ589" s="198"/>
      <c r="JTK589" s="198"/>
      <c r="JTL589" s="198"/>
      <c r="JTM589" s="198"/>
      <c r="JTN589" s="198"/>
      <c r="JTO589" s="198"/>
      <c r="JTP589" s="198"/>
      <c r="JTQ589" s="198"/>
      <c r="JTR589" s="198"/>
      <c r="JTS589" s="198"/>
      <c r="JTT589" s="198"/>
      <c r="JTU589" s="198"/>
      <c r="JTV589" s="198"/>
      <c r="JTW589" s="198"/>
      <c r="JTX589" s="198"/>
      <c r="JTY589" s="198"/>
      <c r="JTZ589" s="198"/>
      <c r="JUA589" s="198"/>
      <c r="JUB589" s="198"/>
      <c r="JUC589" s="198"/>
      <c r="JUD589" s="198"/>
      <c r="JUE589" s="198"/>
      <c r="JUF589" s="198"/>
      <c r="JUG589" s="198"/>
      <c r="JUH589" s="198"/>
      <c r="JUI589" s="198"/>
      <c r="JUJ589" s="198"/>
      <c r="JUK589" s="198"/>
      <c r="JUL589" s="198"/>
      <c r="JUM589" s="198"/>
      <c r="JUN589" s="198"/>
      <c r="JUO589" s="198"/>
      <c r="JUP589" s="198"/>
      <c r="JUQ589" s="198"/>
      <c r="JUR589" s="198"/>
      <c r="JUS589" s="198"/>
      <c r="JUT589" s="198"/>
      <c r="JUU589" s="198"/>
      <c r="JUV589" s="198"/>
      <c r="JUW589" s="198"/>
      <c r="JUX589" s="198"/>
      <c r="JUY589" s="198"/>
      <c r="JUZ589" s="198"/>
      <c r="JVA589" s="198"/>
      <c r="JVB589" s="198"/>
      <c r="JVC589" s="198"/>
      <c r="JVD589" s="198"/>
      <c r="JVE589" s="198"/>
      <c r="JVF589" s="198"/>
      <c r="JVG589" s="198"/>
      <c r="JVH589" s="198"/>
      <c r="JVI589" s="198"/>
      <c r="JVJ589" s="198"/>
      <c r="JVK589" s="198"/>
      <c r="JVL589" s="198"/>
      <c r="JVM589" s="198"/>
      <c r="JVN589" s="198"/>
      <c r="JVO589" s="198"/>
      <c r="JVP589" s="198"/>
      <c r="JVQ589" s="198"/>
      <c r="JVR589" s="198"/>
      <c r="JVS589" s="198"/>
      <c r="JVT589" s="198"/>
      <c r="JVU589" s="198"/>
      <c r="JVV589" s="198"/>
      <c r="JVW589" s="198"/>
      <c r="JVX589" s="198"/>
      <c r="JVY589" s="198"/>
      <c r="JVZ589" s="198"/>
      <c r="JWA589" s="198"/>
      <c r="JWB589" s="198"/>
      <c r="JWC589" s="198"/>
      <c r="JWD589" s="198"/>
      <c r="JWE589" s="198"/>
      <c r="JWF589" s="198"/>
      <c r="JWG589" s="198"/>
      <c r="JWH589" s="198"/>
      <c r="JWI589" s="198"/>
      <c r="JWJ589" s="198"/>
      <c r="JWK589" s="198"/>
      <c r="JWL589" s="198"/>
      <c r="JWM589" s="198"/>
      <c r="JWN589" s="198"/>
      <c r="JWO589" s="198"/>
      <c r="JWP589" s="198"/>
      <c r="JWQ589" s="198"/>
      <c r="JWR589" s="198"/>
      <c r="JWS589" s="198"/>
      <c r="JWT589" s="198"/>
      <c r="JWU589" s="198"/>
      <c r="JWV589" s="198"/>
      <c r="JWW589" s="198"/>
      <c r="JWX589" s="198"/>
      <c r="JWY589" s="198"/>
      <c r="JWZ589" s="198"/>
      <c r="JXA589" s="198"/>
      <c r="JXB589" s="198"/>
      <c r="JXC589" s="198"/>
      <c r="JXD589" s="198"/>
      <c r="JXE589" s="198"/>
      <c r="JXF589" s="198"/>
      <c r="JXG589" s="198"/>
      <c r="JXH589" s="198"/>
      <c r="JXI589" s="198"/>
      <c r="JXJ589" s="198"/>
      <c r="JXK589" s="198"/>
      <c r="JXL589" s="198"/>
      <c r="JXM589" s="198"/>
      <c r="JXN589" s="198"/>
      <c r="JXO589" s="198"/>
      <c r="JXP589" s="198"/>
      <c r="JXQ589" s="198"/>
      <c r="JXR589" s="198"/>
      <c r="JXS589" s="198"/>
      <c r="JXT589" s="198"/>
      <c r="JXU589" s="198"/>
      <c r="JXV589" s="198"/>
      <c r="JXW589" s="198"/>
      <c r="JXX589" s="198"/>
      <c r="JXY589" s="198"/>
      <c r="JXZ589" s="198"/>
      <c r="JYA589" s="198"/>
      <c r="JYB589" s="198"/>
      <c r="JYC589" s="198"/>
      <c r="JYD589" s="198"/>
      <c r="JYE589" s="198"/>
      <c r="JYF589" s="198"/>
      <c r="JYG589" s="198"/>
      <c r="JYH589" s="198"/>
      <c r="JYI589" s="198"/>
      <c r="JYJ589" s="198"/>
      <c r="JYK589" s="198"/>
      <c r="JYL589" s="198"/>
      <c r="JYM589" s="198"/>
      <c r="JYN589" s="198"/>
      <c r="JYO589" s="198"/>
      <c r="JYP589" s="198"/>
      <c r="JYQ589" s="198"/>
      <c r="JYR589" s="198"/>
      <c r="JYS589" s="198"/>
      <c r="JYT589" s="198"/>
      <c r="JYU589" s="198"/>
      <c r="JYV589" s="198"/>
      <c r="JYW589" s="198"/>
      <c r="JYX589" s="198"/>
      <c r="JYY589" s="198"/>
      <c r="JYZ589" s="198"/>
      <c r="JZA589" s="198"/>
      <c r="JZB589" s="198"/>
      <c r="JZC589" s="198"/>
      <c r="JZD589" s="198"/>
      <c r="JZE589" s="198"/>
      <c r="JZF589" s="198"/>
      <c r="JZG589" s="198"/>
      <c r="JZH589" s="198"/>
      <c r="JZI589" s="198"/>
      <c r="JZJ589" s="198"/>
      <c r="JZK589" s="198"/>
      <c r="JZL589" s="198"/>
      <c r="JZM589" s="198"/>
      <c r="JZN589" s="198"/>
      <c r="JZO589" s="198"/>
      <c r="JZP589" s="198"/>
      <c r="JZQ589" s="198"/>
      <c r="JZR589" s="198"/>
      <c r="JZS589" s="198"/>
      <c r="JZT589" s="198"/>
      <c r="JZU589" s="198"/>
      <c r="JZV589" s="198"/>
      <c r="JZW589" s="198"/>
      <c r="JZX589" s="198"/>
      <c r="JZY589" s="198"/>
      <c r="JZZ589" s="198"/>
      <c r="KAA589" s="198"/>
      <c r="KAB589" s="198"/>
      <c r="KAC589" s="198"/>
      <c r="KAD589" s="198"/>
      <c r="KAE589" s="198"/>
      <c r="KAF589" s="198"/>
      <c r="KAG589" s="198"/>
      <c r="KAH589" s="198"/>
      <c r="KAI589" s="198"/>
      <c r="KAJ589" s="198"/>
      <c r="KAK589" s="198"/>
      <c r="KAL589" s="198"/>
      <c r="KAM589" s="198"/>
      <c r="KAN589" s="198"/>
      <c r="KAO589" s="198"/>
      <c r="KAP589" s="198"/>
      <c r="KAQ589" s="198"/>
      <c r="KAR589" s="198"/>
      <c r="KAS589" s="198"/>
      <c r="KAT589" s="198"/>
      <c r="KAU589" s="198"/>
      <c r="KAV589" s="198"/>
      <c r="KAW589" s="198"/>
      <c r="KAX589" s="198"/>
      <c r="KAY589" s="198"/>
      <c r="KAZ589" s="198"/>
      <c r="KBA589" s="198"/>
      <c r="KBB589" s="198"/>
      <c r="KBC589" s="198"/>
      <c r="KBD589" s="198"/>
      <c r="KBE589" s="198"/>
      <c r="KBF589" s="198"/>
      <c r="KBG589" s="198"/>
      <c r="KBH589" s="198"/>
      <c r="KBI589" s="198"/>
      <c r="KBJ589" s="198"/>
      <c r="KBK589" s="198"/>
      <c r="KBL589" s="198"/>
      <c r="KBM589" s="198"/>
      <c r="KBN589" s="198"/>
      <c r="KBO589" s="198"/>
      <c r="KBP589" s="198"/>
      <c r="KBQ589" s="198"/>
      <c r="KBR589" s="198"/>
      <c r="KBS589" s="198"/>
      <c r="KBT589" s="198"/>
      <c r="KBU589" s="198"/>
      <c r="KBV589" s="198"/>
      <c r="KBW589" s="198"/>
      <c r="KBX589" s="198"/>
      <c r="KBY589" s="198"/>
      <c r="KBZ589" s="198"/>
      <c r="KCA589" s="198"/>
      <c r="KCB589" s="198"/>
      <c r="KCC589" s="198"/>
      <c r="KCD589" s="198"/>
      <c r="KCE589" s="198"/>
      <c r="KCF589" s="198"/>
      <c r="KCG589" s="198"/>
      <c r="KCH589" s="198"/>
      <c r="KCI589" s="198"/>
      <c r="KCJ589" s="198"/>
      <c r="KCK589" s="198"/>
      <c r="KCL589" s="198"/>
      <c r="KCM589" s="198"/>
      <c r="KCN589" s="198"/>
      <c r="KCO589" s="198"/>
      <c r="KCP589" s="198"/>
      <c r="KCQ589" s="198"/>
      <c r="KCR589" s="198"/>
      <c r="KCS589" s="198"/>
      <c r="KCT589" s="198"/>
      <c r="KCU589" s="198"/>
      <c r="KCV589" s="198"/>
      <c r="KCW589" s="198"/>
      <c r="KCX589" s="198"/>
      <c r="KCY589" s="198"/>
      <c r="KCZ589" s="198"/>
      <c r="KDA589" s="198"/>
      <c r="KDB589" s="198"/>
      <c r="KDC589" s="198"/>
      <c r="KDD589" s="198"/>
      <c r="KDE589" s="198"/>
      <c r="KDF589" s="198"/>
      <c r="KDG589" s="198"/>
      <c r="KDH589" s="198"/>
      <c r="KDI589" s="198"/>
      <c r="KDJ589" s="198"/>
      <c r="KDK589" s="198"/>
      <c r="KDL589" s="198"/>
      <c r="KDM589" s="198"/>
      <c r="KDN589" s="198"/>
      <c r="KDO589" s="198"/>
      <c r="KDP589" s="198"/>
      <c r="KDQ589" s="198"/>
      <c r="KDR589" s="198"/>
      <c r="KDS589" s="198"/>
      <c r="KDT589" s="198"/>
      <c r="KDU589" s="198"/>
      <c r="KDV589" s="198"/>
      <c r="KDW589" s="198"/>
      <c r="KDX589" s="198"/>
      <c r="KDY589" s="198"/>
      <c r="KDZ589" s="198"/>
      <c r="KEA589" s="198"/>
      <c r="KEB589" s="198"/>
      <c r="KEC589" s="198"/>
      <c r="KED589" s="198"/>
      <c r="KEE589" s="198"/>
      <c r="KEF589" s="198"/>
      <c r="KEG589" s="198"/>
      <c r="KEH589" s="198"/>
      <c r="KEI589" s="198"/>
      <c r="KEJ589" s="198"/>
      <c r="KEK589" s="198"/>
      <c r="KEL589" s="198"/>
      <c r="KEM589" s="198"/>
      <c r="KEN589" s="198"/>
      <c r="KEO589" s="198"/>
      <c r="KEP589" s="198"/>
      <c r="KEQ589" s="198"/>
      <c r="KER589" s="198"/>
      <c r="KES589" s="198"/>
      <c r="KET589" s="198"/>
      <c r="KEU589" s="198"/>
      <c r="KEV589" s="198"/>
      <c r="KEW589" s="198"/>
      <c r="KEX589" s="198"/>
      <c r="KEY589" s="198"/>
      <c r="KEZ589" s="198"/>
      <c r="KFA589" s="198"/>
      <c r="KFB589" s="198"/>
      <c r="KFC589" s="198"/>
      <c r="KFD589" s="198"/>
      <c r="KFE589" s="198"/>
      <c r="KFF589" s="198"/>
      <c r="KFG589" s="198"/>
      <c r="KFH589" s="198"/>
      <c r="KFI589" s="198"/>
      <c r="KFJ589" s="198"/>
      <c r="KFK589" s="198"/>
      <c r="KFL589" s="198"/>
      <c r="KFM589" s="198"/>
      <c r="KFN589" s="198"/>
      <c r="KFO589" s="198"/>
      <c r="KFP589" s="198"/>
      <c r="KFQ589" s="198"/>
      <c r="KFR589" s="198"/>
      <c r="KFS589" s="198"/>
      <c r="KFT589" s="198"/>
      <c r="KFU589" s="198"/>
      <c r="KFV589" s="198"/>
      <c r="KFW589" s="198"/>
      <c r="KFX589" s="198"/>
      <c r="KFY589" s="198"/>
      <c r="KFZ589" s="198"/>
      <c r="KGA589" s="198"/>
      <c r="KGB589" s="198"/>
      <c r="KGC589" s="198"/>
      <c r="KGD589" s="198"/>
      <c r="KGE589" s="198"/>
      <c r="KGF589" s="198"/>
      <c r="KGG589" s="198"/>
      <c r="KGH589" s="198"/>
      <c r="KGI589" s="198"/>
      <c r="KGJ589" s="198"/>
      <c r="KGK589" s="198"/>
      <c r="KGL589" s="198"/>
      <c r="KGM589" s="198"/>
      <c r="KGN589" s="198"/>
      <c r="KGO589" s="198"/>
      <c r="KGP589" s="198"/>
      <c r="KGQ589" s="198"/>
      <c r="KGR589" s="198"/>
      <c r="KGS589" s="198"/>
      <c r="KGT589" s="198"/>
      <c r="KGU589" s="198"/>
      <c r="KGV589" s="198"/>
      <c r="KGW589" s="198"/>
      <c r="KGX589" s="198"/>
      <c r="KGY589" s="198"/>
      <c r="KGZ589" s="198"/>
      <c r="KHA589" s="198"/>
      <c r="KHB589" s="198"/>
      <c r="KHC589" s="198"/>
      <c r="KHD589" s="198"/>
      <c r="KHE589" s="198"/>
      <c r="KHF589" s="198"/>
      <c r="KHG589" s="198"/>
      <c r="KHH589" s="198"/>
      <c r="KHI589" s="198"/>
      <c r="KHJ589" s="198"/>
      <c r="KHK589" s="198"/>
      <c r="KHL589" s="198"/>
      <c r="KHM589" s="198"/>
      <c r="KHN589" s="198"/>
      <c r="KHO589" s="198"/>
      <c r="KHP589" s="198"/>
      <c r="KHQ589" s="198"/>
      <c r="KHR589" s="198"/>
      <c r="KHS589" s="198"/>
      <c r="KHT589" s="198"/>
      <c r="KHU589" s="198"/>
      <c r="KHV589" s="198"/>
      <c r="KHW589" s="198"/>
      <c r="KHX589" s="198"/>
      <c r="KHY589" s="198"/>
      <c r="KHZ589" s="198"/>
      <c r="KIA589" s="198"/>
      <c r="KIB589" s="198"/>
      <c r="KIC589" s="198"/>
      <c r="KID589" s="198"/>
      <c r="KIE589" s="198"/>
      <c r="KIF589" s="198"/>
      <c r="KIG589" s="198"/>
      <c r="KIH589" s="198"/>
      <c r="KII589" s="198"/>
      <c r="KIJ589" s="198"/>
      <c r="KIK589" s="198"/>
      <c r="KIL589" s="198"/>
      <c r="KIM589" s="198"/>
      <c r="KIN589" s="198"/>
      <c r="KIO589" s="198"/>
      <c r="KIP589" s="198"/>
      <c r="KIQ589" s="198"/>
      <c r="KIR589" s="198"/>
      <c r="KIS589" s="198"/>
      <c r="KIT589" s="198"/>
      <c r="KIU589" s="198"/>
      <c r="KIV589" s="198"/>
      <c r="KIW589" s="198"/>
      <c r="KIX589" s="198"/>
      <c r="KIY589" s="198"/>
      <c r="KIZ589" s="198"/>
      <c r="KJA589" s="198"/>
      <c r="KJB589" s="198"/>
      <c r="KJC589" s="198"/>
      <c r="KJD589" s="198"/>
      <c r="KJE589" s="198"/>
      <c r="KJF589" s="198"/>
      <c r="KJG589" s="198"/>
      <c r="KJH589" s="198"/>
      <c r="KJI589" s="198"/>
      <c r="KJJ589" s="198"/>
      <c r="KJK589" s="198"/>
      <c r="KJL589" s="198"/>
      <c r="KJM589" s="198"/>
      <c r="KJN589" s="198"/>
      <c r="KJO589" s="198"/>
      <c r="KJP589" s="198"/>
      <c r="KJQ589" s="198"/>
      <c r="KJR589" s="198"/>
      <c r="KJS589" s="198"/>
      <c r="KJT589" s="198"/>
      <c r="KJU589" s="198"/>
      <c r="KJV589" s="198"/>
      <c r="KJW589" s="198"/>
      <c r="KJX589" s="198"/>
      <c r="KJY589" s="198"/>
      <c r="KJZ589" s="198"/>
      <c r="KKA589" s="198"/>
      <c r="KKB589" s="198"/>
      <c r="KKC589" s="198"/>
      <c r="KKD589" s="198"/>
      <c r="KKE589" s="198"/>
      <c r="KKF589" s="198"/>
      <c r="KKG589" s="198"/>
      <c r="KKH589" s="198"/>
      <c r="KKI589" s="198"/>
      <c r="KKJ589" s="198"/>
      <c r="KKK589" s="198"/>
      <c r="KKL589" s="198"/>
      <c r="KKM589" s="198"/>
      <c r="KKN589" s="198"/>
      <c r="KKO589" s="198"/>
      <c r="KKP589" s="198"/>
      <c r="KKQ589" s="198"/>
      <c r="KKR589" s="198"/>
      <c r="KKS589" s="198"/>
      <c r="KKT589" s="198"/>
      <c r="KKU589" s="198"/>
      <c r="KKV589" s="198"/>
      <c r="KKW589" s="198"/>
      <c r="KKX589" s="198"/>
      <c r="KKY589" s="198"/>
      <c r="KKZ589" s="198"/>
      <c r="KLA589" s="198"/>
      <c r="KLB589" s="198"/>
      <c r="KLC589" s="198"/>
      <c r="KLD589" s="198"/>
      <c r="KLE589" s="198"/>
      <c r="KLF589" s="198"/>
      <c r="KLG589" s="198"/>
      <c r="KLH589" s="198"/>
      <c r="KLI589" s="198"/>
      <c r="KLJ589" s="198"/>
      <c r="KLK589" s="198"/>
      <c r="KLL589" s="198"/>
      <c r="KLM589" s="198"/>
      <c r="KLN589" s="198"/>
      <c r="KLO589" s="198"/>
      <c r="KLP589" s="198"/>
      <c r="KLQ589" s="198"/>
      <c r="KLR589" s="198"/>
      <c r="KLS589" s="198"/>
      <c r="KLT589" s="198"/>
      <c r="KLU589" s="198"/>
      <c r="KLV589" s="198"/>
      <c r="KLW589" s="198"/>
      <c r="KLX589" s="198"/>
      <c r="KLY589" s="198"/>
      <c r="KLZ589" s="198"/>
      <c r="KMA589" s="198"/>
      <c r="KMB589" s="198"/>
      <c r="KMC589" s="198"/>
      <c r="KMD589" s="198"/>
      <c r="KME589" s="198"/>
      <c r="KMF589" s="198"/>
      <c r="KMG589" s="198"/>
      <c r="KMH589" s="198"/>
      <c r="KMI589" s="198"/>
      <c r="KMJ589" s="198"/>
      <c r="KMK589" s="198"/>
      <c r="KML589" s="198"/>
      <c r="KMM589" s="198"/>
      <c r="KMN589" s="198"/>
      <c r="KMO589" s="198"/>
      <c r="KMP589" s="198"/>
      <c r="KMQ589" s="198"/>
      <c r="KMR589" s="198"/>
      <c r="KMS589" s="198"/>
      <c r="KMT589" s="198"/>
      <c r="KMU589" s="198"/>
      <c r="KMV589" s="198"/>
      <c r="KMW589" s="198"/>
      <c r="KMX589" s="198"/>
      <c r="KMY589" s="198"/>
      <c r="KMZ589" s="198"/>
      <c r="KNA589" s="198"/>
      <c r="KNB589" s="198"/>
      <c r="KNC589" s="198"/>
      <c r="KND589" s="198"/>
      <c r="KNE589" s="198"/>
      <c r="KNF589" s="198"/>
      <c r="KNG589" s="198"/>
      <c r="KNH589" s="198"/>
      <c r="KNI589" s="198"/>
      <c r="KNJ589" s="198"/>
      <c r="KNK589" s="198"/>
      <c r="KNL589" s="198"/>
      <c r="KNM589" s="198"/>
      <c r="KNN589" s="198"/>
      <c r="KNO589" s="198"/>
      <c r="KNP589" s="198"/>
      <c r="KNQ589" s="198"/>
      <c r="KNR589" s="198"/>
      <c r="KNS589" s="198"/>
      <c r="KNT589" s="198"/>
      <c r="KNU589" s="198"/>
      <c r="KNV589" s="198"/>
      <c r="KNW589" s="198"/>
      <c r="KNX589" s="198"/>
      <c r="KNY589" s="198"/>
      <c r="KNZ589" s="198"/>
      <c r="KOA589" s="198"/>
      <c r="KOB589" s="198"/>
      <c r="KOC589" s="198"/>
      <c r="KOD589" s="198"/>
      <c r="KOE589" s="198"/>
      <c r="KOF589" s="198"/>
      <c r="KOG589" s="198"/>
      <c r="KOH589" s="198"/>
      <c r="KOI589" s="198"/>
      <c r="KOJ589" s="198"/>
      <c r="KOK589" s="198"/>
      <c r="KOL589" s="198"/>
      <c r="KOM589" s="198"/>
      <c r="KON589" s="198"/>
      <c r="KOO589" s="198"/>
      <c r="KOP589" s="198"/>
      <c r="KOQ589" s="198"/>
      <c r="KOR589" s="198"/>
      <c r="KOS589" s="198"/>
      <c r="KOT589" s="198"/>
      <c r="KOU589" s="198"/>
      <c r="KOV589" s="198"/>
      <c r="KOW589" s="198"/>
      <c r="KOX589" s="198"/>
      <c r="KOY589" s="198"/>
      <c r="KOZ589" s="198"/>
      <c r="KPA589" s="198"/>
      <c r="KPB589" s="198"/>
      <c r="KPC589" s="198"/>
      <c r="KPD589" s="198"/>
      <c r="KPE589" s="198"/>
      <c r="KPF589" s="198"/>
      <c r="KPG589" s="198"/>
      <c r="KPH589" s="198"/>
      <c r="KPI589" s="198"/>
      <c r="KPJ589" s="198"/>
      <c r="KPK589" s="198"/>
      <c r="KPL589" s="198"/>
      <c r="KPM589" s="198"/>
      <c r="KPN589" s="198"/>
      <c r="KPO589" s="198"/>
      <c r="KPP589" s="198"/>
      <c r="KPQ589" s="198"/>
      <c r="KPR589" s="198"/>
      <c r="KPS589" s="198"/>
      <c r="KPT589" s="198"/>
      <c r="KPU589" s="198"/>
      <c r="KPV589" s="198"/>
      <c r="KPW589" s="198"/>
      <c r="KPX589" s="198"/>
      <c r="KPY589" s="198"/>
      <c r="KPZ589" s="198"/>
      <c r="KQA589" s="198"/>
      <c r="KQB589" s="198"/>
      <c r="KQC589" s="198"/>
      <c r="KQD589" s="198"/>
      <c r="KQE589" s="198"/>
      <c r="KQF589" s="198"/>
      <c r="KQG589" s="198"/>
      <c r="KQH589" s="198"/>
      <c r="KQI589" s="198"/>
      <c r="KQJ589" s="198"/>
      <c r="KQK589" s="198"/>
      <c r="KQL589" s="198"/>
      <c r="KQM589" s="198"/>
      <c r="KQN589" s="198"/>
      <c r="KQO589" s="198"/>
      <c r="KQP589" s="198"/>
      <c r="KQQ589" s="198"/>
      <c r="KQR589" s="198"/>
      <c r="KQS589" s="198"/>
      <c r="KQT589" s="198"/>
      <c r="KQU589" s="198"/>
      <c r="KQV589" s="198"/>
      <c r="KQW589" s="198"/>
      <c r="KQX589" s="198"/>
      <c r="KQY589" s="198"/>
      <c r="KQZ589" s="198"/>
      <c r="KRA589" s="198"/>
      <c r="KRB589" s="198"/>
      <c r="KRC589" s="198"/>
      <c r="KRD589" s="198"/>
      <c r="KRE589" s="198"/>
      <c r="KRF589" s="198"/>
      <c r="KRG589" s="198"/>
      <c r="KRH589" s="198"/>
      <c r="KRI589" s="198"/>
      <c r="KRJ589" s="198"/>
      <c r="KRK589" s="198"/>
      <c r="KRL589" s="198"/>
      <c r="KRM589" s="198"/>
      <c r="KRN589" s="198"/>
      <c r="KRO589" s="198"/>
      <c r="KRP589" s="198"/>
      <c r="KRQ589" s="198"/>
      <c r="KRR589" s="198"/>
      <c r="KRS589" s="198"/>
      <c r="KRT589" s="198"/>
      <c r="KRU589" s="198"/>
      <c r="KRV589" s="198"/>
      <c r="KRW589" s="198"/>
      <c r="KRX589" s="198"/>
      <c r="KRY589" s="198"/>
      <c r="KRZ589" s="198"/>
      <c r="KSA589" s="198"/>
      <c r="KSB589" s="198"/>
      <c r="KSC589" s="198"/>
      <c r="KSD589" s="198"/>
      <c r="KSE589" s="198"/>
      <c r="KSF589" s="198"/>
      <c r="KSG589" s="198"/>
      <c r="KSH589" s="198"/>
      <c r="KSI589" s="198"/>
      <c r="KSJ589" s="198"/>
      <c r="KSK589" s="198"/>
      <c r="KSL589" s="198"/>
      <c r="KSM589" s="198"/>
      <c r="KSN589" s="198"/>
      <c r="KSO589" s="198"/>
      <c r="KSP589" s="198"/>
      <c r="KSQ589" s="198"/>
      <c r="KSR589" s="198"/>
      <c r="KSS589" s="198"/>
      <c r="KST589" s="198"/>
      <c r="KSU589" s="198"/>
      <c r="KSV589" s="198"/>
      <c r="KSW589" s="198"/>
      <c r="KSX589" s="198"/>
      <c r="KSY589" s="198"/>
      <c r="KSZ589" s="198"/>
      <c r="KTA589" s="198"/>
      <c r="KTB589" s="198"/>
      <c r="KTC589" s="198"/>
      <c r="KTD589" s="198"/>
      <c r="KTE589" s="198"/>
      <c r="KTF589" s="198"/>
      <c r="KTG589" s="198"/>
      <c r="KTH589" s="198"/>
      <c r="KTI589" s="198"/>
      <c r="KTJ589" s="198"/>
      <c r="KTK589" s="198"/>
      <c r="KTL589" s="198"/>
      <c r="KTM589" s="198"/>
      <c r="KTN589" s="198"/>
      <c r="KTO589" s="198"/>
      <c r="KTP589" s="198"/>
      <c r="KTQ589" s="198"/>
      <c r="KTR589" s="198"/>
      <c r="KTS589" s="198"/>
      <c r="KTT589" s="198"/>
      <c r="KTU589" s="198"/>
      <c r="KTV589" s="198"/>
      <c r="KTW589" s="198"/>
      <c r="KTX589" s="198"/>
      <c r="KTY589" s="198"/>
      <c r="KTZ589" s="198"/>
      <c r="KUA589" s="198"/>
      <c r="KUB589" s="198"/>
      <c r="KUC589" s="198"/>
      <c r="KUD589" s="198"/>
      <c r="KUE589" s="198"/>
      <c r="KUF589" s="198"/>
      <c r="KUG589" s="198"/>
      <c r="KUH589" s="198"/>
      <c r="KUI589" s="198"/>
      <c r="KUJ589" s="198"/>
      <c r="KUK589" s="198"/>
      <c r="KUL589" s="198"/>
      <c r="KUM589" s="198"/>
      <c r="KUN589" s="198"/>
      <c r="KUO589" s="198"/>
      <c r="KUP589" s="198"/>
      <c r="KUQ589" s="198"/>
      <c r="KUR589" s="198"/>
      <c r="KUS589" s="198"/>
      <c r="KUT589" s="198"/>
      <c r="KUU589" s="198"/>
      <c r="KUV589" s="198"/>
      <c r="KUW589" s="198"/>
      <c r="KUX589" s="198"/>
      <c r="KUY589" s="198"/>
      <c r="KUZ589" s="198"/>
      <c r="KVA589" s="198"/>
      <c r="KVB589" s="198"/>
      <c r="KVC589" s="198"/>
      <c r="KVD589" s="198"/>
      <c r="KVE589" s="198"/>
      <c r="KVF589" s="198"/>
      <c r="KVG589" s="198"/>
      <c r="KVH589" s="198"/>
      <c r="KVI589" s="198"/>
      <c r="KVJ589" s="198"/>
      <c r="KVK589" s="198"/>
      <c r="KVL589" s="198"/>
      <c r="KVM589" s="198"/>
      <c r="KVN589" s="198"/>
      <c r="KVO589" s="198"/>
      <c r="KVP589" s="198"/>
      <c r="KVQ589" s="198"/>
      <c r="KVR589" s="198"/>
      <c r="KVS589" s="198"/>
      <c r="KVT589" s="198"/>
      <c r="KVU589" s="198"/>
      <c r="KVV589" s="198"/>
      <c r="KVW589" s="198"/>
      <c r="KVX589" s="198"/>
      <c r="KVY589" s="198"/>
      <c r="KVZ589" s="198"/>
      <c r="KWA589" s="198"/>
      <c r="KWB589" s="198"/>
      <c r="KWC589" s="198"/>
      <c r="KWD589" s="198"/>
      <c r="KWE589" s="198"/>
      <c r="KWF589" s="198"/>
      <c r="KWG589" s="198"/>
      <c r="KWH589" s="198"/>
      <c r="KWI589" s="198"/>
      <c r="KWJ589" s="198"/>
      <c r="KWK589" s="198"/>
      <c r="KWL589" s="198"/>
      <c r="KWM589" s="198"/>
      <c r="KWN589" s="198"/>
      <c r="KWO589" s="198"/>
      <c r="KWP589" s="198"/>
      <c r="KWQ589" s="198"/>
      <c r="KWR589" s="198"/>
      <c r="KWS589" s="198"/>
      <c r="KWT589" s="198"/>
      <c r="KWU589" s="198"/>
      <c r="KWV589" s="198"/>
      <c r="KWW589" s="198"/>
      <c r="KWX589" s="198"/>
      <c r="KWY589" s="198"/>
      <c r="KWZ589" s="198"/>
      <c r="KXA589" s="198"/>
      <c r="KXB589" s="198"/>
      <c r="KXC589" s="198"/>
      <c r="KXD589" s="198"/>
      <c r="KXE589" s="198"/>
      <c r="KXF589" s="198"/>
      <c r="KXG589" s="198"/>
      <c r="KXH589" s="198"/>
      <c r="KXI589" s="198"/>
      <c r="KXJ589" s="198"/>
      <c r="KXK589" s="198"/>
      <c r="KXL589" s="198"/>
      <c r="KXM589" s="198"/>
      <c r="KXN589" s="198"/>
      <c r="KXO589" s="198"/>
      <c r="KXP589" s="198"/>
      <c r="KXQ589" s="198"/>
      <c r="KXR589" s="198"/>
      <c r="KXS589" s="198"/>
      <c r="KXT589" s="198"/>
      <c r="KXU589" s="198"/>
      <c r="KXV589" s="198"/>
      <c r="KXW589" s="198"/>
      <c r="KXX589" s="198"/>
      <c r="KXY589" s="198"/>
      <c r="KXZ589" s="198"/>
      <c r="KYA589" s="198"/>
      <c r="KYB589" s="198"/>
      <c r="KYC589" s="198"/>
      <c r="KYD589" s="198"/>
      <c r="KYE589" s="198"/>
      <c r="KYF589" s="198"/>
      <c r="KYG589" s="198"/>
      <c r="KYH589" s="198"/>
      <c r="KYI589" s="198"/>
      <c r="KYJ589" s="198"/>
      <c r="KYK589" s="198"/>
      <c r="KYL589" s="198"/>
      <c r="KYM589" s="198"/>
      <c r="KYN589" s="198"/>
      <c r="KYO589" s="198"/>
      <c r="KYP589" s="198"/>
      <c r="KYQ589" s="198"/>
      <c r="KYR589" s="198"/>
      <c r="KYS589" s="198"/>
      <c r="KYT589" s="198"/>
      <c r="KYU589" s="198"/>
      <c r="KYV589" s="198"/>
      <c r="KYW589" s="198"/>
      <c r="KYX589" s="198"/>
      <c r="KYY589" s="198"/>
      <c r="KYZ589" s="198"/>
      <c r="KZA589" s="198"/>
      <c r="KZB589" s="198"/>
      <c r="KZC589" s="198"/>
      <c r="KZD589" s="198"/>
      <c r="KZE589" s="198"/>
      <c r="KZF589" s="198"/>
      <c r="KZG589" s="198"/>
      <c r="KZH589" s="198"/>
      <c r="KZI589" s="198"/>
      <c r="KZJ589" s="198"/>
      <c r="KZK589" s="198"/>
      <c r="KZL589" s="198"/>
      <c r="KZM589" s="198"/>
      <c r="KZN589" s="198"/>
      <c r="KZO589" s="198"/>
      <c r="KZP589" s="198"/>
      <c r="KZQ589" s="198"/>
      <c r="KZR589" s="198"/>
      <c r="KZS589" s="198"/>
      <c r="KZT589" s="198"/>
      <c r="KZU589" s="198"/>
      <c r="KZV589" s="198"/>
      <c r="KZW589" s="198"/>
      <c r="KZX589" s="198"/>
      <c r="KZY589" s="198"/>
      <c r="KZZ589" s="198"/>
      <c r="LAA589" s="198"/>
      <c r="LAB589" s="198"/>
      <c r="LAC589" s="198"/>
      <c r="LAD589" s="198"/>
      <c r="LAE589" s="198"/>
      <c r="LAF589" s="198"/>
      <c r="LAG589" s="198"/>
      <c r="LAH589" s="198"/>
      <c r="LAI589" s="198"/>
      <c r="LAJ589" s="198"/>
      <c r="LAK589" s="198"/>
      <c r="LAL589" s="198"/>
      <c r="LAM589" s="198"/>
      <c r="LAN589" s="198"/>
      <c r="LAO589" s="198"/>
      <c r="LAP589" s="198"/>
      <c r="LAQ589" s="198"/>
      <c r="LAR589" s="198"/>
      <c r="LAS589" s="198"/>
      <c r="LAT589" s="198"/>
      <c r="LAU589" s="198"/>
      <c r="LAV589" s="198"/>
      <c r="LAW589" s="198"/>
      <c r="LAX589" s="198"/>
      <c r="LAY589" s="198"/>
      <c r="LAZ589" s="198"/>
      <c r="LBA589" s="198"/>
      <c r="LBB589" s="198"/>
      <c r="LBC589" s="198"/>
      <c r="LBD589" s="198"/>
      <c r="LBE589" s="198"/>
      <c r="LBF589" s="198"/>
      <c r="LBG589" s="198"/>
      <c r="LBH589" s="198"/>
      <c r="LBI589" s="198"/>
      <c r="LBJ589" s="198"/>
      <c r="LBK589" s="198"/>
      <c r="LBL589" s="198"/>
      <c r="LBM589" s="198"/>
      <c r="LBN589" s="198"/>
      <c r="LBO589" s="198"/>
      <c r="LBP589" s="198"/>
      <c r="LBQ589" s="198"/>
      <c r="LBR589" s="198"/>
      <c r="LBS589" s="198"/>
      <c r="LBT589" s="198"/>
      <c r="LBU589" s="198"/>
      <c r="LBV589" s="198"/>
      <c r="LBW589" s="198"/>
      <c r="LBX589" s="198"/>
      <c r="LBY589" s="198"/>
      <c r="LBZ589" s="198"/>
      <c r="LCA589" s="198"/>
      <c r="LCB589" s="198"/>
      <c r="LCC589" s="198"/>
      <c r="LCD589" s="198"/>
      <c r="LCE589" s="198"/>
      <c r="LCF589" s="198"/>
      <c r="LCG589" s="198"/>
      <c r="LCH589" s="198"/>
      <c r="LCI589" s="198"/>
      <c r="LCJ589" s="198"/>
      <c r="LCK589" s="198"/>
      <c r="LCL589" s="198"/>
      <c r="LCM589" s="198"/>
      <c r="LCN589" s="198"/>
      <c r="LCO589" s="198"/>
      <c r="LCP589" s="198"/>
      <c r="LCQ589" s="198"/>
      <c r="LCR589" s="198"/>
      <c r="LCS589" s="198"/>
      <c r="LCT589" s="198"/>
      <c r="LCU589" s="198"/>
      <c r="LCV589" s="198"/>
      <c r="LCW589" s="198"/>
      <c r="LCX589" s="198"/>
      <c r="LCY589" s="198"/>
      <c r="LCZ589" s="198"/>
      <c r="LDA589" s="198"/>
      <c r="LDB589" s="198"/>
      <c r="LDC589" s="198"/>
      <c r="LDD589" s="198"/>
      <c r="LDE589" s="198"/>
      <c r="LDF589" s="198"/>
      <c r="LDG589" s="198"/>
      <c r="LDH589" s="198"/>
      <c r="LDI589" s="198"/>
      <c r="LDJ589" s="198"/>
      <c r="LDK589" s="198"/>
      <c r="LDL589" s="198"/>
      <c r="LDM589" s="198"/>
      <c r="LDN589" s="198"/>
      <c r="LDO589" s="198"/>
      <c r="LDP589" s="198"/>
      <c r="LDQ589" s="198"/>
      <c r="LDR589" s="198"/>
      <c r="LDS589" s="198"/>
      <c r="LDT589" s="198"/>
      <c r="LDU589" s="198"/>
      <c r="LDV589" s="198"/>
      <c r="LDW589" s="198"/>
      <c r="LDX589" s="198"/>
      <c r="LDY589" s="198"/>
      <c r="LDZ589" s="198"/>
      <c r="LEA589" s="198"/>
      <c r="LEB589" s="198"/>
      <c r="LEC589" s="198"/>
      <c r="LED589" s="198"/>
      <c r="LEE589" s="198"/>
      <c r="LEF589" s="198"/>
      <c r="LEG589" s="198"/>
      <c r="LEH589" s="198"/>
      <c r="LEI589" s="198"/>
      <c r="LEJ589" s="198"/>
      <c r="LEK589" s="198"/>
      <c r="LEL589" s="198"/>
      <c r="LEM589" s="198"/>
      <c r="LEN589" s="198"/>
      <c r="LEO589" s="198"/>
      <c r="LEP589" s="198"/>
      <c r="LEQ589" s="198"/>
      <c r="LER589" s="198"/>
      <c r="LES589" s="198"/>
      <c r="LET589" s="198"/>
      <c r="LEU589" s="198"/>
      <c r="LEV589" s="198"/>
      <c r="LEW589" s="198"/>
      <c r="LEX589" s="198"/>
      <c r="LEY589" s="198"/>
      <c r="LEZ589" s="198"/>
      <c r="LFA589" s="198"/>
      <c r="LFB589" s="198"/>
      <c r="LFC589" s="198"/>
      <c r="LFD589" s="198"/>
      <c r="LFE589" s="198"/>
      <c r="LFF589" s="198"/>
      <c r="LFG589" s="198"/>
      <c r="LFH589" s="198"/>
      <c r="LFI589" s="198"/>
      <c r="LFJ589" s="198"/>
      <c r="LFK589" s="198"/>
      <c r="LFL589" s="198"/>
      <c r="LFM589" s="198"/>
      <c r="LFN589" s="198"/>
      <c r="LFO589" s="198"/>
      <c r="LFP589" s="198"/>
      <c r="LFQ589" s="198"/>
      <c r="LFR589" s="198"/>
      <c r="LFS589" s="198"/>
      <c r="LFT589" s="198"/>
      <c r="LFU589" s="198"/>
      <c r="LFV589" s="198"/>
      <c r="LFW589" s="198"/>
      <c r="LFX589" s="198"/>
      <c r="LFY589" s="198"/>
      <c r="LFZ589" s="198"/>
      <c r="LGA589" s="198"/>
      <c r="LGB589" s="198"/>
      <c r="LGC589" s="198"/>
      <c r="LGD589" s="198"/>
      <c r="LGE589" s="198"/>
      <c r="LGF589" s="198"/>
      <c r="LGG589" s="198"/>
      <c r="LGH589" s="198"/>
      <c r="LGI589" s="198"/>
      <c r="LGJ589" s="198"/>
      <c r="LGK589" s="198"/>
      <c r="LGL589" s="198"/>
      <c r="LGM589" s="198"/>
      <c r="LGN589" s="198"/>
      <c r="LGO589" s="198"/>
      <c r="LGP589" s="198"/>
      <c r="LGQ589" s="198"/>
      <c r="LGR589" s="198"/>
      <c r="LGS589" s="198"/>
      <c r="LGT589" s="198"/>
      <c r="LGU589" s="198"/>
      <c r="LGV589" s="198"/>
      <c r="LGW589" s="198"/>
      <c r="LGX589" s="198"/>
      <c r="LGY589" s="198"/>
      <c r="LGZ589" s="198"/>
      <c r="LHA589" s="198"/>
      <c r="LHB589" s="198"/>
      <c r="LHC589" s="198"/>
      <c r="LHD589" s="198"/>
      <c r="LHE589" s="198"/>
      <c r="LHF589" s="198"/>
      <c r="LHG589" s="198"/>
      <c r="LHH589" s="198"/>
      <c r="LHI589" s="198"/>
      <c r="LHJ589" s="198"/>
      <c r="LHK589" s="198"/>
      <c r="LHL589" s="198"/>
      <c r="LHM589" s="198"/>
      <c r="LHN589" s="198"/>
      <c r="LHO589" s="198"/>
      <c r="LHP589" s="198"/>
      <c r="LHQ589" s="198"/>
      <c r="LHR589" s="198"/>
      <c r="LHS589" s="198"/>
      <c r="LHT589" s="198"/>
      <c r="LHU589" s="198"/>
      <c r="LHV589" s="198"/>
      <c r="LHW589" s="198"/>
      <c r="LHX589" s="198"/>
      <c r="LHY589" s="198"/>
      <c r="LHZ589" s="198"/>
      <c r="LIA589" s="198"/>
      <c r="LIB589" s="198"/>
      <c r="LIC589" s="198"/>
      <c r="LID589" s="198"/>
      <c r="LIE589" s="198"/>
      <c r="LIF589" s="198"/>
      <c r="LIG589" s="198"/>
      <c r="LIH589" s="198"/>
      <c r="LII589" s="198"/>
      <c r="LIJ589" s="198"/>
      <c r="LIK589" s="198"/>
      <c r="LIL589" s="198"/>
      <c r="LIM589" s="198"/>
      <c r="LIN589" s="198"/>
      <c r="LIO589" s="198"/>
      <c r="LIP589" s="198"/>
      <c r="LIQ589" s="198"/>
      <c r="LIR589" s="198"/>
      <c r="LIS589" s="198"/>
      <c r="LIT589" s="198"/>
      <c r="LIU589" s="198"/>
      <c r="LIV589" s="198"/>
      <c r="LIW589" s="198"/>
      <c r="LIX589" s="198"/>
      <c r="LIY589" s="198"/>
      <c r="LIZ589" s="198"/>
      <c r="LJA589" s="198"/>
      <c r="LJB589" s="198"/>
      <c r="LJC589" s="198"/>
      <c r="LJD589" s="198"/>
      <c r="LJE589" s="198"/>
      <c r="LJF589" s="198"/>
      <c r="LJG589" s="198"/>
      <c r="LJH589" s="198"/>
      <c r="LJI589" s="198"/>
      <c r="LJJ589" s="198"/>
      <c r="LJK589" s="198"/>
      <c r="LJL589" s="198"/>
      <c r="LJM589" s="198"/>
      <c r="LJN589" s="198"/>
      <c r="LJO589" s="198"/>
      <c r="LJP589" s="198"/>
      <c r="LJQ589" s="198"/>
      <c r="LJR589" s="198"/>
      <c r="LJS589" s="198"/>
      <c r="LJT589" s="198"/>
      <c r="LJU589" s="198"/>
      <c r="LJV589" s="198"/>
      <c r="LJW589" s="198"/>
      <c r="LJX589" s="198"/>
      <c r="LJY589" s="198"/>
      <c r="LJZ589" s="198"/>
      <c r="LKA589" s="198"/>
      <c r="LKB589" s="198"/>
      <c r="LKC589" s="198"/>
      <c r="LKD589" s="198"/>
      <c r="LKE589" s="198"/>
      <c r="LKF589" s="198"/>
      <c r="LKG589" s="198"/>
      <c r="LKH589" s="198"/>
      <c r="LKI589" s="198"/>
      <c r="LKJ589" s="198"/>
      <c r="LKK589" s="198"/>
      <c r="LKL589" s="198"/>
      <c r="LKM589" s="198"/>
      <c r="LKN589" s="198"/>
      <c r="LKO589" s="198"/>
      <c r="LKP589" s="198"/>
      <c r="LKQ589" s="198"/>
      <c r="LKR589" s="198"/>
      <c r="LKS589" s="198"/>
      <c r="LKT589" s="198"/>
      <c r="LKU589" s="198"/>
      <c r="LKV589" s="198"/>
      <c r="LKW589" s="198"/>
      <c r="LKX589" s="198"/>
      <c r="LKY589" s="198"/>
      <c r="LKZ589" s="198"/>
      <c r="LLA589" s="198"/>
      <c r="LLB589" s="198"/>
      <c r="LLC589" s="198"/>
      <c r="LLD589" s="198"/>
      <c r="LLE589" s="198"/>
      <c r="LLF589" s="198"/>
      <c r="LLG589" s="198"/>
      <c r="LLH589" s="198"/>
      <c r="LLI589" s="198"/>
      <c r="LLJ589" s="198"/>
      <c r="LLK589" s="198"/>
      <c r="LLL589" s="198"/>
      <c r="LLM589" s="198"/>
      <c r="LLN589" s="198"/>
      <c r="LLO589" s="198"/>
      <c r="LLP589" s="198"/>
      <c r="LLQ589" s="198"/>
      <c r="LLR589" s="198"/>
      <c r="LLS589" s="198"/>
      <c r="LLT589" s="198"/>
      <c r="LLU589" s="198"/>
      <c r="LLV589" s="198"/>
      <c r="LLW589" s="198"/>
      <c r="LLX589" s="198"/>
      <c r="LLY589" s="198"/>
      <c r="LLZ589" s="198"/>
      <c r="LMA589" s="198"/>
      <c r="LMB589" s="198"/>
      <c r="LMC589" s="198"/>
      <c r="LMD589" s="198"/>
      <c r="LME589" s="198"/>
      <c r="LMF589" s="198"/>
      <c r="LMG589" s="198"/>
      <c r="LMH589" s="198"/>
      <c r="LMI589" s="198"/>
      <c r="LMJ589" s="198"/>
      <c r="LMK589" s="198"/>
      <c r="LML589" s="198"/>
      <c r="LMM589" s="198"/>
      <c r="LMN589" s="198"/>
      <c r="LMO589" s="198"/>
      <c r="LMP589" s="198"/>
      <c r="LMQ589" s="198"/>
      <c r="LMR589" s="198"/>
      <c r="LMS589" s="198"/>
      <c r="LMT589" s="198"/>
      <c r="LMU589" s="198"/>
      <c r="LMV589" s="198"/>
      <c r="LMW589" s="198"/>
      <c r="LMX589" s="198"/>
      <c r="LMY589" s="198"/>
      <c r="LMZ589" s="198"/>
      <c r="LNA589" s="198"/>
      <c r="LNB589" s="198"/>
      <c r="LNC589" s="198"/>
      <c r="LND589" s="198"/>
      <c r="LNE589" s="198"/>
      <c r="LNF589" s="198"/>
      <c r="LNG589" s="198"/>
      <c r="LNH589" s="198"/>
      <c r="LNI589" s="198"/>
      <c r="LNJ589" s="198"/>
      <c r="LNK589" s="198"/>
      <c r="LNL589" s="198"/>
      <c r="LNM589" s="198"/>
      <c r="LNN589" s="198"/>
      <c r="LNO589" s="198"/>
      <c r="LNP589" s="198"/>
      <c r="LNQ589" s="198"/>
      <c r="LNR589" s="198"/>
      <c r="LNS589" s="198"/>
      <c r="LNT589" s="198"/>
      <c r="LNU589" s="198"/>
      <c r="LNV589" s="198"/>
      <c r="LNW589" s="198"/>
      <c r="LNX589" s="198"/>
      <c r="LNY589" s="198"/>
      <c r="LNZ589" s="198"/>
      <c r="LOA589" s="198"/>
      <c r="LOB589" s="198"/>
      <c r="LOC589" s="198"/>
      <c r="LOD589" s="198"/>
      <c r="LOE589" s="198"/>
      <c r="LOF589" s="198"/>
      <c r="LOG589" s="198"/>
      <c r="LOH589" s="198"/>
      <c r="LOI589" s="198"/>
      <c r="LOJ589" s="198"/>
      <c r="LOK589" s="198"/>
      <c r="LOL589" s="198"/>
      <c r="LOM589" s="198"/>
      <c r="LON589" s="198"/>
      <c r="LOO589" s="198"/>
      <c r="LOP589" s="198"/>
      <c r="LOQ589" s="198"/>
      <c r="LOR589" s="198"/>
      <c r="LOS589" s="198"/>
      <c r="LOT589" s="198"/>
      <c r="LOU589" s="198"/>
      <c r="LOV589" s="198"/>
      <c r="LOW589" s="198"/>
      <c r="LOX589" s="198"/>
      <c r="LOY589" s="198"/>
      <c r="LOZ589" s="198"/>
      <c r="LPA589" s="198"/>
      <c r="LPB589" s="198"/>
      <c r="LPC589" s="198"/>
      <c r="LPD589" s="198"/>
      <c r="LPE589" s="198"/>
      <c r="LPF589" s="198"/>
      <c r="LPG589" s="198"/>
      <c r="LPH589" s="198"/>
      <c r="LPI589" s="198"/>
      <c r="LPJ589" s="198"/>
      <c r="LPK589" s="198"/>
      <c r="LPL589" s="198"/>
      <c r="LPM589" s="198"/>
      <c r="LPN589" s="198"/>
      <c r="LPO589" s="198"/>
      <c r="LPP589" s="198"/>
      <c r="LPQ589" s="198"/>
      <c r="LPR589" s="198"/>
      <c r="LPS589" s="198"/>
      <c r="LPT589" s="198"/>
      <c r="LPU589" s="198"/>
      <c r="LPV589" s="198"/>
      <c r="LPW589" s="198"/>
      <c r="LPX589" s="198"/>
      <c r="LPY589" s="198"/>
      <c r="LPZ589" s="198"/>
      <c r="LQA589" s="198"/>
      <c r="LQB589" s="198"/>
      <c r="LQC589" s="198"/>
      <c r="LQD589" s="198"/>
      <c r="LQE589" s="198"/>
      <c r="LQF589" s="198"/>
      <c r="LQG589" s="198"/>
      <c r="LQH589" s="198"/>
      <c r="LQI589" s="198"/>
      <c r="LQJ589" s="198"/>
      <c r="LQK589" s="198"/>
      <c r="LQL589" s="198"/>
      <c r="LQM589" s="198"/>
      <c r="LQN589" s="198"/>
      <c r="LQO589" s="198"/>
      <c r="LQP589" s="198"/>
      <c r="LQQ589" s="198"/>
      <c r="LQR589" s="198"/>
      <c r="LQS589" s="198"/>
      <c r="LQT589" s="198"/>
      <c r="LQU589" s="198"/>
      <c r="LQV589" s="198"/>
      <c r="LQW589" s="198"/>
      <c r="LQX589" s="198"/>
      <c r="LQY589" s="198"/>
      <c r="LQZ589" s="198"/>
      <c r="LRA589" s="198"/>
      <c r="LRB589" s="198"/>
      <c r="LRC589" s="198"/>
      <c r="LRD589" s="198"/>
      <c r="LRE589" s="198"/>
      <c r="LRF589" s="198"/>
      <c r="LRG589" s="198"/>
      <c r="LRH589" s="198"/>
      <c r="LRI589" s="198"/>
      <c r="LRJ589" s="198"/>
      <c r="LRK589" s="198"/>
      <c r="LRL589" s="198"/>
      <c r="LRM589" s="198"/>
      <c r="LRN589" s="198"/>
      <c r="LRO589" s="198"/>
      <c r="LRP589" s="198"/>
      <c r="LRQ589" s="198"/>
      <c r="LRR589" s="198"/>
      <c r="LRS589" s="198"/>
      <c r="LRT589" s="198"/>
      <c r="LRU589" s="198"/>
      <c r="LRV589" s="198"/>
      <c r="LRW589" s="198"/>
      <c r="LRX589" s="198"/>
      <c r="LRY589" s="198"/>
      <c r="LRZ589" s="198"/>
      <c r="LSA589" s="198"/>
      <c r="LSB589" s="198"/>
      <c r="LSC589" s="198"/>
      <c r="LSD589" s="198"/>
      <c r="LSE589" s="198"/>
      <c r="LSF589" s="198"/>
      <c r="LSG589" s="198"/>
      <c r="LSH589" s="198"/>
      <c r="LSI589" s="198"/>
      <c r="LSJ589" s="198"/>
      <c r="LSK589" s="198"/>
      <c r="LSL589" s="198"/>
      <c r="LSM589" s="198"/>
      <c r="LSN589" s="198"/>
      <c r="LSO589" s="198"/>
      <c r="LSP589" s="198"/>
      <c r="LSQ589" s="198"/>
      <c r="LSR589" s="198"/>
      <c r="LSS589" s="198"/>
      <c r="LST589" s="198"/>
      <c r="LSU589" s="198"/>
      <c r="LSV589" s="198"/>
      <c r="LSW589" s="198"/>
      <c r="LSX589" s="198"/>
      <c r="LSY589" s="198"/>
      <c r="LSZ589" s="198"/>
      <c r="LTA589" s="198"/>
      <c r="LTB589" s="198"/>
      <c r="LTC589" s="198"/>
      <c r="LTD589" s="198"/>
      <c r="LTE589" s="198"/>
      <c r="LTF589" s="198"/>
      <c r="LTG589" s="198"/>
      <c r="LTH589" s="198"/>
      <c r="LTI589" s="198"/>
      <c r="LTJ589" s="198"/>
      <c r="LTK589" s="198"/>
      <c r="LTL589" s="198"/>
      <c r="LTM589" s="198"/>
      <c r="LTN589" s="198"/>
      <c r="LTO589" s="198"/>
      <c r="LTP589" s="198"/>
      <c r="LTQ589" s="198"/>
      <c r="LTR589" s="198"/>
      <c r="LTS589" s="198"/>
      <c r="LTT589" s="198"/>
      <c r="LTU589" s="198"/>
      <c r="LTV589" s="198"/>
      <c r="LTW589" s="198"/>
      <c r="LTX589" s="198"/>
      <c r="LTY589" s="198"/>
      <c r="LTZ589" s="198"/>
      <c r="LUA589" s="198"/>
      <c r="LUB589" s="198"/>
      <c r="LUC589" s="198"/>
      <c r="LUD589" s="198"/>
      <c r="LUE589" s="198"/>
      <c r="LUF589" s="198"/>
      <c r="LUG589" s="198"/>
      <c r="LUH589" s="198"/>
      <c r="LUI589" s="198"/>
      <c r="LUJ589" s="198"/>
      <c r="LUK589" s="198"/>
      <c r="LUL589" s="198"/>
      <c r="LUM589" s="198"/>
      <c r="LUN589" s="198"/>
      <c r="LUO589" s="198"/>
      <c r="LUP589" s="198"/>
      <c r="LUQ589" s="198"/>
      <c r="LUR589" s="198"/>
      <c r="LUS589" s="198"/>
      <c r="LUT589" s="198"/>
      <c r="LUU589" s="198"/>
      <c r="LUV589" s="198"/>
      <c r="LUW589" s="198"/>
      <c r="LUX589" s="198"/>
      <c r="LUY589" s="198"/>
      <c r="LUZ589" s="198"/>
      <c r="LVA589" s="198"/>
      <c r="LVB589" s="198"/>
      <c r="LVC589" s="198"/>
      <c r="LVD589" s="198"/>
      <c r="LVE589" s="198"/>
      <c r="LVF589" s="198"/>
      <c r="LVG589" s="198"/>
      <c r="LVH589" s="198"/>
      <c r="LVI589" s="198"/>
      <c r="LVJ589" s="198"/>
      <c r="LVK589" s="198"/>
      <c r="LVL589" s="198"/>
      <c r="LVM589" s="198"/>
      <c r="LVN589" s="198"/>
      <c r="LVO589" s="198"/>
      <c r="LVP589" s="198"/>
      <c r="LVQ589" s="198"/>
      <c r="LVR589" s="198"/>
      <c r="LVS589" s="198"/>
      <c r="LVT589" s="198"/>
      <c r="LVU589" s="198"/>
      <c r="LVV589" s="198"/>
      <c r="LVW589" s="198"/>
      <c r="LVX589" s="198"/>
      <c r="LVY589" s="198"/>
      <c r="LVZ589" s="198"/>
      <c r="LWA589" s="198"/>
      <c r="LWB589" s="198"/>
      <c r="LWC589" s="198"/>
      <c r="LWD589" s="198"/>
      <c r="LWE589" s="198"/>
      <c r="LWF589" s="198"/>
      <c r="LWG589" s="198"/>
      <c r="LWH589" s="198"/>
      <c r="LWI589" s="198"/>
      <c r="LWJ589" s="198"/>
      <c r="LWK589" s="198"/>
      <c r="LWL589" s="198"/>
      <c r="LWM589" s="198"/>
      <c r="LWN589" s="198"/>
      <c r="LWO589" s="198"/>
      <c r="LWP589" s="198"/>
      <c r="LWQ589" s="198"/>
      <c r="LWR589" s="198"/>
      <c r="LWS589" s="198"/>
      <c r="LWT589" s="198"/>
      <c r="LWU589" s="198"/>
      <c r="LWV589" s="198"/>
      <c r="LWW589" s="198"/>
      <c r="LWX589" s="198"/>
      <c r="LWY589" s="198"/>
      <c r="LWZ589" s="198"/>
      <c r="LXA589" s="198"/>
      <c r="LXB589" s="198"/>
      <c r="LXC589" s="198"/>
      <c r="LXD589" s="198"/>
      <c r="LXE589" s="198"/>
      <c r="LXF589" s="198"/>
      <c r="LXG589" s="198"/>
      <c r="LXH589" s="198"/>
      <c r="LXI589" s="198"/>
      <c r="LXJ589" s="198"/>
      <c r="LXK589" s="198"/>
      <c r="LXL589" s="198"/>
      <c r="LXM589" s="198"/>
      <c r="LXN589" s="198"/>
      <c r="LXO589" s="198"/>
      <c r="LXP589" s="198"/>
      <c r="LXQ589" s="198"/>
      <c r="LXR589" s="198"/>
      <c r="LXS589" s="198"/>
      <c r="LXT589" s="198"/>
      <c r="LXU589" s="198"/>
      <c r="LXV589" s="198"/>
      <c r="LXW589" s="198"/>
      <c r="LXX589" s="198"/>
      <c r="LXY589" s="198"/>
      <c r="LXZ589" s="198"/>
      <c r="LYA589" s="198"/>
      <c r="LYB589" s="198"/>
      <c r="LYC589" s="198"/>
      <c r="LYD589" s="198"/>
      <c r="LYE589" s="198"/>
      <c r="LYF589" s="198"/>
      <c r="LYG589" s="198"/>
      <c r="LYH589" s="198"/>
      <c r="LYI589" s="198"/>
      <c r="LYJ589" s="198"/>
      <c r="LYK589" s="198"/>
      <c r="LYL589" s="198"/>
      <c r="LYM589" s="198"/>
      <c r="LYN589" s="198"/>
      <c r="LYO589" s="198"/>
      <c r="LYP589" s="198"/>
      <c r="LYQ589" s="198"/>
      <c r="LYR589" s="198"/>
      <c r="LYS589" s="198"/>
      <c r="LYT589" s="198"/>
      <c r="LYU589" s="198"/>
      <c r="LYV589" s="198"/>
      <c r="LYW589" s="198"/>
      <c r="LYX589" s="198"/>
      <c r="LYY589" s="198"/>
      <c r="LYZ589" s="198"/>
      <c r="LZA589" s="198"/>
      <c r="LZB589" s="198"/>
      <c r="LZC589" s="198"/>
      <c r="LZD589" s="198"/>
      <c r="LZE589" s="198"/>
      <c r="LZF589" s="198"/>
      <c r="LZG589" s="198"/>
      <c r="LZH589" s="198"/>
      <c r="LZI589" s="198"/>
      <c r="LZJ589" s="198"/>
      <c r="LZK589" s="198"/>
      <c r="LZL589" s="198"/>
      <c r="LZM589" s="198"/>
      <c r="LZN589" s="198"/>
      <c r="LZO589" s="198"/>
      <c r="LZP589" s="198"/>
      <c r="LZQ589" s="198"/>
      <c r="LZR589" s="198"/>
      <c r="LZS589" s="198"/>
      <c r="LZT589" s="198"/>
      <c r="LZU589" s="198"/>
      <c r="LZV589" s="198"/>
      <c r="LZW589" s="198"/>
      <c r="LZX589" s="198"/>
      <c r="LZY589" s="198"/>
      <c r="LZZ589" s="198"/>
      <c r="MAA589" s="198"/>
      <c r="MAB589" s="198"/>
      <c r="MAC589" s="198"/>
      <c r="MAD589" s="198"/>
      <c r="MAE589" s="198"/>
      <c r="MAF589" s="198"/>
      <c r="MAG589" s="198"/>
      <c r="MAH589" s="198"/>
      <c r="MAI589" s="198"/>
      <c r="MAJ589" s="198"/>
      <c r="MAK589" s="198"/>
      <c r="MAL589" s="198"/>
      <c r="MAM589" s="198"/>
      <c r="MAN589" s="198"/>
      <c r="MAO589" s="198"/>
      <c r="MAP589" s="198"/>
      <c r="MAQ589" s="198"/>
      <c r="MAR589" s="198"/>
      <c r="MAS589" s="198"/>
      <c r="MAT589" s="198"/>
      <c r="MAU589" s="198"/>
      <c r="MAV589" s="198"/>
      <c r="MAW589" s="198"/>
      <c r="MAX589" s="198"/>
      <c r="MAY589" s="198"/>
      <c r="MAZ589" s="198"/>
      <c r="MBA589" s="198"/>
      <c r="MBB589" s="198"/>
      <c r="MBC589" s="198"/>
      <c r="MBD589" s="198"/>
      <c r="MBE589" s="198"/>
      <c r="MBF589" s="198"/>
      <c r="MBG589" s="198"/>
      <c r="MBH589" s="198"/>
      <c r="MBI589" s="198"/>
      <c r="MBJ589" s="198"/>
      <c r="MBK589" s="198"/>
      <c r="MBL589" s="198"/>
      <c r="MBM589" s="198"/>
      <c r="MBN589" s="198"/>
      <c r="MBO589" s="198"/>
      <c r="MBP589" s="198"/>
      <c r="MBQ589" s="198"/>
      <c r="MBR589" s="198"/>
      <c r="MBS589" s="198"/>
      <c r="MBT589" s="198"/>
      <c r="MBU589" s="198"/>
      <c r="MBV589" s="198"/>
      <c r="MBW589" s="198"/>
      <c r="MBX589" s="198"/>
      <c r="MBY589" s="198"/>
      <c r="MBZ589" s="198"/>
      <c r="MCA589" s="198"/>
      <c r="MCB589" s="198"/>
      <c r="MCC589" s="198"/>
      <c r="MCD589" s="198"/>
      <c r="MCE589" s="198"/>
      <c r="MCF589" s="198"/>
      <c r="MCG589" s="198"/>
      <c r="MCH589" s="198"/>
      <c r="MCI589" s="198"/>
      <c r="MCJ589" s="198"/>
      <c r="MCK589" s="198"/>
      <c r="MCL589" s="198"/>
      <c r="MCM589" s="198"/>
      <c r="MCN589" s="198"/>
      <c r="MCO589" s="198"/>
      <c r="MCP589" s="198"/>
      <c r="MCQ589" s="198"/>
      <c r="MCR589" s="198"/>
      <c r="MCS589" s="198"/>
      <c r="MCT589" s="198"/>
      <c r="MCU589" s="198"/>
      <c r="MCV589" s="198"/>
      <c r="MCW589" s="198"/>
      <c r="MCX589" s="198"/>
      <c r="MCY589" s="198"/>
      <c r="MCZ589" s="198"/>
      <c r="MDA589" s="198"/>
      <c r="MDB589" s="198"/>
      <c r="MDC589" s="198"/>
      <c r="MDD589" s="198"/>
      <c r="MDE589" s="198"/>
      <c r="MDF589" s="198"/>
      <c r="MDG589" s="198"/>
      <c r="MDH589" s="198"/>
      <c r="MDI589" s="198"/>
      <c r="MDJ589" s="198"/>
      <c r="MDK589" s="198"/>
      <c r="MDL589" s="198"/>
      <c r="MDM589" s="198"/>
      <c r="MDN589" s="198"/>
      <c r="MDO589" s="198"/>
      <c r="MDP589" s="198"/>
      <c r="MDQ589" s="198"/>
      <c r="MDR589" s="198"/>
      <c r="MDS589" s="198"/>
      <c r="MDT589" s="198"/>
      <c r="MDU589" s="198"/>
      <c r="MDV589" s="198"/>
      <c r="MDW589" s="198"/>
      <c r="MDX589" s="198"/>
      <c r="MDY589" s="198"/>
      <c r="MDZ589" s="198"/>
      <c r="MEA589" s="198"/>
      <c r="MEB589" s="198"/>
      <c r="MEC589" s="198"/>
      <c r="MED589" s="198"/>
      <c r="MEE589" s="198"/>
      <c r="MEF589" s="198"/>
      <c r="MEG589" s="198"/>
      <c r="MEH589" s="198"/>
      <c r="MEI589" s="198"/>
      <c r="MEJ589" s="198"/>
      <c r="MEK589" s="198"/>
      <c r="MEL589" s="198"/>
      <c r="MEM589" s="198"/>
      <c r="MEN589" s="198"/>
      <c r="MEO589" s="198"/>
      <c r="MEP589" s="198"/>
      <c r="MEQ589" s="198"/>
      <c r="MER589" s="198"/>
      <c r="MES589" s="198"/>
      <c r="MET589" s="198"/>
      <c r="MEU589" s="198"/>
      <c r="MEV589" s="198"/>
      <c r="MEW589" s="198"/>
      <c r="MEX589" s="198"/>
      <c r="MEY589" s="198"/>
      <c r="MEZ589" s="198"/>
      <c r="MFA589" s="198"/>
      <c r="MFB589" s="198"/>
      <c r="MFC589" s="198"/>
      <c r="MFD589" s="198"/>
      <c r="MFE589" s="198"/>
      <c r="MFF589" s="198"/>
      <c r="MFG589" s="198"/>
      <c r="MFH589" s="198"/>
      <c r="MFI589" s="198"/>
      <c r="MFJ589" s="198"/>
      <c r="MFK589" s="198"/>
      <c r="MFL589" s="198"/>
      <c r="MFM589" s="198"/>
      <c r="MFN589" s="198"/>
      <c r="MFO589" s="198"/>
      <c r="MFP589" s="198"/>
      <c r="MFQ589" s="198"/>
      <c r="MFR589" s="198"/>
      <c r="MFS589" s="198"/>
      <c r="MFT589" s="198"/>
      <c r="MFU589" s="198"/>
      <c r="MFV589" s="198"/>
      <c r="MFW589" s="198"/>
      <c r="MFX589" s="198"/>
      <c r="MFY589" s="198"/>
      <c r="MFZ589" s="198"/>
      <c r="MGA589" s="198"/>
      <c r="MGB589" s="198"/>
      <c r="MGC589" s="198"/>
      <c r="MGD589" s="198"/>
      <c r="MGE589" s="198"/>
      <c r="MGF589" s="198"/>
      <c r="MGG589" s="198"/>
      <c r="MGH589" s="198"/>
      <c r="MGI589" s="198"/>
      <c r="MGJ589" s="198"/>
      <c r="MGK589" s="198"/>
      <c r="MGL589" s="198"/>
      <c r="MGM589" s="198"/>
      <c r="MGN589" s="198"/>
      <c r="MGO589" s="198"/>
      <c r="MGP589" s="198"/>
      <c r="MGQ589" s="198"/>
      <c r="MGR589" s="198"/>
      <c r="MGS589" s="198"/>
      <c r="MGT589" s="198"/>
      <c r="MGU589" s="198"/>
      <c r="MGV589" s="198"/>
      <c r="MGW589" s="198"/>
      <c r="MGX589" s="198"/>
      <c r="MGY589" s="198"/>
      <c r="MGZ589" s="198"/>
      <c r="MHA589" s="198"/>
      <c r="MHB589" s="198"/>
      <c r="MHC589" s="198"/>
      <c r="MHD589" s="198"/>
      <c r="MHE589" s="198"/>
      <c r="MHF589" s="198"/>
      <c r="MHG589" s="198"/>
      <c r="MHH589" s="198"/>
      <c r="MHI589" s="198"/>
      <c r="MHJ589" s="198"/>
      <c r="MHK589" s="198"/>
      <c r="MHL589" s="198"/>
      <c r="MHM589" s="198"/>
      <c r="MHN589" s="198"/>
      <c r="MHO589" s="198"/>
      <c r="MHP589" s="198"/>
      <c r="MHQ589" s="198"/>
      <c r="MHR589" s="198"/>
      <c r="MHS589" s="198"/>
      <c r="MHT589" s="198"/>
      <c r="MHU589" s="198"/>
      <c r="MHV589" s="198"/>
      <c r="MHW589" s="198"/>
      <c r="MHX589" s="198"/>
      <c r="MHY589" s="198"/>
      <c r="MHZ589" s="198"/>
      <c r="MIA589" s="198"/>
      <c r="MIB589" s="198"/>
      <c r="MIC589" s="198"/>
      <c r="MID589" s="198"/>
      <c r="MIE589" s="198"/>
      <c r="MIF589" s="198"/>
      <c r="MIG589" s="198"/>
      <c r="MIH589" s="198"/>
      <c r="MII589" s="198"/>
      <c r="MIJ589" s="198"/>
      <c r="MIK589" s="198"/>
      <c r="MIL589" s="198"/>
      <c r="MIM589" s="198"/>
      <c r="MIN589" s="198"/>
      <c r="MIO589" s="198"/>
      <c r="MIP589" s="198"/>
      <c r="MIQ589" s="198"/>
      <c r="MIR589" s="198"/>
      <c r="MIS589" s="198"/>
      <c r="MIT589" s="198"/>
      <c r="MIU589" s="198"/>
      <c r="MIV589" s="198"/>
      <c r="MIW589" s="198"/>
      <c r="MIX589" s="198"/>
      <c r="MIY589" s="198"/>
      <c r="MIZ589" s="198"/>
      <c r="MJA589" s="198"/>
      <c r="MJB589" s="198"/>
      <c r="MJC589" s="198"/>
      <c r="MJD589" s="198"/>
      <c r="MJE589" s="198"/>
      <c r="MJF589" s="198"/>
      <c r="MJG589" s="198"/>
      <c r="MJH589" s="198"/>
      <c r="MJI589" s="198"/>
      <c r="MJJ589" s="198"/>
      <c r="MJK589" s="198"/>
      <c r="MJL589" s="198"/>
      <c r="MJM589" s="198"/>
      <c r="MJN589" s="198"/>
      <c r="MJO589" s="198"/>
      <c r="MJP589" s="198"/>
      <c r="MJQ589" s="198"/>
      <c r="MJR589" s="198"/>
      <c r="MJS589" s="198"/>
      <c r="MJT589" s="198"/>
      <c r="MJU589" s="198"/>
      <c r="MJV589" s="198"/>
      <c r="MJW589" s="198"/>
      <c r="MJX589" s="198"/>
      <c r="MJY589" s="198"/>
      <c r="MJZ589" s="198"/>
      <c r="MKA589" s="198"/>
      <c r="MKB589" s="198"/>
      <c r="MKC589" s="198"/>
      <c r="MKD589" s="198"/>
      <c r="MKE589" s="198"/>
      <c r="MKF589" s="198"/>
      <c r="MKG589" s="198"/>
      <c r="MKH589" s="198"/>
      <c r="MKI589" s="198"/>
      <c r="MKJ589" s="198"/>
      <c r="MKK589" s="198"/>
      <c r="MKL589" s="198"/>
      <c r="MKM589" s="198"/>
      <c r="MKN589" s="198"/>
      <c r="MKO589" s="198"/>
      <c r="MKP589" s="198"/>
      <c r="MKQ589" s="198"/>
      <c r="MKR589" s="198"/>
      <c r="MKS589" s="198"/>
      <c r="MKT589" s="198"/>
      <c r="MKU589" s="198"/>
      <c r="MKV589" s="198"/>
      <c r="MKW589" s="198"/>
      <c r="MKX589" s="198"/>
      <c r="MKY589" s="198"/>
      <c r="MKZ589" s="198"/>
      <c r="MLA589" s="198"/>
      <c r="MLB589" s="198"/>
      <c r="MLC589" s="198"/>
      <c r="MLD589" s="198"/>
      <c r="MLE589" s="198"/>
      <c r="MLF589" s="198"/>
      <c r="MLG589" s="198"/>
      <c r="MLH589" s="198"/>
      <c r="MLI589" s="198"/>
      <c r="MLJ589" s="198"/>
      <c r="MLK589" s="198"/>
      <c r="MLL589" s="198"/>
      <c r="MLM589" s="198"/>
      <c r="MLN589" s="198"/>
      <c r="MLO589" s="198"/>
      <c r="MLP589" s="198"/>
      <c r="MLQ589" s="198"/>
      <c r="MLR589" s="198"/>
      <c r="MLS589" s="198"/>
      <c r="MLT589" s="198"/>
      <c r="MLU589" s="198"/>
      <c r="MLV589" s="198"/>
      <c r="MLW589" s="198"/>
      <c r="MLX589" s="198"/>
      <c r="MLY589" s="198"/>
      <c r="MLZ589" s="198"/>
      <c r="MMA589" s="198"/>
      <c r="MMB589" s="198"/>
      <c r="MMC589" s="198"/>
      <c r="MMD589" s="198"/>
      <c r="MME589" s="198"/>
      <c r="MMF589" s="198"/>
      <c r="MMG589" s="198"/>
      <c r="MMH589" s="198"/>
      <c r="MMI589" s="198"/>
      <c r="MMJ589" s="198"/>
      <c r="MMK589" s="198"/>
      <c r="MML589" s="198"/>
      <c r="MMM589" s="198"/>
      <c r="MMN589" s="198"/>
      <c r="MMO589" s="198"/>
      <c r="MMP589" s="198"/>
      <c r="MMQ589" s="198"/>
      <c r="MMR589" s="198"/>
      <c r="MMS589" s="198"/>
      <c r="MMT589" s="198"/>
      <c r="MMU589" s="198"/>
      <c r="MMV589" s="198"/>
      <c r="MMW589" s="198"/>
      <c r="MMX589" s="198"/>
      <c r="MMY589" s="198"/>
      <c r="MMZ589" s="198"/>
      <c r="MNA589" s="198"/>
      <c r="MNB589" s="198"/>
      <c r="MNC589" s="198"/>
      <c r="MND589" s="198"/>
      <c r="MNE589" s="198"/>
      <c r="MNF589" s="198"/>
      <c r="MNG589" s="198"/>
      <c r="MNH589" s="198"/>
      <c r="MNI589" s="198"/>
      <c r="MNJ589" s="198"/>
      <c r="MNK589" s="198"/>
      <c r="MNL589" s="198"/>
      <c r="MNM589" s="198"/>
      <c r="MNN589" s="198"/>
      <c r="MNO589" s="198"/>
      <c r="MNP589" s="198"/>
      <c r="MNQ589" s="198"/>
      <c r="MNR589" s="198"/>
      <c r="MNS589" s="198"/>
      <c r="MNT589" s="198"/>
      <c r="MNU589" s="198"/>
      <c r="MNV589" s="198"/>
      <c r="MNW589" s="198"/>
      <c r="MNX589" s="198"/>
      <c r="MNY589" s="198"/>
      <c r="MNZ589" s="198"/>
      <c r="MOA589" s="198"/>
      <c r="MOB589" s="198"/>
      <c r="MOC589" s="198"/>
      <c r="MOD589" s="198"/>
      <c r="MOE589" s="198"/>
      <c r="MOF589" s="198"/>
      <c r="MOG589" s="198"/>
      <c r="MOH589" s="198"/>
      <c r="MOI589" s="198"/>
      <c r="MOJ589" s="198"/>
      <c r="MOK589" s="198"/>
      <c r="MOL589" s="198"/>
      <c r="MOM589" s="198"/>
      <c r="MON589" s="198"/>
      <c r="MOO589" s="198"/>
      <c r="MOP589" s="198"/>
      <c r="MOQ589" s="198"/>
      <c r="MOR589" s="198"/>
      <c r="MOS589" s="198"/>
      <c r="MOT589" s="198"/>
      <c r="MOU589" s="198"/>
      <c r="MOV589" s="198"/>
      <c r="MOW589" s="198"/>
      <c r="MOX589" s="198"/>
      <c r="MOY589" s="198"/>
      <c r="MOZ589" s="198"/>
      <c r="MPA589" s="198"/>
      <c r="MPB589" s="198"/>
      <c r="MPC589" s="198"/>
      <c r="MPD589" s="198"/>
      <c r="MPE589" s="198"/>
      <c r="MPF589" s="198"/>
      <c r="MPG589" s="198"/>
      <c r="MPH589" s="198"/>
      <c r="MPI589" s="198"/>
      <c r="MPJ589" s="198"/>
      <c r="MPK589" s="198"/>
      <c r="MPL589" s="198"/>
      <c r="MPM589" s="198"/>
      <c r="MPN589" s="198"/>
      <c r="MPO589" s="198"/>
      <c r="MPP589" s="198"/>
      <c r="MPQ589" s="198"/>
      <c r="MPR589" s="198"/>
      <c r="MPS589" s="198"/>
      <c r="MPT589" s="198"/>
      <c r="MPU589" s="198"/>
      <c r="MPV589" s="198"/>
      <c r="MPW589" s="198"/>
      <c r="MPX589" s="198"/>
      <c r="MPY589" s="198"/>
      <c r="MPZ589" s="198"/>
      <c r="MQA589" s="198"/>
      <c r="MQB589" s="198"/>
      <c r="MQC589" s="198"/>
      <c r="MQD589" s="198"/>
      <c r="MQE589" s="198"/>
      <c r="MQF589" s="198"/>
      <c r="MQG589" s="198"/>
      <c r="MQH589" s="198"/>
      <c r="MQI589" s="198"/>
      <c r="MQJ589" s="198"/>
      <c r="MQK589" s="198"/>
      <c r="MQL589" s="198"/>
      <c r="MQM589" s="198"/>
      <c r="MQN589" s="198"/>
      <c r="MQO589" s="198"/>
      <c r="MQP589" s="198"/>
      <c r="MQQ589" s="198"/>
      <c r="MQR589" s="198"/>
      <c r="MQS589" s="198"/>
      <c r="MQT589" s="198"/>
      <c r="MQU589" s="198"/>
      <c r="MQV589" s="198"/>
      <c r="MQW589" s="198"/>
      <c r="MQX589" s="198"/>
      <c r="MQY589" s="198"/>
      <c r="MQZ589" s="198"/>
      <c r="MRA589" s="198"/>
      <c r="MRB589" s="198"/>
      <c r="MRC589" s="198"/>
      <c r="MRD589" s="198"/>
      <c r="MRE589" s="198"/>
      <c r="MRF589" s="198"/>
      <c r="MRG589" s="198"/>
      <c r="MRH589" s="198"/>
      <c r="MRI589" s="198"/>
      <c r="MRJ589" s="198"/>
      <c r="MRK589" s="198"/>
      <c r="MRL589" s="198"/>
      <c r="MRM589" s="198"/>
      <c r="MRN589" s="198"/>
      <c r="MRO589" s="198"/>
      <c r="MRP589" s="198"/>
      <c r="MRQ589" s="198"/>
      <c r="MRR589" s="198"/>
      <c r="MRS589" s="198"/>
      <c r="MRT589" s="198"/>
      <c r="MRU589" s="198"/>
      <c r="MRV589" s="198"/>
      <c r="MRW589" s="198"/>
      <c r="MRX589" s="198"/>
      <c r="MRY589" s="198"/>
      <c r="MRZ589" s="198"/>
      <c r="MSA589" s="198"/>
      <c r="MSB589" s="198"/>
      <c r="MSC589" s="198"/>
      <c r="MSD589" s="198"/>
      <c r="MSE589" s="198"/>
      <c r="MSF589" s="198"/>
      <c r="MSG589" s="198"/>
      <c r="MSH589" s="198"/>
      <c r="MSI589" s="198"/>
      <c r="MSJ589" s="198"/>
      <c r="MSK589" s="198"/>
      <c r="MSL589" s="198"/>
      <c r="MSM589" s="198"/>
      <c r="MSN589" s="198"/>
      <c r="MSO589" s="198"/>
      <c r="MSP589" s="198"/>
      <c r="MSQ589" s="198"/>
      <c r="MSR589" s="198"/>
      <c r="MSS589" s="198"/>
      <c r="MST589" s="198"/>
      <c r="MSU589" s="198"/>
      <c r="MSV589" s="198"/>
      <c r="MSW589" s="198"/>
      <c r="MSX589" s="198"/>
      <c r="MSY589" s="198"/>
      <c r="MSZ589" s="198"/>
      <c r="MTA589" s="198"/>
      <c r="MTB589" s="198"/>
      <c r="MTC589" s="198"/>
      <c r="MTD589" s="198"/>
      <c r="MTE589" s="198"/>
      <c r="MTF589" s="198"/>
      <c r="MTG589" s="198"/>
      <c r="MTH589" s="198"/>
      <c r="MTI589" s="198"/>
      <c r="MTJ589" s="198"/>
      <c r="MTK589" s="198"/>
      <c r="MTL589" s="198"/>
      <c r="MTM589" s="198"/>
      <c r="MTN589" s="198"/>
      <c r="MTO589" s="198"/>
      <c r="MTP589" s="198"/>
      <c r="MTQ589" s="198"/>
      <c r="MTR589" s="198"/>
      <c r="MTS589" s="198"/>
      <c r="MTT589" s="198"/>
      <c r="MTU589" s="198"/>
      <c r="MTV589" s="198"/>
      <c r="MTW589" s="198"/>
      <c r="MTX589" s="198"/>
      <c r="MTY589" s="198"/>
      <c r="MTZ589" s="198"/>
      <c r="MUA589" s="198"/>
      <c r="MUB589" s="198"/>
      <c r="MUC589" s="198"/>
      <c r="MUD589" s="198"/>
      <c r="MUE589" s="198"/>
      <c r="MUF589" s="198"/>
      <c r="MUG589" s="198"/>
      <c r="MUH589" s="198"/>
      <c r="MUI589" s="198"/>
      <c r="MUJ589" s="198"/>
      <c r="MUK589" s="198"/>
      <c r="MUL589" s="198"/>
      <c r="MUM589" s="198"/>
      <c r="MUN589" s="198"/>
      <c r="MUO589" s="198"/>
      <c r="MUP589" s="198"/>
      <c r="MUQ589" s="198"/>
      <c r="MUR589" s="198"/>
      <c r="MUS589" s="198"/>
      <c r="MUT589" s="198"/>
      <c r="MUU589" s="198"/>
      <c r="MUV589" s="198"/>
      <c r="MUW589" s="198"/>
      <c r="MUX589" s="198"/>
      <c r="MUY589" s="198"/>
      <c r="MUZ589" s="198"/>
      <c r="MVA589" s="198"/>
      <c r="MVB589" s="198"/>
      <c r="MVC589" s="198"/>
      <c r="MVD589" s="198"/>
      <c r="MVE589" s="198"/>
      <c r="MVF589" s="198"/>
      <c r="MVG589" s="198"/>
      <c r="MVH589" s="198"/>
      <c r="MVI589" s="198"/>
      <c r="MVJ589" s="198"/>
      <c r="MVK589" s="198"/>
      <c r="MVL589" s="198"/>
      <c r="MVM589" s="198"/>
      <c r="MVN589" s="198"/>
      <c r="MVO589" s="198"/>
      <c r="MVP589" s="198"/>
      <c r="MVQ589" s="198"/>
      <c r="MVR589" s="198"/>
      <c r="MVS589" s="198"/>
      <c r="MVT589" s="198"/>
      <c r="MVU589" s="198"/>
      <c r="MVV589" s="198"/>
      <c r="MVW589" s="198"/>
      <c r="MVX589" s="198"/>
      <c r="MVY589" s="198"/>
      <c r="MVZ589" s="198"/>
      <c r="MWA589" s="198"/>
      <c r="MWB589" s="198"/>
      <c r="MWC589" s="198"/>
      <c r="MWD589" s="198"/>
      <c r="MWE589" s="198"/>
      <c r="MWF589" s="198"/>
      <c r="MWG589" s="198"/>
      <c r="MWH589" s="198"/>
      <c r="MWI589" s="198"/>
      <c r="MWJ589" s="198"/>
      <c r="MWK589" s="198"/>
      <c r="MWL589" s="198"/>
      <c r="MWM589" s="198"/>
      <c r="MWN589" s="198"/>
      <c r="MWO589" s="198"/>
      <c r="MWP589" s="198"/>
      <c r="MWQ589" s="198"/>
      <c r="MWR589" s="198"/>
      <c r="MWS589" s="198"/>
      <c r="MWT589" s="198"/>
      <c r="MWU589" s="198"/>
      <c r="MWV589" s="198"/>
      <c r="MWW589" s="198"/>
      <c r="MWX589" s="198"/>
      <c r="MWY589" s="198"/>
      <c r="MWZ589" s="198"/>
      <c r="MXA589" s="198"/>
      <c r="MXB589" s="198"/>
      <c r="MXC589" s="198"/>
      <c r="MXD589" s="198"/>
      <c r="MXE589" s="198"/>
      <c r="MXF589" s="198"/>
      <c r="MXG589" s="198"/>
      <c r="MXH589" s="198"/>
      <c r="MXI589" s="198"/>
      <c r="MXJ589" s="198"/>
      <c r="MXK589" s="198"/>
      <c r="MXL589" s="198"/>
      <c r="MXM589" s="198"/>
      <c r="MXN589" s="198"/>
      <c r="MXO589" s="198"/>
      <c r="MXP589" s="198"/>
      <c r="MXQ589" s="198"/>
      <c r="MXR589" s="198"/>
      <c r="MXS589" s="198"/>
      <c r="MXT589" s="198"/>
      <c r="MXU589" s="198"/>
      <c r="MXV589" s="198"/>
      <c r="MXW589" s="198"/>
      <c r="MXX589" s="198"/>
      <c r="MXY589" s="198"/>
      <c r="MXZ589" s="198"/>
      <c r="MYA589" s="198"/>
      <c r="MYB589" s="198"/>
      <c r="MYC589" s="198"/>
      <c r="MYD589" s="198"/>
      <c r="MYE589" s="198"/>
      <c r="MYF589" s="198"/>
      <c r="MYG589" s="198"/>
      <c r="MYH589" s="198"/>
      <c r="MYI589" s="198"/>
      <c r="MYJ589" s="198"/>
      <c r="MYK589" s="198"/>
      <c r="MYL589" s="198"/>
      <c r="MYM589" s="198"/>
      <c r="MYN589" s="198"/>
      <c r="MYO589" s="198"/>
      <c r="MYP589" s="198"/>
      <c r="MYQ589" s="198"/>
      <c r="MYR589" s="198"/>
      <c r="MYS589" s="198"/>
      <c r="MYT589" s="198"/>
      <c r="MYU589" s="198"/>
      <c r="MYV589" s="198"/>
      <c r="MYW589" s="198"/>
      <c r="MYX589" s="198"/>
      <c r="MYY589" s="198"/>
      <c r="MYZ589" s="198"/>
      <c r="MZA589" s="198"/>
      <c r="MZB589" s="198"/>
      <c r="MZC589" s="198"/>
      <c r="MZD589" s="198"/>
      <c r="MZE589" s="198"/>
      <c r="MZF589" s="198"/>
      <c r="MZG589" s="198"/>
      <c r="MZH589" s="198"/>
      <c r="MZI589" s="198"/>
      <c r="MZJ589" s="198"/>
      <c r="MZK589" s="198"/>
      <c r="MZL589" s="198"/>
      <c r="MZM589" s="198"/>
      <c r="MZN589" s="198"/>
      <c r="MZO589" s="198"/>
      <c r="MZP589" s="198"/>
      <c r="MZQ589" s="198"/>
      <c r="MZR589" s="198"/>
      <c r="MZS589" s="198"/>
      <c r="MZT589" s="198"/>
      <c r="MZU589" s="198"/>
      <c r="MZV589" s="198"/>
      <c r="MZW589" s="198"/>
      <c r="MZX589" s="198"/>
      <c r="MZY589" s="198"/>
      <c r="MZZ589" s="198"/>
      <c r="NAA589" s="198"/>
      <c r="NAB589" s="198"/>
      <c r="NAC589" s="198"/>
      <c r="NAD589" s="198"/>
      <c r="NAE589" s="198"/>
      <c r="NAF589" s="198"/>
      <c r="NAG589" s="198"/>
      <c r="NAH589" s="198"/>
      <c r="NAI589" s="198"/>
      <c r="NAJ589" s="198"/>
      <c r="NAK589" s="198"/>
      <c r="NAL589" s="198"/>
      <c r="NAM589" s="198"/>
      <c r="NAN589" s="198"/>
      <c r="NAO589" s="198"/>
      <c r="NAP589" s="198"/>
      <c r="NAQ589" s="198"/>
      <c r="NAR589" s="198"/>
      <c r="NAS589" s="198"/>
      <c r="NAT589" s="198"/>
      <c r="NAU589" s="198"/>
      <c r="NAV589" s="198"/>
      <c r="NAW589" s="198"/>
      <c r="NAX589" s="198"/>
      <c r="NAY589" s="198"/>
      <c r="NAZ589" s="198"/>
      <c r="NBA589" s="198"/>
      <c r="NBB589" s="198"/>
      <c r="NBC589" s="198"/>
      <c r="NBD589" s="198"/>
      <c r="NBE589" s="198"/>
      <c r="NBF589" s="198"/>
      <c r="NBG589" s="198"/>
      <c r="NBH589" s="198"/>
      <c r="NBI589" s="198"/>
      <c r="NBJ589" s="198"/>
      <c r="NBK589" s="198"/>
      <c r="NBL589" s="198"/>
      <c r="NBM589" s="198"/>
      <c r="NBN589" s="198"/>
      <c r="NBO589" s="198"/>
      <c r="NBP589" s="198"/>
      <c r="NBQ589" s="198"/>
      <c r="NBR589" s="198"/>
      <c r="NBS589" s="198"/>
      <c r="NBT589" s="198"/>
      <c r="NBU589" s="198"/>
      <c r="NBV589" s="198"/>
      <c r="NBW589" s="198"/>
      <c r="NBX589" s="198"/>
      <c r="NBY589" s="198"/>
      <c r="NBZ589" s="198"/>
      <c r="NCA589" s="198"/>
      <c r="NCB589" s="198"/>
      <c r="NCC589" s="198"/>
      <c r="NCD589" s="198"/>
      <c r="NCE589" s="198"/>
      <c r="NCF589" s="198"/>
      <c r="NCG589" s="198"/>
      <c r="NCH589" s="198"/>
      <c r="NCI589" s="198"/>
      <c r="NCJ589" s="198"/>
      <c r="NCK589" s="198"/>
      <c r="NCL589" s="198"/>
      <c r="NCM589" s="198"/>
      <c r="NCN589" s="198"/>
      <c r="NCO589" s="198"/>
      <c r="NCP589" s="198"/>
      <c r="NCQ589" s="198"/>
      <c r="NCR589" s="198"/>
      <c r="NCS589" s="198"/>
      <c r="NCT589" s="198"/>
      <c r="NCU589" s="198"/>
      <c r="NCV589" s="198"/>
      <c r="NCW589" s="198"/>
      <c r="NCX589" s="198"/>
      <c r="NCY589" s="198"/>
      <c r="NCZ589" s="198"/>
      <c r="NDA589" s="198"/>
      <c r="NDB589" s="198"/>
      <c r="NDC589" s="198"/>
      <c r="NDD589" s="198"/>
      <c r="NDE589" s="198"/>
      <c r="NDF589" s="198"/>
      <c r="NDG589" s="198"/>
      <c r="NDH589" s="198"/>
      <c r="NDI589" s="198"/>
      <c r="NDJ589" s="198"/>
      <c r="NDK589" s="198"/>
      <c r="NDL589" s="198"/>
      <c r="NDM589" s="198"/>
      <c r="NDN589" s="198"/>
      <c r="NDO589" s="198"/>
      <c r="NDP589" s="198"/>
      <c r="NDQ589" s="198"/>
      <c r="NDR589" s="198"/>
      <c r="NDS589" s="198"/>
      <c r="NDT589" s="198"/>
      <c r="NDU589" s="198"/>
      <c r="NDV589" s="198"/>
      <c r="NDW589" s="198"/>
      <c r="NDX589" s="198"/>
      <c r="NDY589" s="198"/>
      <c r="NDZ589" s="198"/>
      <c r="NEA589" s="198"/>
      <c r="NEB589" s="198"/>
      <c r="NEC589" s="198"/>
      <c r="NED589" s="198"/>
      <c r="NEE589" s="198"/>
      <c r="NEF589" s="198"/>
      <c r="NEG589" s="198"/>
      <c r="NEH589" s="198"/>
      <c r="NEI589" s="198"/>
      <c r="NEJ589" s="198"/>
      <c r="NEK589" s="198"/>
      <c r="NEL589" s="198"/>
      <c r="NEM589" s="198"/>
      <c r="NEN589" s="198"/>
      <c r="NEO589" s="198"/>
      <c r="NEP589" s="198"/>
      <c r="NEQ589" s="198"/>
      <c r="NER589" s="198"/>
      <c r="NES589" s="198"/>
      <c r="NET589" s="198"/>
      <c r="NEU589" s="198"/>
      <c r="NEV589" s="198"/>
      <c r="NEW589" s="198"/>
      <c r="NEX589" s="198"/>
      <c r="NEY589" s="198"/>
      <c r="NEZ589" s="198"/>
      <c r="NFA589" s="198"/>
      <c r="NFB589" s="198"/>
      <c r="NFC589" s="198"/>
      <c r="NFD589" s="198"/>
      <c r="NFE589" s="198"/>
      <c r="NFF589" s="198"/>
      <c r="NFG589" s="198"/>
      <c r="NFH589" s="198"/>
      <c r="NFI589" s="198"/>
      <c r="NFJ589" s="198"/>
      <c r="NFK589" s="198"/>
      <c r="NFL589" s="198"/>
      <c r="NFM589" s="198"/>
      <c r="NFN589" s="198"/>
      <c r="NFO589" s="198"/>
      <c r="NFP589" s="198"/>
      <c r="NFQ589" s="198"/>
      <c r="NFR589" s="198"/>
      <c r="NFS589" s="198"/>
      <c r="NFT589" s="198"/>
      <c r="NFU589" s="198"/>
      <c r="NFV589" s="198"/>
      <c r="NFW589" s="198"/>
      <c r="NFX589" s="198"/>
      <c r="NFY589" s="198"/>
      <c r="NFZ589" s="198"/>
      <c r="NGA589" s="198"/>
      <c r="NGB589" s="198"/>
      <c r="NGC589" s="198"/>
      <c r="NGD589" s="198"/>
      <c r="NGE589" s="198"/>
      <c r="NGF589" s="198"/>
      <c r="NGG589" s="198"/>
      <c r="NGH589" s="198"/>
      <c r="NGI589" s="198"/>
      <c r="NGJ589" s="198"/>
      <c r="NGK589" s="198"/>
      <c r="NGL589" s="198"/>
      <c r="NGM589" s="198"/>
      <c r="NGN589" s="198"/>
      <c r="NGO589" s="198"/>
      <c r="NGP589" s="198"/>
      <c r="NGQ589" s="198"/>
      <c r="NGR589" s="198"/>
      <c r="NGS589" s="198"/>
      <c r="NGT589" s="198"/>
      <c r="NGU589" s="198"/>
      <c r="NGV589" s="198"/>
      <c r="NGW589" s="198"/>
      <c r="NGX589" s="198"/>
      <c r="NGY589" s="198"/>
      <c r="NGZ589" s="198"/>
      <c r="NHA589" s="198"/>
      <c r="NHB589" s="198"/>
      <c r="NHC589" s="198"/>
      <c r="NHD589" s="198"/>
      <c r="NHE589" s="198"/>
      <c r="NHF589" s="198"/>
      <c r="NHG589" s="198"/>
      <c r="NHH589" s="198"/>
      <c r="NHI589" s="198"/>
      <c r="NHJ589" s="198"/>
      <c r="NHK589" s="198"/>
      <c r="NHL589" s="198"/>
      <c r="NHM589" s="198"/>
      <c r="NHN589" s="198"/>
      <c r="NHO589" s="198"/>
      <c r="NHP589" s="198"/>
      <c r="NHQ589" s="198"/>
      <c r="NHR589" s="198"/>
      <c r="NHS589" s="198"/>
      <c r="NHT589" s="198"/>
      <c r="NHU589" s="198"/>
      <c r="NHV589" s="198"/>
      <c r="NHW589" s="198"/>
      <c r="NHX589" s="198"/>
      <c r="NHY589" s="198"/>
      <c r="NHZ589" s="198"/>
      <c r="NIA589" s="198"/>
      <c r="NIB589" s="198"/>
      <c r="NIC589" s="198"/>
      <c r="NID589" s="198"/>
      <c r="NIE589" s="198"/>
      <c r="NIF589" s="198"/>
      <c r="NIG589" s="198"/>
      <c r="NIH589" s="198"/>
      <c r="NII589" s="198"/>
      <c r="NIJ589" s="198"/>
      <c r="NIK589" s="198"/>
      <c r="NIL589" s="198"/>
      <c r="NIM589" s="198"/>
      <c r="NIN589" s="198"/>
      <c r="NIO589" s="198"/>
      <c r="NIP589" s="198"/>
      <c r="NIQ589" s="198"/>
      <c r="NIR589" s="198"/>
      <c r="NIS589" s="198"/>
      <c r="NIT589" s="198"/>
      <c r="NIU589" s="198"/>
      <c r="NIV589" s="198"/>
      <c r="NIW589" s="198"/>
      <c r="NIX589" s="198"/>
      <c r="NIY589" s="198"/>
      <c r="NIZ589" s="198"/>
      <c r="NJA589" s="198"/>
      <c r="NJB589" s="198"/>
      <c r="NJC589" s="198"/>
      <c r="NJD589" s="198"/>
      <c r="NJE589" s="198"/>
      <c r="NJF589" s="198"/>
      <c r="NJG589" s="198"/>
      <c r="NJH589" s="198"/>
      <c r="NJI589" s="198"/>
      <c r="NJJ589" s="198"/>
      <c r="NJK589" s="198"/>
      <c r="NJL589" s="198"/>
      <c r="NJM589" s="198"/>
      <c r="NJN589" s="198"/>
      <c r="NJO589" s="198"/>
      <c r="NJP589" s="198"/>
      <c r="NJQ589" s="198"/>
      <c r="NJR589" s="198"/>
      <c r="NJS589" s="198"/>
      <c r="NJT589" s="198"/>
      <c r="NJU589" s="198"/>
      <c r="NJV589" s="198"/>
      <c r="NJW589" s="198"/>
      <c r="NJX589" s="198"/>
      <c r="NJY589" s="198"/>
      <c r="NJZ589" s="198"/>
      <c r="NKA589" s="198"/>
      <c r="NKB589" s="198"/>
      <c r="NKC589" s="198"/>
      <c r="NKD589" s="198"/>
      <c r="NKE589" s="198"/>
      <c r="NKF589" s="198"/>
      <c r="NKG589" s="198"/>
      <c r="NKH589" s="198"/>
      <c r="NKI589" s="198"/>
      <c r="NKJ589" s="198"/>
      <c r="NKK589" s="198"/>
      <c r="NKL589" s="198"/>
      <c r="NKM589" s="198"/>
      <c r="NKN589" s="198"/>
      <c r="NKO589" s="198"/>
      <c r="NKP589" s="198"/>
      <c r="NKQ589" s="198"/>
      <c r="NKR589" s="198"/>
      <c r="NKS589" s="198"/>
      <c r="NKT589" s="198"/>
      <c r="NKU589" s="198"/>
      <c r="NKV589" s="198"/>
      <c r="NKW589" s="198"/>
      <c r="NKX589" s="198"/>
      <c r="NKY589" s="198"/>
      <c r="NKZ589" s="198"/>
      <c r="NLA589" s="198"/>
      <c r="NLB589" s="198"/>
      <c r="NLC589" s="198"/>
      <c r="NLD589" s="198"/>
      <c r="NLE589" s="198"/>
      <c r="NLF589" s="198"/>
      <c r="NLG589" s="198"/>
      <c r="NLH589" s="198"/>
      <c r="NLI589" s="198"/>
      <c r="NLJ589" s="198"/>
      <c r="NLK589" s="198"/>
      <c r="NLL589" s="198"/>
      <c r="NLM589" s="198"/>
      <c r="NLN589" s="198"/>
      <c r="NLO589" s="198"/>
      <c r="NLP589" s="198"/>
      <c r="NLQ589" s="198"/>
      <c r="NLR589" s="198"/>
      <c r="NLS589" s="198"/>
      <c r="NLT589" s="198"/>
      <c r="NLU589" s="198"/>
      <c r="NLV589" s="198"/>
      <c r="NLW589" s="198"/>
      <c r="NLX589" s="198"/>
      <c r="NLY589" s="198"/>
      <c r="NLZ589" s="198"/>
      <c r="NMA589" s="198"/>
      <c r="NMB589" s="198"/>
      <c r="NMC589" s="198"/>
      <c r="NMD589" s="198"/>
      <c r="NME589" s="198"/>
      <c r="NMF589" s="198"/>
      <c r="NMG589" s="198"/>
      <c r="NMH589" s="198"/>
      <c r="NMI589" s="198"/>
      <c r="NMJ589" s="198"/>
      <c r="NMK589" s="198"/>
      <c r="NML589" s="198"/>
      <c r="NMM589" s="198"/>
      <c r="NMN589" s="198"/>
      <c r="NMO589" s="198"/>
      <c r="NMP589" s="198"/>
      <c r="NMQ589" s="198"/>
      <c r="NMR589" s="198"/>
      <c r="NMS589" s="198"/>
      <c r="NMT589" s="198"/>
      <c r="NMU589" s="198"/>
      <c r="NMV589" s="198"/>
      <c r="NMW589" s="198"/>
      <c r="NMX589" s="198"/>
      <c r="NMY589" s="198"/>
      <c r="NMZ589" s="198"/>
      <c r="NNA589" s="198"/>
      <c r="NNB589" s="198"/>
      <c r="NNC589" s="198"/>
      <c r="NND589" s="198"/>
      <c r="NNE589" s="198"/>
      <c r="NNF589" s="198"/>
      <c r="NNG589" s="198"/>
      <c r="NNH589" s="198"/>
      <c r="NNI589" s="198"/>
      <c r="NNJ589" s="198"/>
      <c r="NNK589" s="198"/>
      <c r="NNL589" s="198"/>
      <c r="NNM589" s="198"/>
      <c r="NNN589" s="198"/>
      <c r="NNO589" s="198"/>
      <c r="NNP589" s="198"/>
      <c r="NNQ589" s="198"/>
      <c r="NNR589" s="198"/>
      <c r="NNS589" s="198"/>
      <c r="NNT589" s="198"/>
      <c r="NNU589" s="198"/>
      <c r="NNV589" s="198"/>
      <c r="NNW589" s="198"/>
      <c r="NNX589" s="198"/>
      <c r="NNY589" s="198"/>
      <c r="NNZ589" s="198"/>
      <c r="NOA589" s="198"/>
      <c r="NOB589" s="198"/>
      <c r="NOC589" s="198"/>
      <c r="NOD589" s="198"/>
      <c r="NOE589" s="198"/>
      <c r="NOF589" s="198"/>
      <c r="NOG589" s="198"/>
      <c r="NOH589" s="198"/>
      <c r="NOI589" s="198"/>
      <c r="NOJ589" s="198"/>
      <c r="NOK589" s="198"/>
      <c r="NOL589" s="198"/>
      <c r="NOM589" s="198"/>
      <c r="NON589" s="198"/>
      <c r="NOO589" s="198"/>
      <c r="NOP589" s="198"/>
      <c r="NOQ589" s="198"/>
      <c r="NOR589" s="198"/>
      <c r="NOS589" s="198"/>
      <c r="NOT589" s="198"/>
      <c r="NOU589" s="198"/>
      <c r="NOV589" s="198"/>
      <c r="NOW589" s="198"/>
      <c r="NOX589" s="198"/>
      <c r="NOY589" s="198"/>
      <c r="NOZ589" s="198"/>
      <c r="NPA589" s="198"/>
      <c r="NPB589" s="198"/>
      <c r="NPC589" s="198"/>
      <c r="NPD589" s="198"/>
      <c r="NPE589" s="198"/>
      <c r="NPF589" s="198"/>
      <c r="NPG589" s="198"/>
      <c r="NPH589" s="198"/>
      <c r="NPI589" s="198"/>
      <c r="NPJ589" s="198"/>
      <c r="NPK589" s="198"/>
      <c r="NPL589" s="198"/>
      <c r="NPM589" s="198"/>
      <c r="NPN589" s="198"/>
      <c r="NPO589" s="198"/>
      <c r="NPP589" s="198"/>
      <c r="NPQ589" s="198"/>
      <c r="NPR589" s="198"/>
      <c r="NPS589" s="198"/>
      <c r="NPT589" s="198"/>
      <c r="NPU589" s="198"/>
      <c r="NPV589" s="198"/>
      <c r="NPW589" s="198"/>
      <c r="NPX589" s="198"/>
      <c r="NPY589" s="198"/>
      <c r="NPZ589" s="198"/>
      <c r="NQA589" s="198"/>
      <c r="NQB589" s="198"/>
      <c r="NQC589" s="198"/>
      <c r="NQD589" s="198"/>
      <c r="NQE589" s="198"/>
      <c r="NQF589" s="198"/>
      <c r="NQG589" s="198"/>
      <c r="NQH589" s="198"/>
      <c r="NQI589" s="198"/>
      <c r="NQJ589" s="198"/>
      <c r="NQK589" s="198"/>
      <c r="NQL589" s="198"/>
      <c r="NQM589" s="198"/>
      <c r="NQN589" s="198"/>
      <c r="NQO589" s="198"/>
      <c r="NQP589" s="198"/>
      <c r="NQQ589" s="198"/>
      <c r="NQR589" s="198"/>
      <c r="NQS589" s="198"/>
      <c r="NQT589" s="198"/>
      <c r="NQU589" s="198"/>
      <c r="NQV589" s="198"/>
      <c r="NQW589" s="198"/>
      <c r="NQX589" s="198"/>
      <c r="NQY589" s="198"/>
      <c r="NQZ589" s="198"/>
      <c r="NRA589" s="198"/>
      <c r="NRB589" s="198"/>
      <c r="NRC589" s="198"/>
      <c r="NRD589" s="198"/>
      <c r="NRE589" s="198"/>
      <c r="NRF589" s="198"/>
      <c r="NRG589" s="198"/>
      <c r="NRH589" s="198"/>
      <c r="NRI589" s="198"/>
      <c r="NRJ589" s="198"/>
      <c r="NRK589" s="198"/>
      <c r="NRL589" s="198"/>
      <c r="NRM589" s="198"/>
      <c r="NRN589" s="198"/>
      <c r="NRO589" s="198"/>
      <c r="NRP589" s="198"/>
      <c r="NRQ589" s="198"/>
      <c r="NRR589" s="198"/>
      <c r="NRS589" s="198"/>
      <c r="NRT589" s="198"/>
      <c r="NRU589" s="198"/>
      <c r="NRV589" s="198"/>
      <c r="NRW589" s="198"/>
      <c r="NRX589" s="198"/>
      <c r="NRY589" s="198"/>
      <c r="NRZ589" s="198"/>
      <c r="NSA589" s="198"/>
      <c r="NSB589" s="198"/>
      <c r="NSC589" s="198"/>
      <c r="NSD589" s="198"/>
      <c r="NSE589" s="198"/>
      <c r="NSF589" s="198"/>
      <c r="NSG589" s="198"/>
      <c r="NSH589" s="198"/>
      <c r="NSI589" s="198"/>
      <c r="NSJ589" s="198"/>
      <c r="NSK589" s="198"/>
      <c r="NSL589" s="198"/>
      <c r="NSM589" s="198"/>
      <c r="NSN589" s="198"/>
      <c r="NSO589" s="198"/>
      <c r="NSP589" s="198"/>
      <c r="NSQ589" s="198"/>
      <c r="NSR589" s="198"/>
      <c r="NSS589" s="198"/>
      <c r="NST589" s="198"/>
      <c r="NSU589" s="198"/>
      <c r="NSV589" s="198"/>
      <c r="NSW589" s="198"/>
      <c r="NSX589" s="198"/>
      <c r="NSY589" s="198"/>
      <c r="NSZ589" s="198"/>
      <c r="NTA589" s="198"/>
      <c r="NTB589" s="198"/>
      <c r="NTC589" s="198"/>
      <c r="NTD589" s="198"/>
      <c r="NTE589" s="198"/>
      <c r="NTF589" s="198"/>
      <c r="NTG589" s="198"/>
      <c r="NTH589" s="198"/>
      <c r="NTI589" s="198"/>
      <c r="NTJ589" s="198"/>
      <c r="NTK589" s="198"/>
      <c r="NTL589" s="198"/>
      <c r="NTM589" s="198"/>
      <c r="NTN589" s="198"/>
      <c r="NTO589" s="198"/>
      <c r="NTP589" s="198"/>
      <c r="NTQ589" s="198"/>
      <c r="NTR589" s="198"/>
      <c r="NTS589" s="198"/>
      <c r="NTT589" s="198"/>
      <c r="NTU589" s="198"/>
      <c r="NTV589" s="198"/>
      <c r="NTW589" s="198"/>
      <c r="NTX589" s="198"/>
      <c r="NTY589" s="198"/>
      <c r="NTZ589" s="198"/>
      <c r="NUA589" s="198"/>
      <c r="NUB589" s="198"/>
      <c r="NUC589" s="198"/>
      <c r="NUD589" s="198"/>
      <c r="NUE589" s="198"/>
      <c r="NUF589" s="198"/>
      <c r="NUG589" s="198"/>
      <c r="NUH589" s="198"/>
      <c r="NUI589" s="198"/>
      <c r="NUJ589" s="198"/>
      <c r="NUK589" s="198"/>
      <c r="NUL589" s="198"/>
      <c r="NUM589" s="198"/>
      <c r="NUN589" s="198"/>
      <c r="NUO589" s="198"/>
      <c r="NUP589" s="198"/>
      <c r="NUQ589" s="198"/>
      <c r="NUR589" s="198"/>
      <c r="NUS589" s="198"/>
      <c r="NUT589" s="198"/>
      <c r="NUU589" s="198"/>
      <c r="NUV589" s="198"/>
      <c r="NUW589" s="198"/>
      <c r="NUX589" s="198"/>
      <c r="NUY589" s="198"/>
      <c r="NUZ589" s="198"/>
      <c r="NVA589" s="198"/>
      <c r="NVB589" s="198"/>
      <c r="NVC589" s="198"/>
      <c r="NVD589" s="198"/>
      <c r="NVE589" s="198"/>
      <c r="NVF589" s="198"/>
      <c r="NVG589" s="198"/>
      <c r="NVH589" s="198"/>
      <c r="NVI589" s="198"/>
      <c r="NVJ589" s="198"/>
      <c r="NVK589" s="198"/>
      <c r="NVL589" s="198"/>
      <c r="NVM589" s="198"/>
      <c r="NVN589" s="198"/>
      <c r="NVO589" s="198"/>
      <c r="NVP589" s="198"/>
      <c r="NVQ589" s="198"/>
      <c r="NVR589" s="198"/>
      <c r="NVS589" s="198"/>
      <c r="NVT589" s="198"/>
      <c r="NVU589" s="198"/>
      <c r="NVV589" s="198"/>
      <c r="NVW589" s="198"/>
      <c r="NVX589" s="198"/>
      <c r="NVY589" s="198"/>
      <c r="NVZ589" s="198"/>
      <c r="NWA589" s="198"/>
      <c r="NWB589" s="198"/>
      <c r="NWC589" s="198"/>
      <c r="NWD589" s="198"/>
      <c r="NWE589" s="198"/>
      <c r="NWF589" s="198"/>
      <c r="NWG589" s="198"/>
      <c r="NWH589" s="198"/>
      <c r="NWI589" s="198"/>
      <c r="NWJ589" s="198"/>
      <c r="NWK589" s="198"/>
      <c r="NWL589" s="198"/>
      <c r="NWM589" s="198"/>
      <c r="NWN589" s="198"/>
      <c r="NWO589" s="198"/>
      <c r="NWP589" s="198"/>
      <c r="NWQ589" s="198"/>
      <c r="NWR589" s="198"/>
      <c r="NWS589" s="198"/>
      <c r="NWT589" s="198"/>
      <c r="NWU589" s="198"/>
      <c r="NWV589" s="198"/>
      <c r="NWW589" s="198"/>
      <c r="NWX589" s="198"/>
      <c r="NWY589" s="198"/>
      <c r="NWZ589" s="198"/>
      <c r="NXA589" s="198"/>
      <c r="NXB589" s="198"/>
      <c r="NXC589" s="198"/>
      <c r="NXD589" s="198"/>
      <c r="NXE589" s="198"/>
      <c r="NXF589" s="198"/>
      <c r="NXG589" s="198"/>
      <c r="NXH589" s="198"/>
      <c r="NXI589" s="198"/>
      <c r="NXJ589" s="198"/>
      <c r="NXK589" s="198"/>
      <c r="NXL589" s="198"/>
      <c r="NXM589" s="198"/>
      <c r="NXN589" s="198"/>
      <c r="NXO589" s="198"/>
      <c r="NXP589" s="198"/>
      <c r="NXQ589" s="198"/>
      <c r="NXR589" s="198"/>
      <c r="NXS589" s="198"/>
      <c r="NXT589" s="198"/>
      <c r="NXU589" s="198"/>
      <c r="NXV589" s="198"/>
      <c r="NXW589" s="198"/>
      <c r="NXX589" s="198"/>
      <c r="NXY589" s="198"/>
      <c r="NXZ589" s="198"/>
      <c r="NYA589" s="198"/>
      <c r="NYB589" s="198"/>
      <c r="NYC589" s="198"/>
      <c r="NYD589" s="198"/>
      <c r="NYE589" s="198"/>
      <c r="NYF589" s="198"/>
      <c r="NYG589" s="198"/>
      <c r="NYH589" s="198"/>
      <c r="NYI589" s="198"/>
      <c r="NYJ589" s="198"/>
      <c r="NYK589" s="198"/>
      <c r="NYL589" s="198"/>
      <c r="NYM589" s="198"/>
      <c r="NYN589" s="198"/>
      <c r="NYO589" s="198"/>
      <c r="NYP589" s="198"/>
      <c r="NYQ589" s="198"/>
      <c r="NYR589" s="198"/>
      <c r="NYS589" s="198"/>
      <c r="NYT589" s="198"/>
      <c r="NYU589" s="198"/>
      <c r="NYV589" s="198"/>
      <c r="NYW589" s="198"/>
      <c r="NYX589" s="198"/>
      <c r="NYY589" s="198"/>
      <c r="NYZ589" s="198"/>
      <c r="NZA589" s="198"/>
      <c r="NZB589" s="198"/>
      <c r="NZC589" s="198"/>
      <c r="NZD589" s="198"/>
      <c r="NZE589" s="198"/>
      <c r="NZF589" s="198"/>
      <c r="NZG589" s="198"/>
      <c r="NZH589" s="198"/>
      <c r="NZI589" s="198"/>
      <c r="NZJ589" s="198"/>
      <c r="NZK589" s="198"/>
      <c r="NZL589" s="198"/>
      <c r="NZM589" s="198"/>
      <c r="NZN589" s="198"/>
      <c r="NZO589" s="198"/>
      <c r="NZP589" s="198"/>
      <c r="NZQ589" s="198"/>
      <c r="NZR589" s="198"/>
      <c r="NZS589" s="198"/>
      <c r="NZT589" s="198"/>
      <c r="NZU589" s="198"/>
      <c r="NZV589" s="198"/>
      <c r="NZW589" s="198"/>
      <c r="NZX589" s="198"/>
      <c r="NZY589" s="198"/>
      <c r="NZZ589" s="198"/>
      <c r="OAA589" s="198"/>
      <c r="OAB589" s="198"/>
      <c r="OAC589" s="198"/>
      <c r="OAD589" s="198"/>
      <c r="OAE589" s="198"/>
      <c r="OAF589" s="198"/>
      <c r="OAG589" s="198"/>
      <c r="OAH589" s="198"/>
      <c r="OAI589" s="198"/>
      <c r="OAJ589" s="198"/>
      <c r="OAK589" s="198"/>
      <c r="OAL589" s="198"/>
      <c r="OAM589" s="198"/>
      <c r="OAN589" s="198"/>
      <c r="OAO589" s="198"/>
      <c r="OAP589" s="198"/>
      <c r="OAQ589" s="198"/>
      <c r="OAR589" s="198"/>
      <c r="OAS589" s="198"/>
      <c r="OAT589" s="198"/>
      <c r="OAU589" s="198"/>
      <c r="OAV589" s="198"/>
      <c r="OAW589" s="198"/>
      <c r="OAX589" s="198"/>
      <c r="OAY589" s="198"/>
      <c r="OAZ589" s="198"/>
      <c r="OBA589" s="198"/>
      <c r="OBB589" s="198"/>
      <c r="OBC589" s="198"/>
      <c r="OBD589" s="198"/>
      <c r="OBE589" s="198"/>
      <c r="OBF589" s="198"/>
      <c r="OBG589" s="198"/>
      <c r="OBH589" s="198"/>
      <c r="OBI589" s="198"/>
      <c r="OBJ589" s="198"/>
      <c r="OBK589" s="198"/>
      <c r="OBL589" s="198"/>
      <c r="OBM589" s="198"/>
      <c r="OBN589" s="198"/>
      <c r="OBO589" s="198"/>
      <c r="OBP589" s="198"/>
      <c r="OBQ589" s="198"/>
      <c r="OBR589" s="198"/>
      <c r="OBS589" s="198"/>
      <c r="OBT589" s="198"/>
      <c r="OBU589" s="198"/>
      <c r="OBV589" s="198"/>
      <c r="OBW589" s="198"/>
      <c r="OBX589" s="198"/>
      <c r="OBY589" s="198"/>
      <c r="OBZ589" s="198"/>
      <c r="OCA589" s="198"/>
      <c r="OCB589" s="198"/>
      <c r="OCC589" s="198"/>
      <c r="OCD589" s="198"/>
      <c r="OCE589" s="198"/>
      <c r="OCF589" s="198"/>
      <c r="OCG589" s="198"/>
      <c r="OCH589" s="198"/>
      <c r="OCI589" s="198"/>
      <c r="OCJ589" s="198"/>
      <c r="OCK589" s="198"/>
      <c r="OCL589" s="198"/>
      <c r="OCM589" s="198"/>
      <c r="OCN589" s="198"/>
      <c r="OCO589" s="198"/>
      <c r="OCP589" s="198"/>
      <c r="OCQ589" s="198"/>
      <c r="OCR589" s="198"/>
      <c r="OCS589" s="198"/>
      <c r="OCT589" s="198"/>
      <c r="OCU589" s="198"/>
      <c r="OCV589" s="198"/>
      <c r="OCW589" s="198"/>
      <c r="OCX589" s="198"/>
      <c r="OCY589" s="198"/>
      <c r="OCZ589" s="198"/>
      <c r="ODA589" s="198"/>
      <c r="ODB589" s="198"/>
      <c r="ODC589" s="198"/>
      <c r="ODD589" s="198"/>
      <c r="ODE589" s="198"/>
      <c r="ODF589" s="198"/>
      <c r="ODG589" s="198"/>
      <c r="ODH589" s="198"/>
      <c r="ODI589" s="198"/>
      <c r="ODJ589" s="198"/>
      <c r="ODK589" s="198"/>
      <c r="ODL589" s="198"/>
      <c r="ODM589" s="198"/>
      <c r="ODN589" s="198"/>
      <c r="ODO589" s="198"/>
      <c r="ODP589" s="198"/>
      <c r="ODQ589" s="198"/>
      <c r="ODR589" s="198"/>
      <c r="ODS589" s="198"/>
      <c r="ODT589" s="198"/>
      <c r="ODU589" s="198"/>
      <c r="ODV589" s="198"/>
      <c r="ODW589" s="198"/>
      <c r="ODX589" s="198"/>
      <c r="ODY589" s="198"/>
      <c r="ODZ589" s="198"/>
      <c r="OEA589" s="198"/>
      <c r="OEB589" s="198"/>
      <c r="OEC589" s="198"/>
      <c r="OED589" s="198"/>
      <c r="OEE589" s="198"/>
      <c r="OEF589" s="198"/>
      <c r="OEG589" s="198"/>
      <c r="OEH589" s="198"/>
      <c r="OEI589" s="198"/>
      <c r="OEJ589" s="198"/>
      <c r="OEK589" s="198"/>
      <c r="OEL589" s="198"/>
      <c r="OEM589" s="198"/>
      <c r="OEN589" s="198"/>
      <c r="OEO589" s="198"/>
      <c r="OEP589" s="198"/>
      <c r="OEQ589" s="198"/>
      <c r="OER589" s="198"/>
      <c r="OES589" s="198"/>
      <c r="OET589" s="198"/>
      <c r="OEU589" s="198"/>
      <c r="OEV589" s="198"/>
      <c r="OEW589" s="198"/>
      <c r="OEX589" s="198"/>
      <c r="OEY589" s="198"/>
      <c r="OEZ589" s="198"/>
      <c r="OFA589" s="198"/>
      <c r="OFB589" s="198"/>
      <c r="OFC589" s="198"/>
      <c r="OFD589" s="198"/>
      <c r="OFE589" s="198"/>
      <c r="OFF589" s="198"/>
      <c r="OFG589" s="198"/>
      <c r="OFH589" s="198"/>
      <c r="OFI589" s="198"/>
      <c r="OFJ589" s="198"/>
      <c r="OFK589" s="198"/>
      <c r="OFL589" s="198"/>
      <c r="OFM589" s="198"/>
      <c r="OFN589" s="198"/>
      <c r="OFO589" s="198"/>
      <c r="OFP589" s="198"/>
      <c r="OFQ589" s="198"/>
      <c r="OFR589" s="198"/>
      <c r="OFS589" s="198"/>
      <c r="OFT589" s="198"/>
      <c r="OFU589" s="198"/>
      <c r="OFV589" s="198"/>
      <c r="OFW589" s="198"/>
      <c r="OFX589" s="198"/>
      <c r="OFY589" s="198"/>
      <c r="OFZ589" s="198"/>
      <c r="OGA589" s="198"/>
      <c r="OGB589" s="198"/>
      <c r="OGC589" s="198"/>
      <c r="OGD589" s="198"/>
      <c r="OGE589" s="198"/>
      <c r="OGF589" s="198"/>
      <c r="OGG589" s="198"/>
      <c r="OGH589" s="198"/>
      <c r="OGI589" s="198"/>
      <c r="OGJ589" s="198"/>
      <c r="OGK589" s="198"/>
      <c r="OGL589" s="198"/>
      <c r="OGM589" s="198"/>
      <c r="OGN589" s="198"/>
      <c r="OGO589" s="198"/>
      <c r="OGP589" s="198"/>
      <c r="OGQ589" s="198"/>
      <c r="OGR589" s="198"/>
      <c r="OGS589" s="198"/>
      <c r="OGT589" s="198"/>
      <c r="OGU589" s="198"/>
      <c r="OGV589" s="198"/>
      <c r="OGW589" s="198"/>
      <c r="OGX589" s="198"/>
      <c r="OGY589" s="198"/>
      <c r="OGZ589" s="198"/>
      <c r="OHA589" s="198"/>
      <c r="OHB589" s="198"/>
      <c r="OHC589" s="198"/>
      <c r="OHD589" s="198"/>
      <c r="OHE589" s="198"/>
      <c r="OHF589" s="198"/>
      <c r="OHG589" s="198"/>
      <c r="OHH589" s="198"/>
      <c r="OHI589" s="198"/>
      <c r="OHJ589" s="198"/>
      <c r="OHK589" s="198"/>
      <c r="OHL589" s="198"/>
      <c r="OHM589" s="198"/>
      <c r="OHN589" s="198"/>
      <c r="OHO589" s="198"/>
      <c r="OHP589" s="198"/>
      <c r="OHQ589" s="198"/>
      <c r="OHR589" s="198"/>
      <c r="OHS589" s="198"/>
      <c r="OHT589" s="198"/>
      <c r="OHU589" s="198"/>
      <c r="OHV589" s="198"/>
      <c r="OHW589" s="198"/>
      <c r="OHX589" s="198"/>
      <c r="OHY589" s="198"/>
      <c r="OHZ589" s="198"/>
      <c r="OIA589" s="198"/>
      <c r="OIB589" s="198"/>
      <c r="OIC589" s="198"/>
      <c r="OID589" s="198"/>
      <c r="OIE589" s="198"/>
      <c r="OIF589" s="198"/>
      <c r="OIG589" s="198"/>
      <c r="OIH589" s="198"/>
      <c r="OII589" s="198"/>
      <c r="OIJ589" s="198"/>
      <c r="OIK589" s="198"/>
      <c r="OIL589" s="198"/>
      <c r="OIM589" s="198"/>
      <c r="OIN589" s="198"/>
      <c r="OIO589" s="198"/>
      <c r="OIP589" s="198"/>
      <c r="OIQ589" s="198"/>
      <c r="OIR589" s="198"/>
      <c r="OIS589" s="198"/>
      <c r="OIT589" s="198"/>
      <c r="OIU589" s="198"/>
      <c r="OIV589" s="198"/>
      <c r="OIW589" s="198"/>
      <c r="OIX589" s="198"/>
      <c r="OIY589" s="198"/>
      <c r="OIZ589" s="198"/>
      <c r="OJA589" s="198"/>
      <c r="OJB589" s="198"/>
      <c r="OJC589" s="198"/>
      <c r="OJD589" s="198"/>
      <c r="OJE589" s="198"/>
      <c r="OJF589" s="198"/>
      <c r="OJG589" s="198"/>
      <c r="OJH589" s="198"/>
      <c r="OJI589" s="198"/>
      <c r="OJJ589" s="198"/>
      <c r="OJK589" s="198"/>
      <c r="OJL589" s="198"/>
      <c r="OJM589" s="198"/>
      <c r="OJN589" s="198"/>
      <c r="OJO589" s="198"/>
      <c r="OJP589" s="198"/>
      <c r="OJQ589" s="198"/>
      <c r="OJR589" s="198"/>
      <c r="OJS589" s="198"/>
      <c r="OJT589" s="198"/>
      <c r="OJU589" s="198"/>
      <c r="OJV589" s="198"/>
      <c r="OJW589" s="198"/>
      <c r="OJX589" s="198"/>
      <c r="OJY589" s="198"/>
      <c r="OJZ589" s="198"/>
      <c r="OKA589" s="198"/>
      <c r="OKB589" s="198"/>
      <c r="OKC589" s="198"/>
      <c r="OKD589" s="198"/>
      <c r="OKE589" s="198"/>
      <c r="OKF589" s="198"/>
      <c r="OKG589" s="198"/>
      <c r="OKH589" s="198"/>
      <c r="OKI589" s="198"/>
      <c r="OKJ589" s="198"/>
      <c r="OKK589" s="198"/>
      <c r="OKL589" s="198"/>
      <c r="OKM589" s="198"/>
      <c r="OKN589" s="198"/>
      <c r="OKO589" s="198"/>
      <c r="OKP589" s="198"/>
      <c r="OKQ589" s="198"/>
      <c r="OKR589" s="198"/>
      <c r="OKS589" s="198"/>
      <c r="OKT589" s="198"/>
      <c r="OKU589" s="198"/>
      <c r="OKV589" s="198"/>
      <c r="OKW589" s="198"/>
      <c r="OKX589" s="198"/>
      <c r="OKY589" s="198"/>
      <c r="OKZ589" s="198"/>
      <c r="OLA589" s="198"/>
      <c r="OLB589" s="198"/>
      <c r="OLC589" s="198"/>
      <c r="OLD589" s="198"/>
      <c r="OLE589" s="198"/>
      <c r="OLF589" s="198"/>
      <c r="OLG589" s="198"/>
      <c r="OLH589" s="198"/>
      <c r="OLI589" s="198"/>
      <c r="OLJ589" s="198"/>
      <c r="OLK589" s="198"/>
      <c r="OLL589" s="198"/>
      <c r="OLM589" s="198"/>
      <c r="OLN589" s="198"/>
      <c r="OLO589" s="198"/>
      <c r="OLP589" s="198"/>
      <c r="OLQ589" s="198"/>
      <c r="OLR589" s="198"/>
      <c r="OLS589" s="198"/>
      <c r="OLT589" s="198"/>
      <c r="OLU589" s="198"/>
      <c r="OLV589" s="198"/>
      <c r="OLW589" s="198"/>
      <c r="OLX589" s="198"/>
      <c r="OLY589" s="198"/>
      <c r="OLZ589" s="198"/>
      <c r="OMA589" s="198"/>
      <c r="OMB589" s="198"/>
      <c r="OMC589" s="198"/>
      <c r="OMD589" s="198"/>
      <c r="OME589" s="198"/>
      <c r="OMF589" s="198"/>
      <c r="OMG589" s="198"/>
      <c r="OMH589" s="198"/>
      <c r="OMI589" s="198"/>
      <c r="OMJ589" s="198"/>
      <c r="OMK589" s="198"/>
      <c r="OML589" s="198"/>
      <c r="OMM589" s="198"/>
      <c r="OMN589" s="198"/>
      <c r="OMO589" s="198"/>
      <c r="OMP589" s="198"/>
      <c r="OMQ589" s="198"/>
      <c r="OMR589" s="198"/>
      <c r="OMS589" s="198"/>
      <c r="OMT589" s="198"/>
      <c r="OMU589" s="198"/>
      <c r="OMV589" s="198"/>
      <c r="OMW589" s="198"/>
      <c r="OMX589" s="198"/>
      <c r="OMY589" s="198"/>
      <c r="OMZ589" s="198"/>
      <c r="ONA589" s="198"/>
      <c r="ONB589" s="198"/>
      <c r="ONC589" s="198"/>
      <c r="OND589" s="198"/>
      <c r="ONE589" s="198"/>
      <c r="ONF589" s="198"/>
      <c r="ONG589" s="198"/>
      <c r="ONH589" s="198"/>
      <c r="ONI589" s="198"/>
      <c r="ONJ589" s="198"/>
      <c r="ONK589" s="198"/>
      <c r="ONL589" s="198"/>
      <c r="ONM589" s="198"/>
      <c r="ONN589" s="198"/>
      <c r="ONO589" s="198"/>
      <c r="ONP589" s="198"/>
      <c r="ONQ589" s="198"/>
      <c r="ONR589" s="198"/>
      <c r="ONS589" s="198"/>
      <c r="ONT589" s="198"/>
      <c r="ONU589" s="198"/>
      <c r="ONV589" s="198"/>
      <c r="ONW589" s="198"/>
      <c r="ONX589" s="198"/>
      <c r="ONY589" s="198"/>
      <c r="ONZ589" s="198"/>
      <c r="OOA589" s="198"/>
      <c r="OOB589" s="198"/>
      <c r="OOC589" s="198"/>
      <c r="OOD589" s="198"/>
      <c r="OOE589" s="198"/>
      <c r="OOF589" s="198"/>
      <c r="OOG589" s="198"/>
      <c r="OOH589" s="198"/>
      <c r="OOI589" s="198"/>
      <c r="OOJ589" s="198"/>
      <c r="OOK589" s="198"/>
      <c r="OOL589" s="198"/>
      <c r="OOM589" s="198"/>
      <c r="OON589" s="198"/>
      <c r="OOO589" s="198"/>
      <c r="OOP589" s="198"/>
      <c r="OOQ589" s="198"/>
      <c r="OOR589" s="198"/>
      <c r="OOS589" s="198"/>
      <c r="OOT589" s="198"/>
      <c r="OOU589" s="198"/>
      <c r="OOV589" s="198"/>
      <c r="OOW589" s="198"/>
      <c r="OOX589" s="198"/>
      <c r="OOY589" s="198"/>
      <c r="OOZ589" s="198"/>
      <c r="OPA589" s="198"/>
      <c r="OPB589" s="198"/>
      <c r="OPC589" s="198"/>
      <c r="OPD589" s="198"/>
      <c r="OPE589" s="198"/>
      <c r="OPF589" s="198"/>
      <c r="OPG589" s="198"/>
      <c r="OPH589" s="198"/>
      <c r="OPI589" s="198"/>
      <c r="OPJ589" s="198"/>
      <c r="OPK589" s="198"/>
      <c r="OPL589" s="198"/>
      <c r="OPM589" s="198"/>
      <c r="OPN589" s="198"/>
      <c r="OPO589" s="198"/>
      <c r="OPP589" s="198"/>
      <c r="OPQ589" s="198"/>
      <c r="OPR589" s="198"/>
      <c r="OPS589" s="198"/>
      <c r="OPT589" s="198"/>
      <c r="OPU589" s="198"/>
      <c r="OPV589" s="198"/>
      <c r="OPW589" s="198"/>
      <c r="OPX589" s="198"/>
      <c r="OPY589" s="198"/>
      <c r="OPZ589" s="198"/>
      <c r="OQA589" s="198"/>
      <c r="OQB589" s="198"/>
      <c r="OQC589" s="198"/>
      <c r="OQD589" s="198"/>
      <c r="OQE589" s="198"/>
      <c r="OQF589" s="198"/>
      <c r="OQG589" s="198"/>
      <c r="OQH589" s="198"/>
      <c r="OQI589" s="198"/>
      <c r="OQJ589" s="198"/>
      <c r="OQK589" s="198"/>
      <c r="OQL589" s="198"/>
      <c r="OQM589" s="198"/>
      <c r="OQN589" s="198"/>
      <c r="OQO589" s="198"/>
      <c r="OQP589" s="198"/>
      <c r="OQQ589" s="198"/>
      <c r="OQR589" s="198"/>
      <c r="OQS589" s="198"/>
      <c r="OQT589" s="198"/>
      <c r="OQU589" s="198"/>
      <c r="OQV589" s="198"/>
      <c r="OQW589" s="198"/>
      <c r="OQX589" s="198"/>
      <c r="OQY589" s="198"/>
      <c r="OQZ589" s="198"/>
      <c r="ORA589" s="198"/>
      <c r="ORB589" s="198"/>
      <c r="ORC589" s="198"/>
      <c r="ORD589" s="198"/>
      <c r="ORE589" s="198"/>
      <c r="ORF589" s="198"/>
      <c r="ORG589" s="198"/>
      <c r="ORH589" s="198"/>
      <c r="ORI589" s="198"/>
      <c r="ORJ589" s="198"/>
      <c r="ORK589" s="198"/>
      <c r="ORL589" s="198"/>
      <c r="ORM589" s="198"/>
      <c r="ORN589" s="198"/>
      <c r="ORO589" s="198"/>
      <c r="ORP589" s="198"/>
      <c r="ORQ589" s="198"/>
      <c r="ORR589" s="198"/>
      <c r="ORS589" s="198"/>
      <c r="ORT589" s="198"/>
      <c r="ORU589" s="198"/>
      <c r="ORV589" s="198"/>
      <c r="ORW589" s="198"/>
      <c r="ORX589" s="198"/>
      <c r="ORY589" s="198"/>
      <c r="ORZ589" s="198"/>
      <c r="OSA589" s="198"/>
      <c r="OSB589" s="198"/>
      <c r="OSC589" s="198"/>
      <c r="OSD589" s="198"/>
      <c r="OSE589" s="198"/>
      <c r="OSF589" s="198"/>
      <c r="OSG589" s="198"/>
      <c r="OSH589" s="198"/>
      <c r="OSI589" s="198"/>
      <c r="OSJ589" s="198"/>
      <c r="OSK589" s="198"/>
      <c r="OSL589" s="198"/>
      <c r="OSM589" s="198"/>
      <c r="OSN589" s="198"/>
      <c r="OSO589" s="198"/>
      <c r="OSP589" s="198"/>
      <c r="OSQ589" s="198"/>
      <c r="OSR589" s="198"/>
      <c r="OSS589" s="198"/>
      <c r="OST589" s="198"/>
      <c r="OSU589" s="198"/>
      <c r="OSV589" s="198"/>
      <c r="OSW589" s="198"/>
      <c r="OSX589" s="198"/>
      <c r="OSY589" s="198"/>
      <c r="OSZ589" s="198"/>
      <c r="OTA589" s="198"/>
      <c r="OTB589" s="198"/>
      <c r="OTC589" s="198"/>
      <c r="OTD589" s="198"/>
      <c r="OTE589" s="198"/>
      <c r="OTF589" s="198"/>
      <c r="OTG589" s="198"/>
      <c r="OTH589" s="198"/>
      <c r="OTI589" s="198"/>
      <c r="OTJ589" s="198"/>
      <c r="OTK589" s="198"/>
      <c r="OTL589" s="198"/>
      <c r="OTM589" s="198"/>
      <c r="OTN589" s="198"/>
      <c r="OTO589" s="198"/>
      <c r="OTP589" s="198"/>
      <c r="OTQ589" s="198"/>
      <c r="OTR589" s="198"/>
      <c r="OTS589" s="198"/>
      <c r="OTT589" s="198"/>
      <c r="OTU589" s="198"/>
      <c r="OTV589" s="198"/>
      <c r="OTW589" s="198"/>
      <c r="OTX589" s="198"/>
      <c r="OTY589" s="198"/>
      <c r="OTZ589" s="198"/>
      <c r="OUA589" s="198"/>
      <c r="OUB589" s="198"/>
      <c r="OUC589" s="198"/>
      <c r="OUD589" s="198"/>
      <c r="OUE589" s="198"/>
      <c r="OUF589" s="198"/>
      <c r="OUG589" s="198"/>
      <c r="OUH589" s="198"/>
      <c r="OUI589" s="198"/>
      <c r="OUJ589" s="198"/>
      <c r="OUK589" s="198"/>
      <c r="OUL589" s="198"/>
      <c r="OUM589" s="198"/>
      <c r="OUN589" s="198"/>
      <c r="OUO589" s="198"/>
      <c r="OUP589" s="198"/>
      <c r="OUQ589" s="198"/>
      <c r="OUR589" s="198"/>
      <c r="OUS589" s="198"/>
      <c r="OUT589" s="198"/>
      <c r="OUU589" s="198"/>
      <c r="OUV589" s="198"/>
      <c r="OUW589" s="198"/>
      <c r="OUX589" s="198"/>
      <c r="OUY589" s="198"/>
      <c r="OUZ589" s="198"/>
      <c r="OVA589" s="198"/>
      <c r="OVB589" s="198"/>
      <c r="OVC589" s="198"/>
      <c r="OVD589" s="198"/>
      <c r="OVE589" s="198"/>
      <c r="OVF589" s="198"/>
      <c r="OVG589" s="198"/>
      <c r="OVH589" s="198"/>
      <c r="OVI589" s="198"/>
      <c r="OVJ589" s="198"/>
      <c r="OVK589" s="198"/>
      <c r="OVL589" s="198"/>
      <c r="OVM589" s="198"/>
      <c r="OVN589" s="198"/>
      <c r="OVO589" s="198"/>
      <c r="OVP589" s="198"/>
      <c r="OVQ589" s="198"/>
      <c r="OVR589" s="198"/>
      <c r="OVS589" s="198"/>
      <c r="OVT589" s="198"/>
      <c r="OVU589" s="198"/>
      <c r="OVV589" s="198"/>
      <c r="OVW589" s="198"/>
      <c r="OVX589" s="198"/>
      <c r="OVY589" s="198"/>
      <c r="OVZ589" s="198"/>
      <c r="OWA589" s="198"/>
      <c r="OWB589" s="198"/>
      <c r="OWC589" s="198"/>
      <c r="OWD589" s="198"/>
      <c r="OWE589" s="198"/>
      <c r="OWF589" s="198"/>
      <c r="OWG589" s="198"/>
      <c r="OWH589" s="198"/>
      <c r="OWI589" s="198"/>
      <c r="OWJ589" s="198"/>
      <c r="OWK589" s="198"/>
      <c r="OWL589" s="198"/>
      <c r="OWM589" s="198"/>
      <c r="OWN589" s="198"/>
      <c r="OWO589" s="198"/>
      <c r="OWP589" s="198"/>
      <c r="OWQ589" s="198"/>
      <c r="OWR589" s="198"/>
      <c r="OWS589" s="198"/>
      <c r="OWT589" s="198"/>
      <c r="OWU589" s="198"/>
      <c r="OWV589" s="198"/>
      <c r="OWW589" s="198"/>
      <c r="OWX589" s="198"/>
      <c r="OWY589" s="198"/>
      <c r="OWZ589" s="198"/>
      <c r="OXA589" s="198"/>
      <c r="OXB589" s="198"/>
      <c r="OXC589" s="198"/>
      <c r="OXD589" s="198"/>
      <c r="OXE589" s="198"/>
      <c r="OXF589" s="198"/>
      <c r="OXG589" s="198"/>
      <c r="OXH589" s="198"/>
      <c r="OXI589" s="198"/>
      <c r="OXJ589" s="198"/>
      <c r="OXK589" s="198"/>
      <c r="OXL589" s="198"/>
      <c r="OXM589" s="198"/>
      <c r="OXN589" s="198"/>
      <c r="OXO589" s="198"/>
      <c r="OXP589" s="198"/>
      <c r="OXQ589" s="198"/>
      <c r="OXR589" s="198"/>
      <c r="OXS589" s="198"/>
      <c r="OXT589" s="198"/>
      <c r="OXU589" s="198"/>
      <c r="OXV589" s="198"/>
      <c r="OXW589" s="198"/>
      <c r="OXX589" s="198"/>
      <c r="OXY589" s="198"/>
      <c r="OXZ589" s="198"/>
      <c r="OYA589" s="198"/>
      <c r="OYB589" s="198"/>
      <c r="OYC589" s="198"/>
      <c r="OYD589" s="198"/>
      <c r="OYE589" s="198"/>
      <c r="OYF589" s="198"/>
      <c r="OYG589" s="198"/>
      <c r="OYH589" s="198"/>
      <c r="OYI589" s="198"/>
      <c r="OYJ589" s="198"/>
      <c r="OYK589" s="198"/>
      <c r="OYL589" s="198"/>
      <c r="OYM589" s="198"/>
      <c r="OYN589" s="198"/>
      <c r="OYO589" s="198"/>
      <c r="OYP589" s="198"/>
      <c r="OYQ589" s="198"/>
      <c r="OYR589" s="198"/>
      <c r="OYS589" s="198"/>
      <c r="OYT589" s="198"/>
      <c r="OYU589" s="198"/>
      <c r="OYV589" s="198"/>
      <c r="OYW589" s="198"/>
      <c r="OYX589" s="198"/>
      <c r="OYY589" s="198"/>
      <c r="OYZ589" s="198"/>
      <c r="OZA589" s="198"/>
      <c r="OZB589" s="198"/>
      <c r="OZC589" s="198"/>
      <c r="OZD589" s="198"/>
      <c r="OZE589" s="198"/>
      <c r="OZF589" s="198"/>
      <c r="OZG589" s="198"/>
      <c r="OZH589" s="198"/>
      <c r="OZI589" s="198"/>
      <c r="OZJ589" s="198"/>
      <c r="OZK589" s="198"/>
      <c r="OZL589" s="198"/>
      <c r="OZM589" s="198"/>
      <c r="OZN589" s="198"/>
      <c r="OZO589" s="198"/>
      <c r="OZP589" s="198"/>
      <c r="OZQ589" s="198"/>
      <c r="OZR589" s="198"/>
      <c r="OZS589" s="198"/>
      <c r="OZT589" s="198"/>
      <c r="OZU589" s="198"/>
      <c r="OZV589" s="198"/>
      <c r="OZW589" s="198"/>
      <c r="OZX589" s="198"/>
      <c r="OZY589" s="198"/>
      <c r="OZZ589" s="198"/>
      <c r="PAA589" s="198"/>
      <c r="PAB589" s="198"/>
      <c r="PAC589" s="198"/>
      <c r="PAD589" s="198"/>
      <c r="PAE589" s="198"/>
      <c r="PAF589" s="198"/>
      <c r="PAG589" s="198"/>
      <c r="PAH589" s="198"/>
      <c r="PAI589" s="198"/>
      <c r="PAJ589" s="198"/>
      <c r="PAK589" s="198"/>
      <c r="PAL589" s="198"/>
      <c r="PAM589" s="198"/>
      <c r="PAN589" s="198"/>
      <c r="PAO589" s="198"/>
      <c r="PAP589" s="198"/>
      <c r="PAQ589" s="198"/>
      <c r="PAR589" s="198"/>
      <c r="PAS589" s="198"/>
      <c r="PAT589" s="198"/>
      <c r="PAU589" s="198"/>
      <c r="PAV589" s="198"/>
      <c r="PAW589" s="198"/>
      <c r="PAX589" s="198"/>
      <c r="PAY589" s="198"/>
      <c r="PAZ589" s="198"/>
      <c r="PBA589" s="198"/>
      <c r="PBB589" s="198"/>
      <c r="PBC589" s="198"/>
      <c r="PBD589" s="198"/>
      <c r="PBE589" s="198"/>
      <c r="PBF589" s="198"/>
      <c r="PBG589" s="198"/>
      <c r="PBH589" s="198"/>
      <c r="PBI589" s="198"/>
      <c r="PBJ589" s="198"/>
      <c r="PBK589" s="198"/>
      <c r="PBL589" s="198"/>
      <c r="PBM589" s="198"/>
      <c r="PBN589" s="198"/>
      <c r="PBO589" s="198"/>
      <c r="PBP589" s="198"/>
      <c r="PBQ589" s="198"/>
      <c r="PBR589" s="198"/>
      <c r="PBS589" s="198"/>
      <c r="PBT589" s="198"/>
      <c r="PBU589" s="198"/>
      <c r="PBV589" s="198"/>
      <c r="PBW589" s="198"/>
      <c r="PBX589" s="198"/>
      <c r="PBY589" s="198"/>
      <c r="PBZ589" s="198"/>
      <c r="PCA589" s="198"/>
      <c r="PCB589" s="198"/>
      <c r="PCC589" s="198"/>
      <c r="PCD589" s="198"/>
      <c r="PCE589" s="198"/>
      <c r="PCF589" s="198"/>
      <c r="PCG589" s="198"/>
      <c r="PCH589" s="198"/>
      <c r="PCI589" s="198"/>
      <c r="PCJ589" s="198"/>
      <c r="PCK589" s="198"/>
      <c r="PCL589" s="198"/>
      <c r="PCM589" s="198"/>
      <c r="PCN589" s="198"/>
      <c r="PCO589" s="198"/>
      <c r="PCP589" s="198"/>
      <c r="PCQ589" s="198"/>
      <c r="PCR589" s="198"/>
      <c r="PCS589" s="198"/>
      <c r="PCT589" s="198"/>
      <c r="PCU589" s="198"/>
      <c r="PCV589" s="198"/>
      <c r="PCW589" s="198"/>
      <c r="PCX589" s="198"/>
      <c r="PCY589" s="198"/>
      <c r="PCZ589" s="198"/>
      <c r="PDA589" s="198"/>
      <c r="PDB589" s="198"/>
      <c r="PDC589" s="198"/>
      <c r="PDD589" s="198"/>
      <c r="PDE589" s="198"/>
      <c r="PDF589" s="198"/>
      <c r="PDG589" s="198"/>
      <c r="PDH589" s="198"/>
      <c r="PDI589" s="198"/>
      <c r="PDJ589" s="198"/>
      <c r="PDK589" s="198"/>
      <c r="PDL589" s="198"/>
      <c r="PDM589" s="198"/>
      <c r="PDN589" s="198"/>
      <c r="PDO589" s="198"/>
      <c r="PDP589" s="198"/>
      <c r="PDQ589" s="198"/>
      <c r="PDR589" s="198"/>
      <c r="PDS589" s="198"/>
      <c r="PDT589" s="198"/>
      <c r="PDU589" s="198"/>
      <c r="PDV589" s="198"/>
      <c r="PDW589" s="198"/>
      <c r="PDX589" s="198"/>
      <c r="PDY589" s="198"/>
      <c r="PDZ589" s="198"/>
      <c r="PEA589" s="198"/>
      <c r="PEB589" s="198"/>
      <c r="PEC589" s="198"/>
      <c r="PED589" s="198"/>
      <c r="PEE589" s="198"/>
      <c r="PEF589" s="198"/>
      <c r="PEG589" s="198"/>
      <c r="PEH589" s="198"/>
      <c r="PEI589" s="198"/>
      <c r="PEJ589" s="198"/>
      <c r="PEK589" s="198"/>
      <c r="PEL589" s="198"/>
      <c r="PEM589" s="198"/>
      <c r="PEN589" s="198"/>
      <c r="PEO589" s="198"/>
      <c r="PEP589" s="198"/>
      <c r="PEQ589" s="198"/>
      <c r="PER589" s="198"/>
      <c r="PES589" s="198"/>
      <c r="PET589" s="198"/>
      <c r="PEU589" s="198"/>
      <c r="PEV589" s="198"/>
      <c r="PEW589" s="198"/>
      <c r="PEX589" s="198"/>
      <c r="PEY589" s="198"/>
      <c r="PEZ589" s="198"/>
      <c r="PFA589" s="198"/>
      <c r="PFB589" s="198"/>
      <c r="PFC589" s="198"/>
      <c r="PFD589" s="198"/>
      <c r="PFE589" s="198"/>
      <c r="PFF589" s="198"/>
      <c r="PFG589" s="198"/>
      <c r="PFH589" s="198"/>
      <c r="PFI589" s="198"/>
      <c r="PFJ589" s="198"/>
      <c r="PFK589" s="198"/>
      <c r="PFL589" s="198"/>
      <c r="PFM589" s="198"/>
      <c r="PFN589" s="198"/>
      <c r="PFO589" s="198"/>
      <c r="PFP589" s="198"/>
      <c r="PFQ589" s="198"/>
      <c r="PFR589" s="198"/>
      <c r="PFS589" s="198"/>
      <c r="PFT589" s="198"/>
      <c r="PFU589" s="198"/>
      <c r="PFV589" s="198"/>
      <c r="PFW589" s="198"/>
      <c r="PFX589" s="198"/>
      <c r="PFY589" s="198"/>
      <c r="PFZ589" s="198"/>
      <c r="PGA589" s="198"/>
      <c r="PGB589" s="198"/>
      <c r="PGC589" s="198"/>
      <c r="PGD589" s="198"/>
      <c r="PGE589" s="198"/>
      <c r="PGF589" s="198"/>
      <c r="PGG589" s="198"/>
      <c r="PGH589" s="198"/>
      <c r="PGI589" s="198"/>
      <c r="PGJ589" s="198"/>
      <c r="PGK589" s="198"/>
      <c r="PGL589" s="198"/>
      <c r="PGM589" s="198"/>
      <c r="PGN589" s="198"/>
      <c r="PGO589" s="198"/>
      <c r="PGP589" s="198"/>
      <c r="PGQ589" s="198"/>
      <c r="PGR589" s="198"/>
      <c r="PGS589" s="198"/>
      <c r="PGT589" s="198"/>
      <c r="PGU589" s="198"/>
      <c r="PGV589" s="198"/>
      <c r="PGW589" s="198"/>
      <c r="PGX589" s="198"/>
      <c r="PGY589" s="198"/>
      <c r="PGZ589" s="198"/>
      <c r="PHA589" s="198"/>
      <c r="PHB589" s="198"/>
      <c r="PHC589" s="198"/>
      <c r="PHD589" s="198"/>
      <c r="PHE589" s="198"/>
      <c r="PHF589" s="198"/>
      <c r="PHG589" s="198"/>
      <c r="PHH589" s="198"/>
      <c r="PHI589" s="198"/>
      <c r="PHJ589" s="198"/>
      <c r="PHK589" s="198"/>
      <c r="PHL589" s="198"/>
      <c r="PHM589" s="198"/>
      <c r="PHN589" s="198"/>
      <c r="PHO589" s="198"/>
      <c r="PHP589" s="198"/>
      <c r="PHQ589" s="198"/>
      <c r="PHR589" s="198"/>
      <c r="PHS589" s="198"/>
      <c r="PHT589" s="198"/>
      <c r="PHU589" s="198"/>
      <c r="PHV589" s="198"/>
      <c r="PHW589" s="198"/>
      <c r="PHX589" s="198"/>
      <c r="PHY589" s="198"/>
      <c r="PHZ589" s="198"/>
      <c r="PIA589" s="198"/>
      <c r="PIB589" s="198"/>
      <c r="PIC589" s="198"/>
      <c r="PID589" s="198"/>
      <c r="PIE589" s="198"/>
      <c r="PIF589" s="198"/>
      <c r="PIG589" s="198"/>
      <c r="PIH589" s="198"/>
      <c r="PII589" s="198"/>
      <c r="PIJ589" s="198"/>
      <c r="PIK589" s="198"/>
      <c r="PIL589" s="198"/>
      <c r="PIM589" s="198"/>
      <c r="PIN589" s="198"/>
      <c r="PIO589" s="198"/>
      <c r="PIP589" s="198"/>
      <c r="PIQ589" s="198"/>
      <c r="PIR589" s="198"/>
      <c r="PIS589" s="198"/>
      <c r="PIT589" s="198"/>
      <c r="PIU589" s="198"/>
      <c r="PIV589" s="198"/>
      <c r="PIW589" s="198"/>
      <c r="PIX589" s="198"/>
      <c r="PIY589" s="198"/>
      <c r="PIZ589" s="198"/>
      <c r="PJA589" s="198"/>
      <c r="PJB589" s="198"/>
      <c r="PJC589" s="198"/>
      <c r="PJD589" s="198"/>
      <c r="PJE589" s="198"/>
      <c r="PJF589" s="198"/>
      <c r="PJG589" s="198"/>
      <c r="PJH589" s="198"/>
      <c r="PJI589" s="198"/>
      <c r="PJJ589" s="198"/>
      <c r="PJK589" s="198"/>
      <c r="PJL589" s="198"/>
      <c r="PJM589" s="198"/>
      <c r="PJN589" s="198"/>
      <c r="PJO589" s="198"/>
      <c r="PJP589" s="198"/>
      <c r="PJQ589" s="198"/>
      <c r="PJR589" s="198"/>
      <c r="PJS589" s="198"/>
      <c r="PJT589" s="198"/>
      <c r="PJU589" s="198"/>
      <c r="PJV589" s="198"/>
      <c r="PJW589" s="198"/>
      <c r="PJX589" s="198"/>
      <c r="PJY589" s="198"/>
      <c r="PJZ589" s="198"/>
      <c r="PKA589" s="198"/>
      <c r="PKB589" s="198"/>
      <c r="PKC589" s="198"/>
      <c r="PKD589" s="198"/>
      <c r="PKE589" s="198"/>
      <c r="PKF589" s="198"/>
      <c r="PKG589" s="198"/>
      <c r="PKH589" s="198"/>
      <c r="PKI589" s="198"/>
      <c r="PKJ589" s="198"/>
      <c r="PKK589" s="198"/>
      <c r="PKL589" s="198"/>
      <c r="PKM589" s="198"/>
      <c r="PKN589" s="198"/>
      <c r="PKO589" s="198"/>
      <c r="PKP589" s="198"/>
      <c r="PKQ589" s="198"/>
      <c r="PKR589" s="198"/>
      <c r="PKS589" s="198"/>
      <c r="PKT589" s="198"/>
      <c r="PKU589" s="198"/>
      <c r="PKV589" s="198"/>
      <c r="PKW589" s="198"/>
      <c r="PKX589" s="198"/>
      <c r="PKY589" s="198"/>
      <c r="PKZ589" s="198"/>
      <c r="PLA589" s="198"/>
      <c r="PLB589" s="198"/>
      <c r="PLC589" s="198"/>
      <c r="PLD589" s="198"/>
      <c r="PLE589" s="198"/>
      <c r="PLF589" s="198"/>
      <c r="PLG589" s="198"/>
      <c r="PLH589" s="198"/>
      <c r="PLI589" s="198"/>
      <c r="PLJ589" s="198"/>
      <c r="PLK589" s="198"/>
      <c r="PLL589" s="198"/>
      <c r="PLM589" s="198"/>
      <c r="PLN589" s="198"/>
      <c r="PLO589" s="198"/>
      <c r="PLP589" s="198"/>
      <c r="PLQ589" s="198"/>
      <c r="PLR589" s="198"/>
      <c r="PLS589" s="198"/>
      <c r="PLT589" s="198"/>
      <c r="PLU589" s="198"/>
      <c r="PLV589" s="198"/>
      <c r="PLW589" s="198"/>
      <c r="PLX589" s="198"/>
      <c r="PLY589" s="198"/>
      <c r="PLZ589" s="198"/>
      <c r="PMA589" s="198"/>
      <c r="PMB589" s="198"/>
      <c r="PMC589" s="198"/>
      <c r="PMD589" s="198"/>
      <c r="PME589" s="198"/>
      <c r="PMF589" s="198"/>
      <c r="PMG589" s="198"/>
      <c r="PMH589" s="198"/>
      <c r="PMI589" s="198"/>
      <c r="PMJ589" s="198"/>
      <c r="PMK589" s="198"/>
      <c r="PML589" s="198"/>
      <c r="PMM589" s="198"/>
      <c r="PMN589" s="198"/>
      <c r="PMO589" s="198"/>
      <c r="PMP589" s="198"/>
      <c r="PMQ589" s="198"/>
      <c r="PMR589" s="198"/>
      <c r="PMS589" s="198"/>
      <c r="PMT589" s="198"/>
      <c r="PMU589" s="198"/>
      <c r="PMV589" s="198"/>
      <c r="PMW589" s="198"/>
      <c r="PMX589" s="198"/>
      <c r="PMY589" s="198"/>
      <c r="PMZ589" s="198"/>
      <c r="PNA589" s="198"/>
      <c r="PNB589" s="198"/>
      <c r="PNC589" s="198"/>
      <c r="PND589" s="198"/>
      <c r="PNE589" s="198"/>
      <c r="PNF589" s="198"/>
      <c r="PNG589" s="198"/>
      <c r="PNH589" s="198"/>
      <c r="PNI589" s="198"/>
      <c r="PNJ589" s="198"/>
      <c r="PNK589" s="198"/>
      <c r="PNL589" s="198"/>
      <c r="PNM589" s="198"/>
      <c r="PNN589" s="198"/>
      <c r="PNO589" s="198"/>
      <c r="PNP589" s="198"/>
      <c r="PNQ589" s="198"/>
      <c r="PNR589" s="198"/>
      <c r="PNS589" s="198"/>
      <c r="PNT589" s="198"/>
      <c r="PNU589" s="198"/>
      <c r="PNV589" s="198"/>
      <c r="PNW589" s="198"/>
      <c r="PNX589" s="198"/>
      <c r="PNY589" s="198"/>
      <c r="PNZ589" s="198"/>
      <c r="POA589" s="198"/>
      <c r="POB589" s="198"/>
      <c r="POC589" s="198"/>
      <c r="POD589" s="198"/>
      <c r="POE589" s="198"/>
      <c r="POF589" s="198"/>
      <c r="POG589" s="198"/>
      <c r="POH589" s="198"/>
      <c r="POI589" s="198"/>
      <c r="POJ589" s="198"/>
      <c r="POK589" s="198"/>
      <c r="POL589" s="198"/>
      <c r="POM589" s="198"/>
      <c r="PON589" s="198"/>
      <c r="POO589" s="198"/>
      <c r="POP589" s="198"/>
      <c r="POQ589" s="198"/>
      <c r="POR589" s="198"/>
      <c r="POS589" s="198"/>
      <c r="POT589" s="198"/>
      <c r="POU589" s="198"/>
      <c r="POV589" s="198"/>
      <c r="POW589" s="198"/>
      <c r="POX589" s="198"/>
      <c r="POY589" s="198"/>
      <c r="POZ589" s="198"/>
      <c r="PPA589" s="198"/>
      <c r="PPB589" s="198"/>
      <c r="PPC589" s="198"/>
      <c r="PPD589" s="198"/>
      <c r="PPE589" s="198"/>
      <c r="PPF589" s="198"/>
      <c r="PPG589" s="198"/>
      <c r="PPH589" s="198"/>
      <c r="PPI589" s="198"/>
      <c r="PPJ589" s="198"/>
      <c r="PPK589" s="198"/>
      <c r="PPL589" s="198"/>
      <c r="PPM589" s="198"/>
      <c r="PPN589" s="198"/>
      <c r="PPO589" s="198"/>
      <c r="PPP589" s="198"/>
      <c r="PPQ589" s="198"/>
      <c r="PPR589" s="198"/>
      <c r="PPS589" s="198"/>
      <c r="PPT589" s="198"/>
      <c r="PPU589" s="198"/>
      <c r="PPV589" s="198"/>
      <c r="PPW589" s="198"/>
      <c r="PPX589" s="198"/>
      <c r="PPY589" s="198"/>
      <c r="PPZ589" s="198"/>
      <c r="PQA589" s="198"/>
      <c r="PQB589" s="198"/>
      <c r="PQC589" s="198"/>
      <c r="PQD589" s="198"/>
      <c r="PQE589" s="198"/>
      <c r="PQF589" s="198"/>
      <c r="PQG589" s="198"/>
      <c r="PQH589" s="198"/>
      <c r="PQI589" s="198"/>
      <c r="PQJ589" s="198"/>
      <c r="PQK589" s="198"/>
      <c r="PQL589" s="198"/>
      <c r="PQM589" s="198"/>
      <c r="PQN589" s="198"/>
      <c r="PQO589" s="198"/>
      <c r="PQP589" s="198"/>
      <c r="PQQ589" s="198"/>
      <c r="PQR589" s="198"/>
      <c r="PQS589" s="198"/>
      <c r="PQT589" s="198"/>
      <c r="PQU589" s="198"/>
      <c r="PQV589" s="198"/>
      <c r="PQW589" s="198"/>
      <c r="PQX589" s="198"/>
      <c r="PQY589" s="198"/>
      <c r="PQZ589" s="198"/>
      <c r="PRA589" s="198"/>
      <c r="PRB589" s="198"/>
      <c r="PRC589" s="198"/>
      <c r="PRD589" s="198"/>
      <c r="PRE589" s="198"/>
      <c r="PRF589" s="198"/>
      <c r="PRG589" s="198"/>
      <c r="PRH589" s="198"/>
      <c r="PRI589" s="198"/>
      <c r="PRJ589" s="198"/>
      <c r="PRK589" s="198"/>
      <c r="PRL589" s="198"/>
      <c r="PRM589" s="198"/>
      <c r="PRN589" s="198"/>
      <c r="PRO589" s="198"/>
      <c r="PRP589" s="198"/>
      <c r="PRQ589" s="198"/>
      <c r="PRR589" s="198"/>
      <c r="PRS589" s="198"/>
      <c r="PRT589" s="198"/>
      <c r="PRU589" s="198"/>
      <c r="PRV589" s="198"/>
      <c r="PRW589" s="198"/>
      <c r="PRX589" s="198"/>
      <c r="PRY589" s="198"/>
      <c r="PRZ589" s="198"/>
      <c r="PSA589" s="198"/>
      <c r="PSB589" s="198"/>
      <c r="PSC589" s="198"/>
      <c r="PSD589" s="198"/>
      <c r="PSE589" s="198"/>
      <c r="PSF589" s="198"/>
      <c r="PSG589" s="198"/>
      <c r="PSH589" s="198"/>
      <c r="PSI589" s="198"/>
      <c r="PSJ589" s="198"/>
      <c r="PSK589" s="198"/>
      <c r="PSL589" s="198"/>
      <c r="PSM589" s="198"/>
      <c r="PSN589" s="198"/>
      <c r="PSO589" s="198"/>
      <c r="PSP589" s="198"/>
      <c r="PSQ589" s="198"/>
      <c r="PSR589" s="198"/>
      <c r="PSS589" s="198"/>
      <c r="PST589" s="198"/>
      <c r="PSU589" s="198"/>
      <c r="PSV589" s="198"/>
      <c r="PSW589" s="198"/>
      <c r="PSX589" s="198"/>
      <c r="PSY589" s="198"/>
      <c r="PSZ589" s="198"/>
      <c r="PTA589" s="198"/>
      <c r="PTB589" s="198"/>
      <c r="PTC589" s="198"/>
      <c r="PTD589" s="198"/>
      <c r="PTE589" s="198"/>
      <c r="PTF589" s="198"/>
      <c r="PTG589" s="198"/>
      <c r="PTH589" s="198"/>
      <c r="PTI589" s="198"/>
      <c r="PTJ589" s="198"/>
      <c r="PTK589" s="198"/>
      <c r="PTL589" s="198"/>
      <c r="PTM589" s="198"/>
      <c r="PTN589" s="198"/>
      <c r="PTO589" s="198"/>
      <c r="PTP589" s="198"/>
      <c r="PTQ589" s="198"/>
      <c r="PTR589" s="198"/>
      <c r="PTS589" s="198"/>
      <c r="PTT589" s="198"/>
      <c r="PTU589" s="198"/>
      <c r="PTV589" s="198"/>
      <c r="PTW589" s="198"/>
      <c r="PTX589" s="198"/>
      <c r="PTY589" s="198"/>
      <c r="PTZ589" s="198"/>
      <c r="PUA589" s="198"/>
      <c r="PUB589" s="198"/>
      <c r="PUC589" s="198"/>
      <c r="PUD589" s="198"/>
      <c r="PUE589" s="198"/>
      <c r="PUF589" s="198"/>
      <c r="PUG589" s="198"/>
      <c r="PUH589" s="198"/>
      <c r="PUI589" s="198"/>
      <c r="PUJ589" s="198"/>
      <c r="PUK589" s="198"/>
      <c r="PUL589" s="198"/>
      <c r="PUM589" s="198"/>
      <c r="PUN589" s="198"/>
      <c r="PUO589" s="198"/>
      <c r="PUP589" s="198"/>
      <c r="PUQ589" s="198"/>
      <c r="PUR589" s="198"/>
      <c r="PUS589" s="198"/>
      <c r="PUT589" s="198"/>
      <c r="PUU589" s="198"/>
      <c r="PUV589" s="198"/>
      <c r="PUW589" s="198"/>
      <c r="PUX589" s="198"/>
      <c r="PUY589" s="198"/>
      <c r="PUZ589" s="198"/>
      <c r="PVA589" s="198"/>
      <c r="PVB589" s="198"/>
      <c r="PVC589" s="198"/>
      <c r="PVD589" s="198"/>
      <c r="PVE589" s="198"/>
      <c r="PVF589" s="198"/>
      <c r="PVG589" s="198"/>
      <c r="PVH589" s="198"/>
      <c r="PVI589" s="198"/>
      <c r="PVJ589" s="198"/>
      <c r="PVK589" s="198"/>
      <c r="PVL589" s="198"/>
      <c r="PVM589" s="198"/>
      <c r="PVN589" s="198"/>
      <c r="PVO589" s="198"/>
      <c r="PVP589" s="198"/>
      <c r="PVQ589" s="198"/>
      <c r="PVR589" s="198"/>
      <c r="PVS589" s="198"/>
      <c r="PVT589" s="198"/>
      <c r="PVU589" s="198"/>
      <c r="PVV589" s="198"/>
      <c r="PVW589" s="198"/>
      <c r="PVX589" s="198"/>
      <c r="PVY589" s="198"/>
      <c r="PVZ589" s="198"/>
      <c r="PWA589" s="198"/>
      <c r="PWB589" s="198"/>
      <c r="PWC589" s="198"/>
      <c r="PWD589" s="198"/>
      <c r="PWE589" s="198"/>
      <c r="PWF589" s="198"/>
      <c r="PWG589" s="198"/>
      <c r="PWH589" s="198"/>
      <c r="PWI589" s="198"/>
      <c r="PWJ589" s="198"/>
      <c r="PWK589" s="198"/>
      <c r="PWL589" s="198"/>
      <c r="PWM589" s="198"/>
      <c r="PWN589" s="198"/>
      <c r="PWO589" s="198"/>
      <c r="PWP589" s="198"/>
      <c r="PWQ589" s="198"/>
      <c r="PWR589" s="198"/>
      <c r="PWS589" s="198"/>
      <c r="PWT589" s="198"/>
      <c r="PWU589" s="198"/>
      <c r="PWV589" s="198"/>
      <c r="PWW589" s="198"/>
      <c r="PWX589" s="198"/>
      <c r="PWY589" s="198"/>
      <c r="PWZ589" s="198"/>
      <c r="PXA589" s="198"/>
      <c r="PXB589" s="198"/>
      <c r="PXC589" s="198"/>
      <c r="PXD589" s="198"/>
      <c r="PXE589" s="198"/>
      <c r="PXF589" s="198"/>
      <c r="PXG589" s="198"/>
      <c r="PXH589" s="198"/>
      <c r="PXI589" s="198"/>
      <c r="PXJ589" s="198"/>
      <c r="PXK589" s="198"/>
      <c r="PXL589" s="198"/>
      <c r="PXM589" s="198"/>
      <c r="PXN589" s="198"/>
      <c r="PXO589" s="198"/>
      <c r="PXP589" s="198"/>
      <c r="PXQ589" s="198"/>
      <c r="PXR589" s="198"/>
      <c r="PXS589" s="198"/>
      <c r="PXT589" s="198"/>
      <c r="PXU589" s="198"/>
      <c r="PXV589" s="198"/>
      <c r="PXW589" s="198"/>
      <c r="PXX589" s="198"/>
      <c r="PXY589" s="198"/>
      <c r="PXZ589" s="198"/>
      <c r="PYA589" s="198"/>
      <c r="PYB589" s="198"/>
      <c r="PYC589" s="198"/>
      <c r="PYD589" s="198"/>
      <c r="PYE589" s="198"/>
      <c r="PYF589" s="198"/>
      <c r="PYG589" s="198"/>
      <c r="PYH589" s="198"/>
      <c r="PYI589" s="198"/>
      <c r="PYJ589" s="198"/>
      <c r="PYK589" s="198"/>
      <c r="PYL589" s="198"/>
      <c r="PYM589" s="198"/>
      <c r="PYN589" s="198"/>
      <c r="PYO589" s="198"/>
      <c r="PYP589" s="198"/>
      <c r="PYQ589" s="198"/>
      <c r="PYR589" s="198"/>
      <c r="PYS589" s="198"/>
      <c r="PYT589" s="198"/>
      <c r="PYU589" s="198"/>
      <c r="PYV589" s="198"/>
      <c r="PYW589" s="198"/>
      <c r="PYX589" s="198"/>
      <c r="PYY589" s="198"/>
      <c r="PYZ589" s="198"/>
      <c r="PZA589" s="198"/>
      <c r="PZB589" s="198"/>
      <c r="PZC589" s="198"/>
      <c r="PZD589" s="198"/>
      <c r="PZE589" s="198"/>
      <c r="PZF589" s="198"/>
      <c r="PZG589" s="198"/>
      <c r="PZH589" s="198"/>
      <c r="PZI589" s="198"/>
      <c r="PZJ589" s="198"/>
      <c r="PZK589" s="198"/>
      <c r="PZL589" s="198"/>
      <c r="PZM589" s="198"/>
      <c r="PZN589" s="198"/>
      <c r="PZO589" s="198"/>
      <c r="PZP589" s="198"/>
      <c r="PZQ589" s="198"/>
      <c r="PZR589" s="198"/>
      <c r="PZS589" s="198"/>
      <c r="PZT589" s="198"/>
      <c r="PZU589" s="198"/>
      <c r="PZV589" s="198"/>
      <c r="PZW589" s="198"/>
      <c r="PZX589" s="198"/>
      <c r="PZY589" s="198"/>
      <c r="PZZ589" s="198"/>
      <c r="QAA589" s="198"/>
      <c r="QAB589" s="198"/>
      <c r="QAC589" s="198"/>
      <c r="QAD589" s="198"/>
      <c r="QAE589" s="198"/>
      <c r="QAF589" s="198"/>
      <c r="QAG589" s="198"/>
      <c r="QAH589" s="198"/>
      <c r="QAI589" s="198"/>
      <c r="QAJ589" s="198"/>
      <c r="QAK589" s="198"/>
      <c r="QAL589" s="198"/>
      <c r="QAM589" s="198"/>
      <c r="QAN589" s="198"/>
      <c r="QAO589" s="198"/>
      <c r="QAP589" s="198"/>
      <c r="QAQ589" s="198"/>
      <c r="QAR589" s="198"/>
      <c r="QAS589" s="198"/>
      <c r="QAT589" s="198"/>
      <c r="QAU589" s="198"/>
      <c r="QAV589" s="198"/>
      <c r="QAW589" s="198"/>
      <c r="QAX589" s="198"/>
      <c r="QAY589" s="198"/>
      <c r="QAZ589" s="198"/>
      <c r="QBA589" s="198"/>
      <c r="QBB589" s="198"/>
      <c r="QBC589" s="198"/>
      <c r="QBD589" s="198"/>
      <c r="QBE589" s="198"/>
      <c r="QBF589" s="198"/>
      <c r="QBG589" s="198"/>
      <c r="QBH589" s="198"/>
      <c r="QBI589" s="198"/>
      <c r="QBJ589" s="198"/>
      <c r="QBK589" s="198"/>
      <c r="QBL589" s="198"/>
      <c r="QBM589" s="198"/>
      <c r="QBN589" s="198"/>
      <c r="QBO589" s="198"/>
      <c r="QBP589" s="198"/>
      <c r="QBQ589" s="198"/>
      <c r="QBR589" s="198"/>
      <c r="QBS589" s="198"/>
      <c r="QBT589" s="198"/>
      <c r="QBU589" s="198"/>
      <c r="QBV589" s="198"/>
      <c r="QBW589" s="198"/>
      <c r="QBX589" s="198"/>
      <c r="QBY589" s="198"/>
      <c r="QBZ589" s="198"/>
      <c r="QCA589" s="198"/>
      <c r="QCB589" s="198"/>
      <c r="QCC589" s="198"/>
      <c r="QCD589" s="198"/>
      <c r="QCE589" s="198"/>
      <c r="QCF589" s="198"/>
      <c r="QCG589" s="198"/>
      <c r="QCH589" s="198"/>
      <c r="QCI589" s="198"/>
      <c r="QCJ589" s="198"/>
      <c r="QCK589" s="198"/>
      <c r="QCL589" s="198"/>
      <c r="QCM589" s="198"/>
      <c r="QCN589" s="198"/>
      <c r="QCO589" s="198"/>
      <c r="QCP589" s="198"/>
      <c r="QCQ589" s="198"/>
      <c r="QCR589" s="198"/>
      <c r="QCS589" s="198"/>
      <c r="QCT589" s="198"/>
      <c r="QCU589" s="198"/>
      <c r="QCV589" s="198"/>
      <c r="QCW589" s="198"/>
      <c r="QCX589" s="198"/>
      <c r="QCY589" s="198"/>
      <c r="QCZ589" s="198"/>
      <c r="QDA589" s="198"/>
      <c r="QDB589" s="198"/>
      <c r="QDC589" s="198"/>
      <c r="QDD589" s="198"/>
      <c r="QDE589" s="198"/>
      <c r="QDF589" s="198"/>
      <c r="QDG589" s="198"/>
      <c r="QDH589" s="198"/>
      <c r="QDI589" s="198"/>
      <c r="QDJ589" s="198"/>
      <c r="QDK589" s="198"/>
      <c r="QDL589" s="198"/>
      <c r="QDM589" s="198"/>
      <c r="QDN589" s="198"/>
      <c r="QDO589" s="198"/>
      <c r="QDP589" s="198"/>
      <c r="QDQ589" s="198"/>
      <c r="QDR589" s="198"/>
      <c r="QDS589" s="198"/>
      <c r="QDT589" s="198"/>
      <c r="QDU589" s="198"/>
      <c r="QDV589" s="198"/>
      <c r="QDW589" s="198"/>
      <c r="QDX589" s="198"/>
      <c r="QDY589" s="198"/>
      <c r="QDZ589" s="198"/>
      <c r="QEA589" s="198"/>
      <c r="QEB589" s="198"/>
      <c r="QEC589" s="198"/>
      <c r="QED589" s="198"/>
      <c r="QEE589" s="198"/>
      <c r="QEF589" s="198"/>
      <c r="QEG589" s="198"/>
      <c r="QEH589" s="198"/>
      <c r="QEI589" s="198"/>
      <c r="QEJ589" s="198"/>
      <c r="QEK589" s="198"/>
      <c r="QEL589" s="198"/>
      <c r="QEM589" s="198"/>
      <c r="QEN589" s="198"/>
      <c r="QEO589" s="198"/>
      <c r="QEP589" s="198"/>
      <c r="QEQ589" s="198"/>
      <c r="QER589" s="198"/>
      <c r="QES589" s="198"/>
      <c r="QET589" s="198"/>
      <c r="QEU589" s="198"/>
      <c r="QEV589" s="198"/>
      <c r="QEW589" s="198"/>
      <c r="QEX589" s="198"/>
      <c r="QEY589" s="198"/>
      <c r="QEZ589" s="198"/>
      <c r="QFA589" s="198"/>
      <c r="QFB589" s="198"/>
      <c r="QFC589" s="198"/>
      <c r="QFD589" s="198"/>
      <c r="QFE589" s="198"/>
      <c r="QFF589" s="198"/>
      <c r="QFG589" s="198"/>
      <c r="QFH589" s="198"/>
      <c r="QFI589" s="198"/>
      <c r="QFJ589" s="198"/>
      <c r="QFK589" s="198"/>
      <c r="QFL589" s="198"/>
      <c r="QFM589" s="198"/>
      <c r="QFN589" s="198"/>
      <c r="QFO589" s="198"/>
      <c r="QFP589" s="198"/>
      <c r="QFQ589" s="198"/>
      <c r="QFR589" s="198"/>
      <c r="QFS589" s="198"/>
      <c r="QFT589" s="198"/>
      <c r="QFU589" s="198"/>
      <c r="QFV589" s="198"/>
      <c r="QFW589" s="198"/>
      <c r="QFX589" s="198"/>
      <c r="QFY589" s="198"/>
      <c r="QFZ589" s="198"/>
      <c r="QGA589" s="198"/>
      <c r="QGB589" s="198"/>
      <c r="QGC589" s="198"/>
      <c r="QGD589" s="198"/>
      <c r="QGE589" s="198"/>
      <c r="QGF589" s="198"/>
      <c r="QGG589" s="198"/>
      <c r="QGH589" s="198"/>
      <c r="QGI589" s="198"/>
      <c r="QGJ589" s="198"/>
      <c r="QGK589" s="198"/>
      <c r="QGL589" s="198"/>
      <c r="QGM589" s="198"/>
      <c r="QGN589" s="198"/>
      <c r="QGO589" s="198"/>
      <c r="QGP589" s="198"/>
      <c r="QGQ589" s="198"/>
      <c r="QGR589" s="198"/>
      <c r="QGS589" s="198"/>
      <c r="QGT589" s="198"/>
      <c r="QGU589" s="198"/>
      <c r="QGV589" s="198"/>
      <c r="QGW589" s="198"/>
      <c r="QGX589" s="198"/>
      <c r="QGY589" s="198"/>
      <c r="QGZ589" s="198"/>
      <c r="QHA589" s="198"/>
      <c r="QHB589" s="198"/>
      <c r="QHC589" s="198"/>
      <c r="QHD589" s="198"/>
      <c r="QHE589" s="198"/>
      <c r="QHF589" s="198"/>
      <c r="QHG589" s="198"/>
      <c r="QHH589" s="198"/>
      <c r="QHI589" s="198"/>
      <c r="QHJ589" s="198"/>
      <c r="QHK589" s="198"/>
      <c r="QHL589" s="198"/>
      <c r="QHM589" s="198"/>
      <c r="QHN589" s="198"/>
      <c r="QHO589" s="198"/>
      <c r="QHP589" s="198"/>
      <c r="QHQ589" s="198"/>
      <c r="QHR589" s="198"/>
      <c r="QHS589" s="198"/>
      <c r="QHT589" s="198"/>
      <c r="QHU589" s="198"/>
      <c r="QHV589" s="198"/>
      <c r="QHW589" s="198"/>
      <c r="QHX589" s="198"/>
      <c r="QHY589" s="198"/>
      <c r="QHZ589" s="198"/>
      <c r="QIA589" s="198"/>
      <c r="QIB589" s="198"/>
      <c r="QIC589" s="198"/>
      <c r="QID589" s="198"/>
      <c r="QIE589" s="198"/>
      <c r="QIF589" s="198"/>
      <c r="QIG589" s="198"/>
      <c r="QIH589" s="198"/>
      <c r="QII589" s="198"/>
      <c r="QIJ589" s="198"/>
      <c r="QIK589" s="198"/>
      <c r="QIL589" s="198"/>
      <c r="QIM589" s="198"/>
      <c r="QIN589" s="198"/>
      <c r="QIO589" s="198"/>
      <c r="QIP589" s="198"/>
      <c r="QIQ589" s="198"/>
      <c r="QIR589" s="198"/>
      <c r="QIS589" s="198"/>
      <c r="QIT589" s="198"/>
      <c r="QIU589" s="198"/>
      <c r="QIV589" s="198"/>
      <c r="QIW589" s="198"/>
      <c r="QIX589" s="198"/>
      <c r="QIY589" s="198"/>
      <c r="QIZ589" s="198"/>
      <c r="QJA589" s="198"/>
      <c r="QJB589" s="198"/>
      <c r="QJC589" s="198"/>
      <c r="QJD589" s="198"/>
      <c r="QJE589" s="198"/>
      <c r="QJF589" s="198"/>
      <c r="QJG589" s="198"/>
      <c r="QJH589" s="198"/>
      <c r="QJI589" s="198"/>
      <c r="QJJ589" s="198"/>
      <c r="QJK589" s="198"/>
      <c r="QJL589" s="198"/>
      <c r="QJM589" s="198"/>
      <c r="QJN589" s="198"/>
      <c r="QJO589" s="198"/>
      <c r="QJP589" s="198"/>
      <c r="QJQ589" s="198"/>
      <c r="QJR589" s="198"/>
      <c r="QJS589" s="198"/>
      <c r="QJT589" s="198"/>
      <c r="QJU589" s="198"/>
      <c r="QJV589" s="198"/>
      <c r="QJW589" s="198"/>
      <c r="QJX589" s="198"/>
      <c r="QJY589" s="198"/>
      <c r="QJZ589" s="198"/>
      <c r="QKA589" s="198"/>
      <c r="QKB589" s="198"/>
      <c r="QKC589" s="198"/>
      <c r="QKD589" s="198"/>
      <c r="QKE589" s="198"/>
      <c r="QKF589" s="198"/>
      <c r="QKG589" s="198"/>
      <c r="QKH589" s="198"/>
      <c r="QKI589" s="198"/>
      <c r="QKJ589" s="198"/>
      <c r="QKK589" s="198"/>
      <c r="QKL589" s="198"/>
      <c r="QKM589" s="198"/>
      <c r="QKN589" s="198"/>
      <c r="QKO589" s="198"/>
      <c r="QKP589" s="198"/>
      <c r="QKQ589" s="198"/>
      <c r="QKR589" s="198"/>
      <c r="QKS589" s="198"/>
      <c r="QKT589" s="198"/>
      <c r="QKU589" s="198"/>
      <c r="QKV589" s="198"/>
      <c r="QKW589" s="198"/>
      <c r="QKX589" s="198"/>
      <c r="QKY589" s="198"/>
      <c r="QKZ589" s="198"/>
      <c r="QLA589" s="198"/>
      <c r="QLB589" s="198"/>
      <c r="QLC589" s="198"/>
      <c r="QLD589" s="198"/>
      <c r="QLE589" s="198"/>
      <c r="QLF589" s="198"/>
      <c r="QLG589" s="198"/>
      <c r="QLH589" s="198"/>
      <c r="QLI589" s="198"/>
      <c r="QLJ589" s="198"/>
      <c r="QLK589" s="198"/>
      <c r="QLL589" s="198"/>
      <c r="QLM589" s="198"/>
      <c r="QLN589" s="198"/>
      <c r="QLO589" s="198"/>
      <c r="QLP589" s="198"/>
      <c r="QLQ589" s="198"/>
      <c r="QLR589" s="198"/>
      <c r="QLS589" s="198"/>
      <c r="QLT589" s="198"/>
      <c r="QLU589" s="198"/>
      <c r="QLV589" s="198"/>
      <c r="QLW589" s="198"/>
      <c r="QLX589" s="198"/>
      <c r="QLY589" s="198"/>
      <c r="QLZ589" s="198"/>
      <c r="QMA589" s="198"/>
      <c r="QMB589" s="198"/>
      <c r="QMC589" s="198"/>
      <c r="QMD589" s="198"/>
      <c r="QME589" s="198"/>
      <c r="QMF589" s="198"/>
      <c r="QMG589" s="198"/>
      <c r="QMH589" s="198"/>
      <c r="QMI589" s="198"/>
      <c r="QMJ589" s="198"/>
      <c r="QMK589" s="198"/>
      <c r="QML589" s="198"/>
      <c r="QMM589" s="198"/>
      <c r="QMN589" s="198"/>
      <c r="QMO589" s="198"/>
      <c r="QMP589" s="198"/>
      <c r="QMQ589" s="198"/>
      <c r="QMR589" s="198"/>
      <c r="QMS589" s="198"/>
      <c r="QMT589" s="198"/>
      <c r="QMU589" s="198"/>
      <c r="QMV589" s="198"/>
      <c r="QMW589" s="198"/>
      <c r="QMX589" s="198"/>
      <c r="QMY589" s="198"/>
      <c r="QMZ589" s="198"/>
      <c r="QNA589" s="198"/>
      <c r="QNB589" s="198"/>
      <c r="QNC589" s="198"/>
      <c r="QND589" s="198"/>
      <c r="QNE589" s="198"/>
      <c r="QNF589" s="198"/>
      <c r="QNG589" s="198"/>
      <c r="QNH589" s="198"/>
      <c r="QNI589" s="198"/>
      <c r="QNJ589" s="198"/>
      <c r="QNK589" s="198"/>
      <c r="QNL589" s="198"/>
      <c r="QNM589" s="198"/>
      <c r="QNN589" s="198"/>
      <c r="QNO589" s="198"/>
      <c r="QNP589" s="198"/>
      <c r="QNQ589" s="198"/>
      <c r="QNR589" s="198"/>
      <c r="QNS589" s="198"/>
      <c r="QNT589" s="198"/>
      <c r="QNU589" s="198"/>
      <c r="QNV589" s="198"/>
      <c r="QNW589" s="198"/>
      <c r="QNX589" s="198"/>
      <c r="QNY589" s="198"/>
      <c r="QNZ589" s="198"/>
      <c r="QOA589" s="198"/>
      <c r="QOB589" s="198"/>
      <c r="QOC589" s="198"/>
      <c r="QOD589" s="198"/>
      <c r="QOE589" s="198"/>
      <c r="QOF589" s="198"/>
      <c r="QOG589" s="198"/>
      <c r="QOH589" s="198"/>
      <c r="QOI589" s="198"/>
      <c r="QOJ589" s="198"/>
      <c r="QOK589" s="198"/>
      <c r="QOL589" s="198"/>
      <c r="QOM589" s="198"/>
      <c r="QON589" s="198"/>
      <c r="QOO589" s="198"/>
      <c r="QOP589" s="198"/>
      <c r="QOQ589" s="198"/>
      <c r="QOR589" s="198"/>
      <c r="QOS589" s="198"/>
      <c r="QOT589" s="198"/>
      <c r="QOU589" s="198"/>
      <c r="QOV589" s="198"/>
      <c r="QOW589" s="198"/>
      <c r="QOX589" s="198"/>
      <c r="QOY589" s="198"/>
      <c r="QOZ589" s="198"/>
      <c r="QPA589" s="198"/>
      <c r="QPB589" s="198"/>
      <c r="QPC589" s="198"/>
      <c r="QPD589" s="198"/>
      <c r="QPE589" s="198"/>
      <c r="QPF589" s="198"/>
      <c r="QPG589" s="198"/>
      <c r="QPH589" s="198"/>
      <c r="QPI589" s="198"/>
      <c r="QPJ589" s="198"/>
      <c r="QPK589" s="198"/>
      <c r="QPL589" s="198"/>
      <c r="QPM589" s="198"/>
      <c r="QPN589" s="198"/>
      <c r="QPO589" s="198"/>
      <c r="QPP589" s="198"/>
      <c r="QPQ589" s="198"/>
      <c r="QPR589" s="198"/>
      <c r="QPS589" s="198"/>
      <c r="QPT589" s="198"/>
      <c r="QPU589" s="198"/>
      <c r="QPV589" s="198"/>
      <c r="QPW589" s="198"/>
      <c r="QPX589" s="198"/>
      <c r="QPY589" s="198"/>
      <c r="QPZ589" s="198"/>
      <c r="QQA589" s="198"/>
      <c r="QQB589" s="198"/>
      <c r="QQC589" s="198"/>
      <c r="QQD589" s="198"/>
      <c r="QQE589" s="198"/>
      <c r="QQF589" s="198"/>
      <c r="QQG589" s="198"/>
      <c r="QQH589" s="198"/>
      <c r="QQI589" s="198"/>
      <c r="QQJ589" s="198"/>
      <c r="QQK589" s="198"/>
      <c r="QQL589" s="198"/>
      <c r="QQM589" s="198"/>
      <c r="QQN589" s="198"/>
      <c r="QQO589" s="198"/>
      <c r="QQP589" s="198"/>
      <c r="QQQ589" s="198"/>
      <c r="QQR589" s="198"/>
      <c r="QQS589" s="198"/>
      <c r="QQT589" s="198"/>
      <c r="QQU589" s="198"/>
      <c r="QQV589" s="198"/>
      <c r="QQW589" s="198"/>
      <c r="QQX589" s="198"/>
      <c r="QQY589" s="198"/>
      <c r="QQZ589" s="198"/>
      <c r="QRA589" s="198"/>
      <c r="QRB589" s="198"/>
      <c r="QRC589" s="198"/>
      <c r="QRD589" s="198"/>
      <c r="QRE589" s="198"/>
      <c r="QRF589" s="198"/>
      <c r="QRG589" s="198"/>
      <c r="QRH589" s="198"/>
      <c r="QRI589" s="198"/>
      <c r="QRJ589" s="198"/>
      <c r="QRK589" s="198"/>
      <c r="QRL589" s="198"/>
      <c r="QRM589" s="198"/>
      <c r="QRN589" s="198"/>
      <c r="QRO589" s="198"/>
      <c r="QRP589" s="198"/>
      <c r="QRQ589" s="198"/>
      <c r="QRR589" s="198"/>
      <c r="QRS589" s="198"/>
      <c r="QRT589" s="198"/>
      <c r="QRU589" s="198"/>
      <c r="QRV589" s="198"/>
      <c r="QRW589" s="198"/>
      <c r="QRX589" s="198"/>
      <c r="QRY589" s="198"/>
      <c r="QRZ589" s="198"/>
      <c r="QSA589" s="198"/>
      <c r="QSB589" s="198"/>
      <c r="QSC589" s="198"/>
      <c r="QSD589" s="198"/>
      <c r="QSE589" s="198"/>
      <c r="QSF589" s="198"/>
      <c r="QSG589" s="198"/>
      <c r="QSH589" s="198"/>
      <c r="QSI589" s="198"/>
      <c r="QSJ589" s="198"/>
      <c r="QSK589" s="198"/>
      <c r="QSL589" s="198"/>
      <c r="QSM589" s="198"/>
      <c r="QSN589" s="198"/>
      <c r="QSO589" s="198"/>
      <c r="QSP589" s="198"/>
      <c r="QSQ589" s="198"/>
      <c r="QSR589" s="198"/>
      <c r="QSS589" s="198"/>
      <c r="QST589" s="198"/>
      <c r="QSU589" s="198"/>
      <c r="QSV589" s="198"/>
      <c r="QSW589" s="198"/>
      <c r="QSX589" s="198"/>
      <c r="QSY589" s="198"/>
      <c r="QSZ589" s="198"/>
      <c r="QTA589" s="198"/>
      <c r="QTB589" s="198"/>
      <c r="QTC589" s="198"/>
      <c r="QTD589" s="198"/>
      <c r="QTE589" s="198"/>
      <c r="QTF589" s="198"/>
      <c r="QTG589" s="198"/>
      <c r="QTH589" s="198"/>
      <c r="QTI589" s="198"/>
      <c r="QTJ589" s="198"/>
      <c r="QTK589" s="198"/>
      <c r="QTL589" s="198"/>
      <c r="QTM589" s="198"/>
      <c r="QTN589" s="198"/>
      <c r="QTO589" s="198"/>
      <c r="QTP589" s="198"/>
      <c r="QTQ589" s="198"/>
      <c r="QTR589" s="198"/>
      <c r="QTS589" s="198"/>
      <c r="QTT589" s="198"/>
      <c r="QTU589" s="198"/>
      <c r="QTV589" s="198"/>
      <c r="QTW589" s="198"/>
      <c r="QTX589" s="198"/>
      <c r="QTY589" s="198"/>
      <c r="QTZ589" s="198"/>
      <c r="QUA589" s="198"/>
      <c r="QUB589" s="198"/>
      <c r="QUC589" s="198"/>
      <c r="QUD589" s="198"/>
      <c r="QUE589" s="198"/>
      <c r="QUF589" s="198"/>
      <c r="QUG589" s="198"/>
      <c r="QUH589" s="198"/>
      <c r="QUI589" s="198"/>
      <c r="QUJ589" s="198"/>
      <c r="QUK589" s="198"/>
      <c r="QUL589" s="198"/>
      <c r="QUM589" s="198"/>
      <c r="QUN589" s="198"/>
      <c r="QUO589" s="198"/>
      <c r="QUP589" s="198"/>
      <c r="QUQ589" s="198"/>
      <c r="QUR589" s="198"/>
      <c r="QUS589" s="198"/>
      <c r="QUT589" s="198"/>
      <c r="QUU589" s="198"/>
      <c r="QUV589" s="198"/>
      <c r="QUW589" s="198"/>
      <c r="QUX589" s="198"/>
      <c r="QUY589" s="198"/>
      <c r="QUZ589" s="198"/>
      <c r="QVA589" s="198"/>
      <c r="QVB589" s="198"/>
      <c r="QVC589" s="198"/>
      <c r="QVD589" s="198"/>
      <c r="QVE589" s="198"/>
      <c r="QVF589" s="198"/>
      <c r="QVG589" s="198"/>
      <c r="QVH589" s="198"/>
      <c r="QVI589" s="198"/>
      <c r="QVJ589" s="198"/>
      <c r="QVK589" s="198"/>
      <c r="QVL589" s="198"/>
      <c r="QVM589" s="198"/>
      <c r="QVN589" s="198"/>
      <c r="QVO589" s="198"/>
      <c r="QVP589" s="198"/>
      <c r="QVQ589" s="198"/>
      <c r="QVR589" s="198"/>
      <c r="QVS589" s="198"/>
      <c r="QVT589" s="198"/>
      <c r="QVU589" s="198"/>
      <c r="QVV589" s="198"/>
      <c r="QVW589" s="198"/>
      <c r="QVX589" s="198"/>
      <c r="QVY589" s="198"/>
      <c r="QVZ589" s="198"/>
      <c r="QWA589" s="198"/>
      <c r="QWB589" s="198"/>
      <c r="QWC589" s="198"/>
      <c r="QWD589" s="198"/>
      <c r="QWE589" s="198"/>
      <c r="QWF589" s="198"/>
      <c r="QWG589" s="198"/>
      <c r="QWH589" s="198"/>
      <c r="QWI589" s="198"/>
      <c r="QWJ589" s="198"/>
      <c r="QWK589" s="198"/>
      <c r="QWL589" s="198"/>
      <c r="QWM589" s="198"/>
      <c r="QWN589" s="198"/>
      <c r="QWO589" s="198"/>
      <c r="QWP589" s="198"/>
      <c r="QWQ589" s="198"/>
      <c r="QWR589" s="198"/>
      <c r="QWS589" s="198"/>
      <c r="QWT589" s="198"/>
      <c r="QWU589" s="198"/>
      <c r="QWV589" s="198"/>
      <c r="QWW589" s="198"/>
      <c r="QWX589" s="198"/>
      <c r="QWY589" s="198"/>
      <c r="QWZ589" s="198"/>
      <c r="QXA589" s="198"/>
      <c r="QXB589" s="198"/>
      <c r="QXC589" s="198"/>
      <c r="QXD589" s="198"/>
      <c r="QXE589" s="198"/>
      <c r="QXF589" s="198"/>
      <c r="QXG589" s="198"/>
      <c r="QXH589" s="198"/>
      <c r="QXI589" s="198"/>
      <c r="QXJ589" s="198"/>
      <c r="QXK589" s="198"/>
      <c r="QXL589" s="198"/>
      <c r="QXM589" s="198"/>
      <c r="QXN589" s="198"/>
      <c r="QXO589" s="198"/>
      <c r="QXP589" s="198"/>
      <c r="QXQ589" s="198"/>
      <c r="QXR589" s="198"/>
      <c r="QXS589" s="198"/>
      <c r="QXT589" s="198"/>
      <c r="QXU589" s="198"/>
      <c r="QXV589" s="198"/>
      <c r="QXW589" s="198"/>
      <c r="QXX589" s="198"/>
      <c r="QXY589" s="198"/>
      <c r="QXZ589" s="198"/>
      <c r="QYA589" s="198"/>
      <c r="QYB589" s="198"/>
      <c r="QYC589" s="198"/>
      <c r="QYD589" s="198"/>
      <c r="QYE589" s="198"/>
      <c r="QYF589" s="198"/>
      <c r="QYG589" s="198"/>
      <c r="QYH589" s="198"/>
      <c r="QYI589" s="198"/>
      <c r="QYJ589" s="198"/>
      <c r="QYK589" s="198"/>
      <c r="QYL589" s="198"/>
      <c r="QYM589" s="198"/>
      <c r="QYN589" s="198"/>
      <c r="QYO589" s="198"/>
      <c r="QYP589" s="198"/>
      <c r="QYQ589" s="198"/>
      <c r="QYR589" s="198"/>
      <c r="QYS589" s="198"/>
      <c r="QYT589" s="198"/>
      <c r="QYU589" s="198"/>
      <c r="QYV589" s="198"/>
      <c r="QYW589" s="198"/>
      <c r="QYX589" s="198"/>
      <c r="QYY589" s="198"/>
      <c r="QYZ589" s="198"/>
      <c r="QZA589" s="198"/>
      <c r="QZB589" s="198"/>
      <c r="QZC589" s="198"/>
      <c r="QZD589" s="198"/>
      <c r="QZE589" s="198"/>
      <c r="QZF589" s="198"/>
      <c r="QZG589" s="198"/>
      <c r="QZH589" s="198"/>
      <c r="QZI589" s="198"/>
      <c r="QZJ589" s="198"/>
      <c r="QZK589" s="198"/>
      <c r="QZL589" s="198"/>
      <c r="QZM589" s="198"/>
      <c r="QZN589" s="198"/>
      <c r="QZO589" s="198"/>
      <c r="QZP589" s="198"/>
      <c r="QZQ589" s="198"/>
      <c r="QZR589" s="198"/>
      <c r="QZS589" s="198"/>
      <c r="QZT589" s="198"/>
      <c r="QZU589" s="198"/>
      <c r="QZV589" s="198"/>
      <c r="QZW589" s="198"/>
      <c r="QZX589" s="198"/>
      <c r="QZY589" s="198"/>
      <c r="QZZ589" s="198"/>
      <c r="RAA589" s="198"/>
      <c r="RAB589" s="198"/>
      <c r="RAC589" s="198"/>
      <c r="RAD589" s="198"/>
      <c r="RAE589" s="198"/>
      <c r="RAF589" s="198"/>
      <c r="RAG589" s="198"/>
      <c r="RAH589" s="198"/>
      <c r="RAI589" s="198"/>
      <c r="RAJ589" s="198"/>
      <c r="RAK589" s="198"/>
      <c r="RAL589" s="198"/>
      <c r="RAM589" s="198"/>
      <c r="RAN589" s="198"/>
      <c r="RAO589" s="198"/>
      <c r="RAP589" s="198"/>
      <c r="RAQ589" s="198"/>
      <c r="RAR589" s="198"/>
      <c r="RAS589" s="198"/>
      <c r="RAT589" s="198"/>
      <c r="RAU589" s="198"/>
      <c r="RAV589" s="198"/>
      <c r="RAW589" s="198"/>
      <c r="RAX589" s="198"/>
      <c r="RAY589" s="198"/>
      <c r="RAZ589" s="198"/>
      <c r="RBA589" s="198"/>
      <c r="RBB589" s="198"/>
      <c r="RBC589" s="198"/>
      <c r="RBD589" s="198"/>
      <c r="RBE589" s="198"/>
      <c r="RBF589" s="198"/>
      <c r="RBG589" s="198"/>
      <c r="RBH589" s="198"/>
      <c r="RBI589" s="198"/>
      <c r="RBJ589" s="198"/>
      <c r="RBK589" s="198"/>
      <c r="RBL589" s="198"/>
      <c r="RBM589" s="198"/>
      <c r="RBN589" s="198"/>
      <c r="RBO589" s="198"/>
      <c r="RBP589" s="198"/>
      <c r="RBQ589" s="198"/>
      <c r="RBR589" s="198"/>
      <c r="RBS589" s="198"/>
      <c r="RBT589" s="198"/>
      <c r="RBU589" s="198"/>
      <c r="RBV589" s="198"/>
      <c r="RBW589" s="198"/>
      <c r="RBX589" s="198"/>
      <c r="RBY589" s="198"/>
      <c r="RBZ589" s="198"/>
      <c r="RCA589" s="198"/>
      <c r="RCB589" s="198"/>
      <c r="RCC589" s="198"/>
      <c r="RCD589" s="198"/>
      <c r="RCE589" s="198"/>
      <c r="RCF589" s="198"/>
      <c r="RCG589" s="198"/>
      <c r="RCH589" s="198"/>
      <c r="RCI589" s="198"/>
      <c r="RCJ589" s="198"/>
      <c r="RCK589" s="198"/>
      <c r="RCL589" s="198"/>
      <c r="RCM589" s="198"/>
      <c r="RCN589" s="198"/>
      <c r="RCO589" s="198"/>
      <c r="RCP589" s="198"/>
      <c r="RCQ589" s="198"/>
      <c r="RCR589" s="198"/>
      <c r="RCS589" s="198"/>
      <c r="RCT589" s="198"/>
      <c r="RCU589" s="198"/>
      <c r="RCV589" s="198"/>
      <c r="RCW589" s="198"/>
      <c r="RCX589" s="198"/>
      <c r="RCY589" s="198"/>
      <c r="RCZ589" s="198"/>
      <c r="RDA589" s="198"/>
      <c r="RDB589" s="198"/>
      <c r="RDC589" s="198"/>
      <c r="RDD589" s="198"/>
      <c r="RDE589" s="198"/>
      <c r="RDF589" s="198"/>
      <c r="RDG589" s="198"/>
      <c r="RDH589" s="198"/>
      <c r="RDI589" s="198"/>
      <c r="RDJ589" s="198"/>
      <c r="RDK589" s="198"/>
      <c r="RDL589" s="198"/>
      <c r="RDM589" s="198"/>
      <c r="RDN589" s="198"/>
      <c r="RDO589" s="198"/>
      <c r="RDP589" s="198"/>
      <c r="RDQ589" s="198"/>
      <c r="RDR589" s="198"/>
      <c r="RDS589" s="198"/>
      <c r="RDT589" s="198"/>
      <c r="RDU589" s="198"/>
      <c r="RDV589" s="198"/>
      <c r="RDW589" s="198"/>
      <c r="RDX589" s="198"/>
      <c r="RDY589" s="198"/>
      <c r="RDZ589" s="198"/>
      <c r="REA589" s="198"/>
      <c r="REB589" s="198"/>
      <c r="REC589" s="198"/>
      <c r="RED589" s="198"/>
      <c r="REE589" s="198"/>
      <c r="REF589" s="198"/>
      <c r="REG589" s="198"/>
      <c r="REH589" s="198"/>
      <c r="REI589" s="198"/>
      <c r="REJ589" s="198"/>
      <c r="REK589" s="198"/>
      <c r="REL589" s="198"/>
      <c r="REM589" s="198"/>
      <c r="REN589" s="198"/>
      <c r="REO589" s="198"/>
      <c r="REP589" s="198"/>
      <c r="REQ589" s="198"/>
      <c r="RER589" s="198"/>
      <c r="RES589" s="198"/>
      <c r="RET589" s="198"/>
      <c r="REU589" s="198"/>
      <c r="REV589" s="198"/>
      <c r="REW589" s="198"/>
      <c r="REX589" s="198"/>
      <c r="REY589" s="198"/>
      <c r="REZ589" s="198"/>
      <c r="RFA589" s="198"/>
      <c r="RFB589" s="198"/>
      <c r="RFC589" s="198"/>
      <c r="RFD589" s="198"/>
      <c r="RFE589" s="198"/>
      <c r="RFF589" s="198"/>
      <c r="RFG589" s="198"/>
      <c r="RFH589" s="198"/>
      <c r="RFI589" s="198"/>
      <c r="RFJ589" s="198"/>
      <c r="RFK589" s="198"/>
      <c r="RFL589" s="198"/>
      <c r="RFM589" s="198"/>
      <c r="RFN589" s="198"/>
      <c r="RFO589" s="198"/>
      <c r="RFP589" s="198"/>
      <c r="RFQ589" s="198"/>
      <c r="RFR589" s="198"/>
      <c r="RFS589" s="198"/>
      <c r="RFT589" s="198"/>
      <c r="RFU589" s="198"/>
      <c r="RFV589" s="198"/>
      <c r="RFW589" s="198"/>
      <c r="RFX589" s="198"/>
      <c r="RFY589" s="198"/>
      <c r="RFZ589" s="198"/>
      <c r="RGA589" s="198"/>
      <c r="RGB589" s="198"/>
      <c r="RGC589" s="198"/>
      <c r="RGD589" s="198"/>
      <c r="RGE589" s="198"/>
      <c r="RGF589" s="198"/>
      <c r="RGG589" s="198"/>
      <c r="RGH589" s="198"/>
      <c r="RGI589" s="198"/>
      <c r="RGJ589" s="198"/>
      <c r="RGK589" s="198"/>
      <c r="RGL589" s="198"/>
      <c r="RGM589" s="198"/>
      <c r="RGN589" s="198"/>
      <c r="RGO589" s="198"/>
      <c r="RGP589" s="198"/>
      <c r="RGQ589" s="198"/>
      <c r="RGR589" s="198"/>
      <c r="RGS589" s="198"/>
      <c r="RGT589" s="198"/>
      <c r="RGU589" s="198"/>
      <c r="RGV589" s="198"/>
      <c r="RGW589" s="198"/>
      <c r="RGX589" s="198"/>
      <c r="RGY589" s="198"/>
      <c r="RGZ589" s="198"/>
      <c r="RHA589" s="198"/>
      <c r="RHB589" s="198"/>
      <c r="RHC589" s="198"/>
      <c r="RHD589" s="198"/>
      <c r="RHE589" s="198"/>
      <c r="RHF589" s="198"/>
      <c r="RHG589" s="198"/>
      <c r="RHH589" s="198"/>
      <c r="RHI589" s="198"/>
      <c r="RHJ589" s="198"/>
      <c r="RHK589" s="198"/>
      <c r="RHL589" s="198"/>
      <c r="RHM589" s="198"/>
      <c r="RHN589" s="198"/>
      <c r="RHO589" s="198"/>
      <c r="RHP589" s="198"/>
      <c r="RHQ589" s="198"/>
      <c r="RHR589" s="198"/>
      <c r="RHS589" s="198"/>
      <c r="RHT589" s="198"/>
      <c r="RHU589" s="198"/>
      <c r="RHV589" s="198"/>
      <c r="RHW589" s="198"/>
      <c r="RHX589" s="198"/>
      <c r="RHY589" s="198"/>
      <c r="RHZ589" s="198"/>
      <c r="RIA589" s="198"/>
      <c r="RIB589" s="198"/>
      <c r="RIC589" s="198"/>
      <c r="RID589" s="198"/>
      <c r="RIE589" s="198"/>
      <c r="RIF589" s="198"/>
      <c r="RIG589" s="198"/>
      <c r="RIH589" s="198"/>
      <c r="RII589" s="198"/>
      <c r="RIJ589" s="198"/>
      <c r="RIK589" s="198"/>
      <c r="RIL589" s="198"/>
      <c r="RIM589" s="198"/>
      <c r="RIN589" s="198"/>
      <c r="RIO589" s="198"/>
      <c r="RIP589" s="198"/>
      <c r="RIQ589" s="198"/>
      <c r="RIR589" s="198"/>
      <c r="RIS589" s="198"/>
      <c r="RIT589" s="198"/>
      <c r="RIU589" s="198"/>
      <c r="RIV589" s="198"/>
      <c r="RIW589" s="198"/>
      <c r="RIX589" s="198"/>
      <c r="RIY589" s="198"/>
      <c r="RIZ589" s="198"/>
      <c r="RJA589" s="198"/>
      <c r="RJB589" s="198"/>
      <c r="RJC589" s="198"/>
      <c r="RJD589" s="198"/>
      <c r="RJE589" s="198"/>
      <c r="RJF589" s="198"/>
      <c r="RJG589" s="198"/>
      <c r="RJH589" s="198"/>
      <c r="RJI589" s="198"/>
      <c r="RJJ589" s="198"/>
      <c r="RJK589" s="198"/>
      <c r="RJL589" s="198"/>
      <c r="RJM589" s="198"/>
      <c r="RJN589" s="198"/>
      <c r="RJO589" s="198"/>
      <c r="RJP589" s="198"/>
      <c r="RJQ589" s="198"/>
      <c r="RJR589" s="198"/>
      <c r="RJS589" s="198"/>
      <c r="RJT589" s="198"/>
      <c r="RJU589" s="198"/>
      <c r="RJV589" s="198"/>
      <c r="RJW589" s="198"/>
      <c r="RJX589" s="198"/>
      <c r="RJY589" s="198"/>
      <c r="RJZ589" s="198"/>
      <c r="RKA589" s="198"/>
      <c r="RKB589" s="198"/>
      <c r="RKC589" s="198"/>
      <c r="RKD589" s="198"/>
      <c r="RKE589" s="198"/>
      <c r="RKF589" s="198"/>
      <c r="RKG589" s="198"/>
      <c r="RKH589" s="198"/>
      <c r="RKI589" s="198"/>
      <c r="RKJ589" s="198"/>
      <c r="RKK589" s="198"/>
      <c r="RKL589" s="198"/>
      <c r="RKM589" s="198"/>
      <c r="RKN589" s="198"/>
      <c r="RKO589" s="198"/>
      <c r="RKP589" s="198"/>
      <c r="RKQ589" s="198"/>
      <c r="RKR589" s="198"/>
      <c r="RKS589" s="198"/>
      <c r="RKT589" s="198"/>
      <c r="RKU589" s="198"/>
      <c r="RKV589" s="198"/>
      <c r="RKW589" s="198"/>
      <c r="RKX589" s="198"/>
      <c r="RKY589" s="198"/>
      <c r="RKZ589" s="198"/>
      <c r="RLA589" s="198"/>
      <c r="RLB589" s="198"/>
      <c r="RLC589" s="198"/>
      <c r="RLD589" s="198"/>
      <c r="RLE589" s="198"/>
      <c r="RLF589" s="198"/>
      <c r="RLG589" s="198"/>
      <c r="RLH589" s="198"/>
      <c r="RLI589" s="198"/>
      <c r="RLJ589" s="198"/>
      <c r="RLK589" s="198"/>
      <c r="RLL589" s="198"/>
      <c r="RLM589" s="198"/>
      <c r="RLN589" s="198"/>
      <c r="RLO589" s="198"/>
      <c r="RLP589" s="198"/>
      <c r="RLQ589" s="198"/>
      <c r="RLR589" s="198"/>
      <c r="RLS589" s="198"/>
      <c r="RLT589" s="198"/>
      <c r="RLU589" s="198"/>
      <c r="RLV589" s="198"/>
      <c r="RLW589" s="198"/>
      <c r="RLX589" s="198"/>
      <c r="RLY589" s="198"/>
      <c r="RLZ589" s="198"/>
      <c r="RMA589" s="198"/>
      <c r="RMB589" s="198"/>
      <c r="RMC589" s="198"/>
      <c r="RMD589" s="198"/>
      <c r="RME589" s="198"/>
      <c r="RMF589" s="198"/>
      <c r="RMG589" s="198"/>
      <c r="RMH589" s="198"/>
      <c r="RMI589" s="198"/>
      <c r="RMJ589" s="198"/>
      <c r="RMK589" s="198"/>
      <c r="RML589" s="198"/>
      <c r="RMM589" s="198"/>
      <c r="RMN589" s="198"/>
      <c r="RMO589" s="198"/>
      <c r="RMP589" s="198"/>
      <c r="RMQ589" s="198"/>
      <c r="RMR589" s="198"/>
      <c r="RMS589" s="198"/>
      <c r="RMT589" s="198"/>
      <c r="RMU589" s="198"/>
      <c r="RMV589" s="198"/>
      <c r="RMW589" s="198"/>
      <c r="RMX589" s="198"/>
      <c r="RMY589" s="198"/>
      <c r="RMZ589" s="198"/>
      <c r="RNA589" s="198"/>
      <c r="RNB589" s="198"/>
      <c r="RNC589" s="198"/>
      <c r="RND589" s="198"/>
      <c r="RNE589" s="198"/>
      <c r="RNF589" s="198"/>
      <c r="RNG589" s="198"/>
      <c r="RNH589" s="198"/>
      <c r="RNI589" s="198"/>
      <c r="RNJ589" s="198"/>
      <c r="RNK589" s="198"/>
      <c r="RNL589" s="198"/>
      <c r="RNM589" s="198"/>
      <c r="RNN589" s="198"/>
      <c r="RNO589" s="198"/>
      <c r="RNP589" s="198"/>
      <c r="RNQ589" s="198"/>
      <c r="RNR589" s="198"/>
      <c r="RNS589" s="198"/>
      <c r="RNT589" s="198"/>
      <c r="RNU589" s="198"/>
      <c r="RNV589" s="198"/>
      <c r="RNW589" s="198"/>
      <c r="RNX589" s="198"/>
      <c r="RNY589" s="198"/>
      <c r="RNZ589" s="198"/>
      <c r="ROA589" s="198"/>
      <c r="ROB589" s="198"/>
      <c r="ROC589" s="198"/>
      <c r="ROD589" s="198"/>
      <c r="ROE589" s="198"/>
      <c r="ROF589" s="198"/>
      <c r="ROG589" s="198"/>
      <c r="ROH589" s="198"/>
      <c r="ROI589" s="198"/>
      <c r="ROJ589" s="198"/>
      <c r="ROK589" s="198"/>
      <c r="ROL589" s="198"/>
      <c r="ROM589" s="198"/>
      <c r="RON589" s="198"/>
      <c r="ROO589" s="198"/>
      <c r="ROP589" s="198"/>
      <c r="ROQ589" s="198"/>
      <c r="ROR589" s="198"/>
      <c r="ROS589" s="198"/>
      <c r="ROT589" s="198"/>
      <c r="ROU589" s="198"/>
      <c r="ROV589" s="198"/>
      <c r="ROW589" s="198"/>
      <c r="ROX589" s="198"/>
      <c r="ROY589" s="198"/>
      <c r="ROZ589" s="198"/>
      <c r="RPA589" s="198"/>
      <c r="RPB589" s="198"/>
      <c r="RPC589" s="198"/>
      <c r="RPD589" s="198"/>
      <c r="RPE589" s="198"/>
      <c r="RPF589" s="198"/>
      <c r="RPG589" s="198"/>
      <c r="RPH589" s="198"/>
      <c r="RPI589" s="198"/>
      <c r="RPJ589" s="198"/>
      <c r="RPK589" s="198"/>
      <c r="RPL589" s="198"/>
      <c r="RPM589" s="198"/>
      <c r="RPN589" s="198"/>
      <c r="RPO589" s="198"/>
      <c r="RPP589" s="198"/>
      <c r="RPQ589" s="198"/>
      <c r="RPR589" s="198"/>
      <c r="RPS589" s="198"/>
      <c r="RPT589" s="198"/>
      <c r="RPU589" s="198"/>
      <c r="RPV589" s="198"/>
      <c r="RPW589" s="198"/>
      <c r="RPX589" s="198"/>
      <c r="RPY589" s="198"/>
      <c r="RPZ589" s="198"/>
      <c r="RQA589" s="198"/>
      <c r="RQB589" s="198"/>
      <c r="RQC589" s="198"/>
      <c r="RQD589" s="198"/>
      <c r="RQE589" s="198"/>
      <c r="RQF589" s="198"/>
      <c r="RQG589" s="198"/>
      <c r="RQH589" s="198"/>
      <c r="RQI589" s="198"/>
      <c r="RQJ589" s="198"/>
      <c r="RQK589" s="198"/>
      <c r="RQL589" s="198"/>
      <c r="RQM589" s="198"/>
      <c r="RQN589" s="198"/>
      <c r="RQO589" s="198"/>
      <c r="RQP589" s="198"/>
      <c r="RQQ589" s="198"/>
      <c r="RQR589" s="198"/>
      <c r="RQS589" s="198"/>
      <c r="RQT589" s="198"/>
      <c r="RQU589" s="198"/>
      <c r="RQV589" s="198"/>
      <c r="RQW589" s="198"/>
      <c r="RQX589" s="198"/>
      <c r="RQY589" s="198"/>
      <c r="RQZ589" s="198"/>
      <c r="RRA589" s="198"/>
      <c r="RRB589" s="198"/>
      <c r="RRC589" s="198"/>
      <c r="RRD589" s="198"/>
      <c r="RRE589" s="198"/>
      <c r="RRF589" s="198"/>
      <c r="RRG589" s="198"/>
      <c r="RRH589" s="198"/>
      <c r="RRI589" s="198"/>
      <c r="RRJ589" s="198"/>
      <c r="RRK589" s="198"/>
      <c r="RRL589" s="198"/>
      <c r="RRM589" s="198"/>
      <c r="RRN589" s="198"/>
      <c r="RRO589" s="198"/>
      <c r="RRP589" s="198"/>
      <c r="RRQ589" s="198"/>
      <c r="RRR589" s="198"/>
      <c r="RRS589" s="198"/>
      <c r="RRT589" s="198"/>
      <c r="RRU589" s="198"/>
      <c r="RRV589" s="198"/>
      <c r="RRW589" s="198"/>
      <c r="RRX589" s="198"/>
      <c r="RRY589" s="198"/>
      <c r="RRZ589" s="198"/>
      <c r="RSA589" s="198"/>
      <c r="RSB589" s="198"/>
      <c r="RSC589" s="198"/>
      <c r="RSD589" s="198"/>
      <c r="RSE589" s="198"/>
      <c r="RSF589" s="198"/>
      <c r="RSG589" s="198"/>
      <c r="RSH589" s="198"/>
      <c r="RSI589" s="198"/>
      <c r="RSJ589" s="198"/>
      <c r="RSK589" s="198"/>
      <c r="RSL589" s="198"/>
      <c r="RSM589" s="198"/>
      <c r="RSN589" s="198"/>
      <c r="RSO589" s="198"/>
      <c r="RSP589" s="198"/>
      <c r="RSQ589" s="198"/>
      <c r="RSR589" s="198"/>
      <c r="RSS589" s="198"/>
      <c r="RST589" s="198"/>
      <c r="RSU589" s="198"/>
      <c r="RSV589" s="198"/>
      <c r="RSW589" s="198"/>
      <c r="RSX589" s="198"/>
      <c r="RSY589" s="198"/>
      <c r="RSZ589" s="198"/>
      <c r="RTA589" s="198"/>
      <c r="RTB589" s="198"/>
      <c r="RTC589" s="198"/>
      <c r="RTD589" s="198"/>
      <c r="RTE589" s="198"/>
      <c r="RTF589" s="198"/>
      <c r="RTG589" s="198"/>
      <c r="RTH589" s="198"/>
      <c r="RTI589" s="198"/>
      <c r="RTJ589" s="198"/>
      <c r="RTK589" s="198"/>
      <c r="RTL589" s="198"/>
      <c r="RTM589" s="198"/>
      <c r="RTN589" s="198"/>
      <c r="RTO589" s="198"/>
      <c r="RTP589" s="198"/>
      <c r="RTQ589" s="198"/>
      <c r="RTR589" s="198"/>
      <c r="RTS589" s="198"/>
      <c r="RTT589" s="198"/>
      <c r="RTU589" s="198"/>
      <c r="RTV589" s="198"/>
      <c r="RTW589" s="198"/>
      <c r="RTX589" s="198"/>
      <c r="RTY589" s="198"/>
      <c r="RTZ589" s="198"/>
      <c r="RUA589" s="198"/>
      <c r="RUB589" s="198"/>
      <c r="RUC589" s="198"/>
      <c r="RUD589" s="198"/>
      <c r="RUE589" s="198"/>
      <c r="RUF589" s="198"/>
      <c r="RUG589" s="198"/>
      <c r="RUH589" s="198"/>
      <c r="RUI589" s="198"/>
      <c r="RUJ589" s="198"/>
      <c r="RUK589" s="198"/>
      <c r="RUL589" s="198"/>
      <c r="RUM589" s="198"/>
      <c r="RUN589" s="198"/>
      <c r="RUO589" s="198"/>
      <c r="RUP589" s="198"/>
      <c r="RUQ589" s="198"/>
      <c r="RUR589" s="198"/>
      <c r="RUS589" s="198"/>
      <c r="RUT589" s="198"/>
      <c r="RUU589" s="198"/>
      <c r="RUV589" s="198"/>
      <c r="RUW589" s="198"/>
      <c r="RUX589" s="198"/>
      <c r="RUY589" s="198"/>
      <c r="RUZ589" s="198"/>
      <c r="RVA589" s="198"/>
      <c r="RVB589" s="198"/>
      <c r="RVC589" s="198"/>
      <c r="RVD589" s="198"/>
      <c r="RVE589" s="198"/>
      <c r="RVF589" s="198"/>
      <c r="RVG589" s="198"/>
      <c r="RVH589" s="198"/>
      <c r="RVI589" s="198"/>
      <c r="RVJ589" s="198"/>
      <c r="RVK589" s="198"/>
      <c r="RVL589" s="198"/>
      <c r="RVM589" s="198"/>
      <c r="RVN589" s="198"/>
      <c r="RVO589" s="198"/>
      <c r="RVP589" s="198"/>
      <c r="RVQ589" s="198"/>
      <c r="RVR589" s="198"/>
      <c r="RVS589" s="198"/>
      <c r="RVT589" s="198"/>
      <c r="RVU589" s="198"/>
      <c r="RVV589" s="198"/>
      <c r="RVW589" s="198"/>
      <c r="RVX589" s="198"/>
      <c r="RVY589" s="198"/>
      <c r="RVZ589" s="198"/>
      <c r="RWA589" s="198"/>
      <c r="RWB589" s="198"/>
      <c r="RWC589" s="198"/>
      <c r="RWD589" s="198"/>
      <c r="RWE589" s="198"/>
      <c r="RWF589" s="198"/>
      <c r="RWG589" s="198"/>
      <c r="RWH589" s="198"/>
      <c r="RWI589" s="198"/>
      <c r="RWJ589" s="198"/>
      <c r="RWK589" s="198"/>
      <c r="RWL589" s="198"/>
      <c r="RWM589" s="198"/>
      <c r="RWN589" s="198"/>
      <c r="RWO589" s="198"/>
      <c r="RWP589" s="198"/>
      <c r="RWQ589" s="198"/>
      <c r="RWR589" s="198"/>
      <c r="RWS589" s="198"/>
      <c r="RWT589" s="198"/>
      <c r="RWU589" s="198"/>
      <c r="RWV589" s="198"/>
      <c r="RWW589" s="198"/>
      <c r="RWX589" s="198"/>
      <c r="RWY589" s="198"/>
      <c r="RWZ589" s="198"/>
      <c r="RXA589" s="198"/>
      <c r="RXB589" s="198"/>
      <c r="RXC589" s="198"/>
      <c r="RXD589" s="198"/>
      <c r="RXE589" s="198"/>
      <c r="RXF589" s="198"/>
      <c r="RXG589" s="198"/>
      <c r="RXH589" s="198"/>
      <c r="RXI589" s="198"/>
      <c r="RXJ589" s="198"/>
      <c r="RXK589" s="198"/>
      <c r="RXL589" s="198"/>
      <c r="RXM589" s="198"/>
      <c r="RXN589" s="198"/>
      <c r="RXO589" s="198"/>
      <c r="RXP589" s="198"/>
      <c r="RXQ589" s="198"/>
      <c r="RXR589" s="198"/>
      <c r="RXS589" s="198"/>
      <c r="RXT589" s="198"/>
      <c r="RXU589" s="198"/>
      <c r="RXV589" s="198"/>
      <c r="RXW589" s="198"/>
      <c r="RXX589" s="198"/>
      <c r="RXY589" s="198"/>
      <c r="RXZ589" s="198"/>
      <c r="RYA589" s="198"/>
      <c r="RYB589" s="198"/>
      <c r="RYC589" s="198"/>
      <c r="RYD589" s="198"/>
      <c r="RYE589" s="198"/>
      <c r="RYF589" s="198"/>
      <c r="RYG589" s="198"/>
      <c r="RYH589" s="198"/>
      <c r="RYI589" s="198"/>
      <c r="RYJ589" s="198"/>
      <c r="RYK589" s="198"/>
      <c r="RYL589" s="198"/>
      <c r="RYM589" s="198"/>
      <c r="RYN589" s="198"/>
      <c r="RYO589" s="198"/>
      <c r="RYP589" s="198"/>
      <c r="RYQ589" s="198"/>
      <c r="RYR589" s="198"/>
      <c r="RYS589" s="198"/>
      <c r="RYT589" s="198"/>
      <c r="RYU589" s="198"/>
      <c r="RYV589" s="198"/>
      <c r="RYW589" s="198"/>
      <c r="RYX589" s="198"/>
      <c r="RYY589" s="198"/>
      <c r="RYZ589" s="198"/>
      <c r="RZA589" s="198"/>
      <c r="RZB589" s="198"/>
      <c r="RZC589" s="198"/>
      <c r="RZD589" s="198"/>
      <c r="RZE589" s="198"/>
      <c r="RZF589" s="198"/>
      <c r="RZG589" s="198"/>
      <c r="RZH589" s="198"/>
      <c r="RZI589" s="198"/>
      <c r="RZJ589" s="198"/>
      <c r="RZK589" s="198"/>
      <c r="RZL589" s="198"/>
      <c r="RZM589" s="198"/>
      <c r="RZN589" s="198"/>
      <c r="RZO589" s="198"/>
      <c r="RZP589" s="198"/>
      <c r="RZQ589" s="198"/>
      <c r="RZR589" s="198"/>
      <c r="RZS589" s="198"/>
      <c r="RZT589" s="198"/>
      <c r="RZU589" s="198"/>
      <c r="RZV589" s="198"/>
      <c r="RZW589" s="198"/>
      <c r="RZX589" s="198"/>
      <c r="RZY589" s="198"/>
      <c r="RZZ589" s="198"/>
      <c r="SAA589" s="198"/>
      <c r="SAB589" s="198"/>
      <c r="SAC589" s="198"/>
      <c r="SAD589" s="198"/>
      <c r="SAE589" s="198"/>
      <c r="SAF589" s="198"/>
      <c r="SAG589" s="198"/>
      <c r="SAH589" s="198"/>
      <c r="SAI589" s="198"/>
      <c r="SAJ589" s="198"/>
      <c r="SAK589" s="198"/>
      <c r="SAL589" s="198"/>
      <c r="SAM589" s="198"/>
      <c r="SAN589" s="198"/>
      <c r="SAO589" s="198"/>
      <c r="SAP589" s="198"/>
      <c r="SAQ589" s="198"/>
      <c r="SAR589" s="198"/>
      <c r="SAS589" s="198"/>
      <c r="SAT589" s="198"/>
      <c r="SAU589" s="198"/>
      <c r="SAV589" s="198"/>
      <c r="SAW589" s="198"/>
      <c r="SAX589" s="198"/>
      <c r="SAY589" s="198"/>
      <c r="SAZ589" s="198"/>
      <c r="SBA589" s="198"/>
      <c r="SBB589" s="198"/>
      <c r="SBC589" s="198"/>
      <c r="SBD589" s="198"/>
      <c r="SBE589" s="198"/>
      <c r="SBF589" s="198"/>
      <c r="SBG589" s="198"/>
      <c r="SBH589" s="198"/>
      <c r="SBI589" s="198"/>
      <c r="SBJ589" s="198"/>
      <c r="SBK589" s="198"/>
      <c r="SBL589" s="198"/>
      <c r="SBM589" s="198"/>
      <c r="SBN589" s="198"/>
      <c r="SBO589" s="198"/>
      <c r="SBP589" s="198"/>
      <c r="SBQ589" s="198"/>
      <c r="SBR589" s="198"/>
      <c r="SBS589" s="198"/>
      <c r="SBT589" s="198"/>
      <c r="SBU589" s="198"/>
      <c r="SBV589" s="198"/>
      <c r="SBW589" s="198"/>
      <c r="SBX589" s="198"/>
      <c r="SBY589" s="198"/>
      <c r="SBZ589" s="198"/>
      <c r="SCA589" s="198"/>
      <c r="SCB589" s="198"/>
      <c r="SCC589" s="198"/>
      <c r="SCD589" s="198"/>
      <c r="SCE589" s="198"/>
      <c r="SCF589" s="198"/>
      <c r="SCG589" s="198"/>
      <c r="SCH589" s="198"/>
      <c r="SCI589" s="198"/>
      <c r="SCJ589" s="198"/>
      <c r="SCK589" s="198"/>
      <c r="SCL589" s="198"/>
      <c r="SCM589" s="198"/>
      <c r="SCN589" s="198"/>
      <c r="SCO589" s="198"/>
      <c r="SCP589" s="198"/>
      <c r="SCQ589" s="198"/>
      <c r="SCR589" s="198"/>
      <c r="SCS589" s="198"/>
      <c r="SCT589" s="198"/>
      <c r="SCU589" s="198"/>
      <c r="SCV589" s="198"/>
      <c r="SCW589" s="198"/>
      <c r="SCX589" s="198"/>
      <c r="SCY589" s="198"/>
      <c r="SCZ589" s="198"/>
      <c r="SDA589" s="198"/>
      <c r="SDB589" s="198"/>
      <c r="SDC589" s="198"/>
      <c r="SDD589" s="198"/>
      <c r="SDE589" s="198"/>
      <c r="SDF589" s="198"/>
      <c r="SDG589" s="198"/>
      <c r="SDH589" s="198"/>
      <c r="SDI589" s="198"/>
      <c r="SDJ589" s="198"/>
      <c r="SDK589" s="198"/>
      <c r="SDL589" s="198"/>
      <c r="SDM589" s="198"/>
      <c r="SDN589" s="198"/>
      <c r="SDO589" s="198"/>
      <c r="SDP589" s="198"/>
      <c r="SDQ589" s="198"/>
      <c r="SDR589" s="198"/>
      <c r="SDS589" s="198"/>
      <c r="SDT589" s="198"/>
      <c r="SDU589" s="198"/>
      <c r="SDV589" s="198"/>
      <c r="SDW589" s="198"/>
      <c r="SDX589" s="198"/>
      <c r="SDY589" s="198"/>
      <c r="SDZ589" s="198"/>
      <c r="SEA589" s="198"/>
      <c r="SEB589" s="198"/>
      <c r="SEC589" s="198"/>
      <c r="SED589" s="198"/>
      <c r="SEE589" s="198"/>
      <c r="SEF589" s="198"/>
      <c r="SEG589" s="198"/>
      <c r="SEH589" s="198"/>
      <c r="SEI589" s="198"/>
      <c r="SEJ589" s="198"/>
      <c r="SEK589" s="198"/>
      <c r="SEL589" s="198"/>
      <c r="SEM589" s="198"/>
      <c r="SEN589" s="198"/>
      <c r="SEO589" s="198"/>
      <c r="SEP589" s="198"/>
      <c r="SEQ589" s="198"/>
      <c r="SER589" s="198"/>
      <c r="SES589" s="198"/>
      <c r="SET589" s="198"/>
      <c r="SEU589" s="198"/>
      <c r="SEV589" s="198"/>
      <c r="SEW589" s="198"/>
      <c r="SEX589" s="198"/>
      <c r="SEY589" s="198"/>
      <c r="SEZ589" s="198"/>
      <c r="SFA589" s="198"/>
      <c r="SFB589" s="198"/>
      <c r="SFC589" s="198"/>
      <c r="SFD589" s="198"/>
      <c r="SFE589" s="198"/>
      <c r="SFF589" s="198"/>
      <c r="SFG589" s="198"/>
      <c r="SFH589" s="198"/>
      <c r="SFI589" s="198"/>
      <c r="SFJ589" s="198"/>
      <c r="SFK589" s="198"/>
      <c r="SFL589" s="198"/>
      <c r="SFM589" s="198"/>
      <c r="SFN589" s="198"/>
      <c r="SFO589" s="198"/>
      <c r="SFP589" s="198"/>
      <c r="SFQ589" s="198"/>
      <c r="SFR589" s="198"/>
      <c r="SFS589" s="198"/>
      <c r="SFT589" s="198"/>
      <c r="SFU589" s="198"/>
      <c r="SFV589" s="198"/>
      <c r="SFW589" s="198"/>
      <c r="SFX589" s="198"/>
      <c r="SFY589" s="198"/>
      <c r="SFZ589" s="198"/>
      <c r="SGA589" s="198"/>
      <c r="SGB589" s="198"/>
      <c r="SGC589" s="198"/>
      <c r="SGD589" s="198"/>
      <c r="SGE589" s="198"/>
      <c r="SGF589" s="198"/>
      <c r="SGG589" s="198"/>
      <c r="SGH589" s="198"/>
      <c r="SGI589" s="198"/>
      <c r="SGJ589" s="198"/>
      <c r="SGK589" s="198"/>
      <c r="SGL589" s="198"/>
      <c r="SGM589" s="198"/>
      <c r="SGN589" s="198"/>
      <c r="SGO589" s="198"/>
      <c r="SGP589" s="198"/>
      <c r="SGQ589" s="198"/>
      <c r="SGR589" s="198"/>
      <c r="SGS589" s="198"/>
      <c r="SGT589" s="198"/>
      <c r="SGU589" s="198"/>
      <c r="SGV589" s="198"/>
      <c r="SGW589" s="198"/>
      <c r="SGX589" s="198"/>
      <c r="SGY589" s="198"/>
      <c r="SGZ589" s="198"/>
      <c r="SHA589" s="198"/>
      <c r="SHB589" s="198"/>
      <c r="SHC589" s="198"/>
      <c r="SHD589" s="198"/>
      <c r="SHE589" s="198"/>
      <c r="SHF589" s="198"/>
      <c r="SHG589" s="198"/>
      <c r="SHH589" s="198"/>
      <c r="SHI589" s="198"/>
      <c r="SHJ589" s="198"/>
      <c r="SHK589" s="198"/>
      <c r="SHL589" s="198"/>
      <c r="SHM589" s="198"/>
      <c r="SHN589" s="198"/>
      <c r="SHO589" s="198"/>
      <c r="SHP589" s="198"/>
      <c r="SHQ589" s="198"/>
      <c r="SHR589" s="198"/>
      <c r="SHS589" s="198"/>
      <c r="SHT589" s="198"/>
      <c r="SHU589" s="198"/>
      <c r="SHV589" s="198"/>
      <c r="SHW589" s="198"/>
      <c r="SHX589" s="198"/>
      <c r="SHY589" s="198"/>
      <c r="SHZ589" s="198"/>
      <c r="SIA589" s="198"/>
      <c r="SIB589" s="198"/>
      <c r="SIC589" s="198"/>
      <c r="SID589" s="198"/>
      <c r="SIE589" s="198"/>
      <c r="SIF589" s="198"/>
      <c r="SIG589" s="198"/>
      <c r="SIH589" s="198"/>
      <c r="SII589" s="198"/>
      <c r="SIJ589" s="198"/>
      <c r="SIK589" s="198"/>
      <c r="SIL589" s="198"/>
      <c r="SIM589" s="198"/>
      <c r="SIN589" s="198"/>
      <c r="SIO589" s="198"/>
      <c r="SIP589" s="198"/>
      <c r="SIQ589" s="198"/>
      <c r="SIR589" s="198"/>
      <c r="SIS589" s="198"/>
      <c r="SIT589" s="198"/>
      <c r="SIU589" s="198"/>
      <c r="SIV589" s="198"/>
      <c r="SIW589" s="198"/>
      <c r="SIX589" s="198"/>
      <c r="SIY589" s="198"/>
      <c r="SIZ589" s="198"/>
      <c r="SJA589" s="198"/>
      <c r="SJB589" s="198"/>
      <c r="SJC589" s="198"/>
      <c r="SJD589" s="198"/>
      <c r="SJE589" s="198"/>
      <c r="SJF589" s="198"/>
      <c r="SJG589" s="198"/>
      <c r="SJH589" s="198"/>
      <c r="SJI589" s="198"/>
      <c r="SJJ589" s="198"/>
      <c r="SJK589" s="198"/>
      <c r="SJL589" s="198"/>
      <c r="SJM589" s="198"/>
      <c r="SJN589" s="198"/>
      <c r="SJO589" s="198"/>
      <c r="SJP589" s="198"/>
      <c r="SJQ589" s="198"/>
      <c r="SJR589" s="198"/>
      <c r="SJS589" s="198"/>
      <c r="SJT589" s="198"/>
      <c r="SJU589" s="198"/>
      <c r="SJV589" s="198"/>
      <c r="SJW589" s="198"/>
      <c r="SJX589" s="198"/>
      <c r="SJY589" s="198"/>
      <c r="SJZ589" s="198"/>
      <c r="SKA589" s="198"/>
      <c r="SKB589" s="198"/>
      <c r="SKC589" s="198"/>
      <c r="SKD589" s="198"/>
      <c r="SKE589" s="198"/>
      <c r="SKF589" s="198"/>
      <c r="SKG589" s="198"/>
      <c r="SKH589" s="198"/>
      <c r="SKI589" s="198"/>
      <c r="SKJ589" s="198"/>
      <c r="SKK589" s="198"/>
      <c r="SKL589" s="198"/>
      <c r="SKM589" s="198"/>
      <c r="SKN589" s="198"/>
      <c r="SKO589" s="198"/>
      <c r="SKP589" s="198"/>
      <c r="SKQ589" s="198"/>
      <c r="SKR589" s="198"/>
      <c r="SKS589" s="198"/>
      <c r="SKT589" s="198"/>
      <c r="SKU589" s="198"/>
      <c r="SKV589" s="198"/>
      <c r="SKW589" s="198"/>
      <c r="SKX589" s="198"/>
      <c r="SKY589" s="198"/>
      <c r="SKZ589" s="198"/>
      <c r="SLA589" s="198"/>
      <c r="SLB589" s="198"/>
      <c r="SLC589" s="198"/>
      <c r="SLD589" s="198"/>
      <c r="SLE589" s="198"/>
      <c r="SLF589" s="198"/>
      <c r="SLG589" s="198"/>
      <c r="SLH589" s="198"/>
      <c r="SLI589" s="198"/>
      <c r="SLJ589" s="198"/>
      <c r="SLK589" s="198"/>
      <c r="SLL589" s="198"/>
      <c r="SLM589" s="198"/>
      <c r="SLN589" s="198"/>
      <c r="SLO589" s="198"/>
      <c r="SLP589" s="198"/>
      <c r="SLQ589" s="198"/>
      <c r="SLR589" s="198"/>
      <c r="SLS589" s="198"/>
      <c r="SLT589" s="198"/>
      <c r="SLU589" s="198"/>
      <c r="SLV589" s="198"/>
      <c r="SLW589" s="198"/>
      <c r="SLX589" s="198"/>
      <c r="SLY589" s="198"/>
      <c r="SLZ589" s="198"/>
      <c r="SMA589" s="198"/>
      <c r="SMB589" s="198"/>
      <c r="SMC589" s="198"/>
      <c r="SMD589" s="198"/>
      <c r="SME589" s="198"/>
      <c r="SMF589" s="198"/>
      <c r="SMG589" s="198"/>
      <c r="SMH589" s="198"/>
      <c r="SMI589" s="198"/>
      <c r="SMJ589" s="198"/>
      <c r="SMK589" s="198"/>
      <c r="SML589" s="198"/>
      <c r="SMM589" s="198"/>
      <c r="SMN589" s="198"/>
      <c r="SMO589" s="198"/>
      <c r="SMP589" s="198"/>
      <c r="SMQ589" s="198"/>
      <c r="SMR589" s="198"/>
      <c r="SMS589" s="198"/>
      <c r="SMT589" s="198"/>
      <c r="SMU589" s="198"/>
      <c r="SMV589" s="198"/>
      <c r="SMW589" s="198"/>
      <c r="SMX589" s="198"/>
      <c r="SMY589" s="198"/>
      <c r="SMZ589" s="198"/>
      <c r="SNA589" s="198"/>
      <c r="SNB589" s="198"/>
      <c r="SNC589" s="198"/>
      <c r="SND589" s="198"/>
      <c r="SNE589" s="198"/>
      <c r="SNF589" s="198"/>
      <c r="SNG589" s="198"/>
      <c r="SNH589" s="198"/>
      <c r="SNI589" s="198"/>
      <c r="SNJ589" s="198"/>
      <c r="SNK589" s="198"/>
      <c r="SNL589" s="198"/>
      <c r="SNM589" s="198"/>
      <c r="SNN589" s="198"/>
      <c r="SNO589" s="198"/>
      <c r="SNP589" s="198"/>
      <c r="SNQ589" s="198"/>
      <c r="SNR589" s="198"/>
      <c r="SNS589" s="198"/>
      <c r="SNT589" s="198"/>
      <c r="SNU589" s="198"/>
      <c r="SNV589" s="198"/>
      <c r="SNW589" s="198"/>
      <c r="SNX589" s="198"/>
      <c r="SNY589" s="198"/>
      <c r="SNZ589" s="198"/>
      <c r="SOA589" s="198"/>
      <c r="SOB589" s="198"/>
      <c r="SOC589" s="198"/>
      <c r="SOD589" s="198"/>
      <c r="SOE589" s="198"/>
      <c r="SOF589" s="198"/>
      <c r="SOG589" s="198"/>
      <c r="SOH589" s="198"/>
      <c r="SOI589" s="198"/>
      <c r="SOJ589" s="198"/>
      <c r="SOK589" s="198"/>
      <c r="SOL589" s="198"/>
      <c r="SOM589" s="198"/>
      <c r="SON589" s="198"/>
      <c r="SOO589" s="198"/>
      <c r="SOP589" s="198"/>
      <c r="SOQ589" s="198"/>
      <c r="SOR589" s="198"/>
      <c r="SOS589" s="198"/>
      <c r="SOT589" s="198"/>
      <c r="SOU589" s="198"/>
      <c r="SOV589" s="198"/>
      <c r="SOW589" s="198"/>
      <c r="SOX589" s="198"/>
      <c r="SOY589" s="198"/>
      <c r="SOZ589" s="198"/>
      <c r="SPA589" s="198"/>
      <c r="SPB589" s="198"/>
      <c r="SPC589" s="198"/>
      <c r="SPD589" s="198"/>
      <c r="SPE589" s="198"/>
      <c r="SPF589" s="198"/>
      <c r="SPG589" s="198"/>
      <c r="SPH589" s="198"/>
      <c r="SPI589" s="198"/>
      <c r="SPJ589" s="198"/>
      <c r="SPK589" s="198"/>
      <c r="SPL589" s="198"/>
      <c r="SPM589" s="198"/>
      <c r="SPN589" s="198"/>
      <c r="SPO589" s="198"/>
      <c r="SPP589" s="198"/>
      <c r="SPQ589" s="198"/>
      <c r="SPR589" s="198"/>
      <c r="SPS589" s="198"/>
      <c r="SPT589" s="198"/>
      <c r="SPU589" s="198"/>
      <c r="SPV589" s="198"/>
      <c r="SPW589" s="198"/>
      <c r="SPX589" s="198"/>
      <c r="SPY589" s="198"/>
      <c r="SPZ589" s="198"/>
      <c r="SQA589" s="198"/>
      <c r="SQB589" s="198"/>
      <c r="SQC589" s="198"/>
      <c r="SQD589" s="198"/>
      <c r="SQE589" s="198"/>
      <c r="SQF589" s="198"/>
      <c r="SQG589" s="198"/>
      <c r="SQH589" s="198"/>
      <c r="SQI589" s="198"/>
      <c r="SQJ589" s="198"/>
      <c r="SQK589" s="198"/>
      <c r="SQL589" s="198"/>
      <c r="SQM589" s="198"/>
      <c r="SQN589" s="198"/>
      <c r="SQO589" s="198"/>
      <c r="SQP589" s="198"/>
      <c r="SQQ589" s="198"/>
      <c r="SQR589" s="198"/>
      <c r="SQS589" s="198"/>
      <c r="SQT589" s="198"/>
      <c r="SQU589" s="198"/>
      <c r="SQV589" s="198"/>
      <c r="SQW589" s="198"/>
      <c r="SQX589" s="198"/>
      <c r="SQY589" s="198"/>
      <c r="SQZ589" s="198"/>
      <c r="SRA589" s="198"/>
      <c r="SRB589" s="198"/>
      <c r="SRC589" s="198"/>
      <c r="SRD589" s="198"/>
      <c r="SRE589" s="198"/>
      <c r="SRF589" s="198"/>
      <c r="SRG589" s="198"/>
      <c r="SRH589" s="198"/>
      <c r="SRI589" s="198"/>
      <c r="SRJ589" s="198"/>
      <c r="SRK589" s="198"/>
      <c r="SRL589" s="198"/>
      <c r="SRM589" s="198"/>
      <c r="SRN589" s="198"/>
      <c r="SRO589" s="198"/>
      <c r="SRP589" s="198"/>
      <c r="SRQ589" s="198"/>
      <c r="SRR589" s="198"/>
      <c r="SRS589" s="198"/>
      <c r="SRT589" s="198"/>
      <c r="SRU589" s="198"/>
      <c r="SRV589" s="198"/>
      <c r="SRW589" s="198"/>
      <c r="SRX589" s="198"/>
      <c r="SRY589" s="198"/>
      <c r="SRZ589" s="198"/>
      <c r="SSA589" s="198"/>
      <c r="SSB589" s="198"/>
      <c r="SSC589" s="198"/>
      <c r="SSD589" s="198"/>
      <c r="SSE589" s="198"/>
      <c r="SSF589" s="198"/>
      <c r="SSG589" s="198"/>
      <c r="SSH589" s="198"/>
      <c r="SSI589" s="198"/>
      <c r="SSJ589" s="198"/>
      <c r="SSK589" s="198"/>
      <c r="SSL589" s="198"/>
      <c r="SSM589" s="198"/>
      <c r="SSN589" s="198"/>
      <c r="SSO589" s="198"/>
      <c r="SSP589" s="198"/>
      <c r="SSQ589" s="198"/>
      <c r="SSR589" s="198"/>
      <c r="SSS589" s="198"/>
      <c r="SST589" s="198"/>
      <c r="SSU589" s="198"/>
      <c r="SSV589" s="198"/>
      <c r="SSW589" s="198"/>
      <c r="SSX589" s="198"/>
      <c r="SSY589" s="198"/>
      <c r="SSZ589" s="198"/>
      <c r="STA589" s="198"/>
      <c r="STB589" s="198"/>
      <c r="STC589" s="198"/>
      <c r="STD589" s="198"/>
      <c r="STE589" s="198"/>
      <c r="STF589" s="198"/>
      <c r="STG589" s="198"/>
      <c r="STH589" s="198"/>
      <c r="STI589" s="198"/>
      <c r="STJ589" s="198"/>
      <c r="STK589" s="198"/>
      <c r="STL589" s="198"/>
      <c r="STM589" s="198"/>
      <c r="STN589" s="198"/>
      <c r="STO589" s="198"/>
      <c r="STP589" s="198"/>
      <c r="STQ589" s="198"/>
      <c r="STR589" s="198"/>
      <c r="STS589" s="198"/>
      <c r="STT589" s="198"/>
      <c r="STU589" s="198"/>
      <c r="STV589" s="198"/>
      <c r="STW589" s="198"/>
      <c r="STX589" s="198"/>
      <c r="STY589" s="198"/>
      <c r="STZ589" s="198"/>
      <c r="SUA589" s="198"/>
      <c r="SUB589" s="198"/>
      <c r="SUC589" s="198"/>
      <c r="SUD589" s="198"/>
      <c r="SUE589" s="198"/>
      <c r="SUF589" s="198"/>
      <c r="SUG589" s="198"/>
      <c r="SUH589" s="198"/>
      <c r="SUI589" s="198"/>
      <c r="SUJ589" s="198"/>
      <c r="SUK589" s="198"/>
      <c r="SUL589" s="198"/>
      <c r="SUM589" s="198"/>
      <c r="SUN589" s="198"/>
      <c r="SUO589" s="198"/>
      <c r="SUP589" s="198"/>
      <c r="SUQ589" s="198"/>
      <c r="SUR589" s="198"/>
      <c r="SUS589" s="198"/>
      <c r="SUT589" s="198"/>
      <c r="SUU589" s="198"/>
      <c r="SUV589" s="198"/>
      <c r="SUW589" s="198"/>
      <c r="SUX589" s="198"/>
      <c r="SUY589" s="198"/>
      <c r="SUZ589" s="198"/>
      <c r="SVA589" s="198"/>
      <c r="SVB589" s="198"/>
      <c r="SVC589" s="198"/>
      <c r="SVD589" s="198"/>
      <c r="SVE589" s="198"/>
      <c r="SVF589" s="198"/>
      <c r="SVG589" s="198"/>
      <c r="SVH589" s="198"/>
      <c r="SVI589" s="198"/>
      <c r="SVJ589" s="198"/>
      <c r="SVK589" s="198"/>
      <c r="SVL589" s="198"/>
      <c r="SVM589" s="198"/>
      <c r="SVN589" s="198"/>
      <c r="SVO589" s="198"/>
      <c r="SVP589" s="198"/>
      <c r="SVQ589" s="198"/>
      <c r="SVR589" s="198"/>
      <c r="SVS589" s="198"/>
      <c r="SVT589" s="198"/>
      <c r="SVU589" s="198"/>
      <c r="SVV589" s="198"/>
      <c r="SVW589" s="198"/>
      <c r="SVX589" s="198"/>
      <c r="SVY589" s="198"/>
      <c r="SVZ589" s="198"/>
      <c r="SWA589" s="198"/>
      <c r="SWB589" s="198"/>
      <c r="SWC589" s="198"/>
      <c r="SWD589" s="198"/>
      <c r="SWE589" s="198"/>
      <c r="SWF589" s="198"/>
      <c r="SWG589" s="198"/>
      <c r="SWH589" s="198"/>
      <c r="SWI589" s="198"/>
      <c r="SWJ589" s="198"/>
      <c r="SWK589" s="198"/>
      <c r="SWL589" s="198"/>
      <c r="SWM589" s="198"/>
      <c r="SWN589" s="198"/>
      <c r="SWO589" s="198"/>
      <c r="SWP589" s="198"/>
      <c r="SWQ589" s="198"/>
      <c r="SWR589" s="198"/>
      <c r="SWS589" s="198"/>
      <c r="SWT589" s="198"/>
      <c r="SWU589" s="198"/>
      <c r="SWV589" s="198"/>
      <c r="SWW589" s="198"/>
      <c r="SWX589" s="198"/>
      <c r="SWY589" s="198"/>
      <c r="SWZ589" s="198"/>
      <c r="SXA589" s="198"/>
      <c r="SXB589" s="198"/>
      <c r="SXC589" s="198"/>
      <c r="SXD589" s="198"/>
      <c r="SXE589" s="198"/>
      <c r="SXF589" s="198"/>
      <c r="SXG589" s="198"/>
      <c r="SXH589" s="198"/>
      <c r="SXI589" s="198"/>
      <c r="SXJ589" s="198"/>
      <c r="SXK589" s="198"/>
      <c r="SXL589" s="198"/>
      <c r="SXM589" s="198"/>
      <c r="SXN589" s="198"/>
      <c r="SXO589" s="198"/>
      <c r="SXP589" s="198"/>
      <c r="SXQ589" s="198"/>
      <c r="SXR589" s="198"/>
      <c r="SXS589" s="198"/>
      <c r="SXT589" s="198"/>
      <c r="SXU589" s="198"/>
      <c r="SXV589" s="198"/>
      <c r="SXW589" s="198"/>
      <c r="SXX589" s="198"/>
      <c r="SXY589" s="198"/>
      <c r="SXZ589" s="198"/>
      <c r="SYA589" s="198"/>
      <c r="SYB589" s="198"/>
      <c r="SYC589" s="198"/>
      <c r="SYD589" s="198"/>
      <c r="SYE589" s="198"/>
      <c r="SYF589" s="198"/>
      <c r="SYG589" s="198"/>
      <c r="SYH589" s="198"/>
      <c r="SYI589" s="198"/>
      <c r="SYJ589" s="198"/>
      <c r="SYK589" s="198"/>
      <c r="SYL589" s="198"/>
      <c r="SYM589" s="198"/>
      <c r="SYN589" s="198"/>
      <c r="SYO589" s="198"/>
      <c r="SYP589" s="198"/>
      <c r="SYQ589" s="198"/>
      <c r="SYR589" s="198"/>
      <c r="SYS589" s="198"/>
      <c r="SYT589" s="198"/>
      <c r="SYU589" s="198"/>
      <c r="SYV589" s="198"/>
      <c r="SYW589" s="198"/>
      <c r="SYX589" s="198"/>
      <c r="SYY589" s="198"/>
      <c r="SYZ589" s="198"/>
      <c r="SZA589" s="198"/>
      <c r="SZB589" s="198"/>
      <c r="SZC589" s="198"/>
      <c r="SZD589" s="198"/>
      <c r="SZE589" s="198"/>
      <c r="SZF589" s="198"/>
      <c r="SZG589" s="198"/>
      <c r="SZH589" s="198"/>
      <c r="SZI589" s="198"/>
      <c r="SZJ589" s="198"/>
      <c r="SZK589" s="198"/>
      <c r="SZL589" s="198"/>
      <c r="SZM589" s="198"/>
      <c r="SZN589" s="198"/>
      <c r="SZO589" s="198"/>
      <c r="SZP589" s="198"/>
      <c r="SZQ589" s="198"/>
      <c r="SZR589" s="198"/>
      <c r="SZS589" s="198"/>
      <c r="SZT589" s="198"/>
      <c r="SZU589" s="198"/>
      <c r="SZV589" s="198"/>
      <c r="SZW589" s="198"/>
      <c r="SZX589" s="198"/>
      <c r="SZY589" s="198"/>
      <c r="SZZ589" s="198"/>
      <c r="TAA589" s="198"/>
      <c r="TAB589" s="198"/>
      <c r="TAC589" s="198"/>
      <c r="TAD589" s="198"/>
      <c r="TAE589" s="198"/>
      <c r="TAF589" s="198"/>
      <c r="TAG589" s="198"/>
      <c r="TAH589" s="198"/>
      <c r="TAI589" s="198"/>
      <c r="TAJ589" s="198"/>
      <c r="TAK589" s="198"/>
      <c r="TAL589" s="198"/>
      <c r="TAM589" s="198"/>
      <c r="TAN589" s="198"/>
      <c r="TAO589" s="198"/>
      <c r="TAP589" s="198"/>
      <c r="TAQ589" s="198"/>
      <c r="TAR589" s="198"/>
      <c r="TAS589" s="198"/>
      <c r="TAT589" s="198"/>
      <c r="TAU589" s="198"/>
      <c r="TAV589" s="198"/>
      <c r="TAW589" s="198"/>
      <c r="TAX589" s="198"/>
      <c r="TAY589" s="198"/>
      <c r="TAZ589" s="198"/>
      <c r="TBA589" s="198"/>
      <c r="TBB589" s="198"/>
      <c r="TBC589" s="198"/>
      <c r="TBD589" s="198"/>
      <c r="TBE589" s="198"/>
      <c r="TBF589" s="198"/>
      <c r="TBG589" s="198"/>
      <c r="TBH589" s="198"/>
      <c r="TBI589" s="198"/>
      <c r="TBJ589" s="198"/>
      <c r="TBK589" s="198"/>
      <c r="TBL589" s="198"/>
      <c r="TBM589" s="198"/>
      <c r="TBN589" s="198"/>
      <c r="TBO589" s="198"/>
      <c r="TBP589" s="198"/>
      <c r="TBQ589" s="198"/>
      <c r="TBR589" s="198"/>
      <c r="TBS589" s="198"/>
      <c r="TBT589" s="198"/>
      <c r="TBU589" s="198"/>
      <c r="TBV589" s="198"/>
      <c r="TBW589" s="198"/>
      <c r="TBX589" s="198"/>
      <c r="TBY589" s="198"/>
      <c r="TBZ589" s="198"/>
      <c r="TCA589" s="198"/>
      <c r="TCB589" s="198"/>
      <c r="TCC589" s="198"/>
      <c r="TCD589" s="198"/>
      <c r="TCE589" s="198"/>
      <c r="TCF589" s="198"/>
      <c r="TCG589" s="198"/>
      <c r="TCH589" s="198"/>
      <c r="TCI589" s="198"/>
      <c r="TCJ589" s="198"/>
      <c r="TCK589" s="198"/>
      <c r="TCL589" s="198"/>
      <c r="TCM589" s="198"/>
      <c r="TCN589" s="198"/>
      <c r="TCO589" s="198"/>
      <c r="TCP589" s="198"/>
      <c r="TCQ589" s="198"/>
      <c r="TCR589" s="198"/>
      <c r="TCS589" s="198"/>
      <c r="TCT589" s="198"/>
      <c r="TCU589" s="198"/>
      <c r="TCV589" s="198"/>
      <c r="TCW589" s="198"/>
      <c r="TCX589" s="198"/>
      <c r="TCY589" s="198"/>
      <c r="TCZ589" s="198"/>
      <c r="TDA589" s="198"/>
      <c r="TDB589" s="198"/>
      <c r="TDC589" s="198"/>
      <c r="TDD589" s="198"/>
      <c r="TDE589" s="198"/>
      <c r="TDF589" s="198"/>
      <c r="TDG589" s="198"/>
      <c r="TDH589" s="198"/>
      <c r="TDI589" s="198"/>
      <c r="TDJ589" s="198"/>
      <c r="TDK589" s="198"/>
      <c r="TDL589" s="198"/>
      <c r="TDM589" s="198"/>
      <c r="TDN589" s="198"/>
      <c r="TDO589" s="198"/>
      <c r="TDP589" s="198"/>
      <c r="TDQ589" s="198"/>
      <c r="TDR589" s="198"/>
      <c r="TDS589" s="198"/>
      <c r="TDT589" s="198"/>
      <c r="TDU589" s="198"/>
      <c r="TDV589" s="198"/>
      <c r="TDW589" s="198"/>
      <c r="TDX589" s="198"/>
      <c r="TDY589" s="198"/>
      <c r="TDZ589" s="198"/>
      <c r="TEA589" s="198"/>
      <c r="TEB589" s="198"/>
      <c r="TEC589" s="198"/>
      <c r="TED589" s="198"/>
      <c r="TEE589" s="198"/>
      <c r="TEF589" s="198"/>
      <c r="TEG589" s="198"/>
      <c r="TEH589" s="198"/>
      <c r="TEI589" s="198"/>
      <c r="TEJ589" s="198"/>
      <c r="TEK589" s="198"/>
      <c r="TEL589" s="198"/>
      <c r="TEM589" s="198"/>
      <c r="TEN589" s="198"/>
      <c r="TEO589" s="198"/>
      <c r="TEP589" s="198"/>
      <c r="TEQ589" s="198"/>
      <c r="TER589" s="198"/>
      <c r="TES589" s="198"/>
      <c r="TET589" s="198"/>
      <c r="TEU589" s="198"/>
      <c r="TEV589" s="198"/>
      <c r="TEW589" s="198"/>
      <c r="TEX589" s="198"/>
      <c r="TEY589" s="198"/>
      <c r="TEZ589" s="198"/>
      <c r="TFA589" s="198"/>
      <c r="TFB589" s="198"/>
      <c r="TFC589" s="198"/>
      <c r="TFD589" s="198"/>
      <c r="TFE589" s="198"/>
      <c r="TFF589" s="198"/>
      <c r="TFG589" s="198"/>
      <c r="TFH589" s="198"/>
      <c r="TFI589" s="198"/>
      <c r="TFJ589" s="198"/>
      <c r="TFK589" s="198"/>
      <c r="TFL589" s="198"/>
      <c r="TFM589" s="198"/>
      <c r="TFN589" s="198"/>
      <c r="TFO589" s="198"/>
      <c r="TFP589" s="198"/>
      <c r="TFQ589" s="198"/>
      <c r="TFR589" s="198"/>
      <c r="TFS589" s="198"/>
      <c r="TFT589" s="198"/>
      <c r="TFU589" s="198"/>
      <c r="TFV589" s="198"/>
      <c r="TFW589" s="198"/>
      <c r="TFX589" s="198"/>
      <c r="TFY589" s="198"/>
      <c r="TFZ589" s="198"/>
      <c r="TGA589" s="198"/>
      <c r="TGB589" s="198"/>
      <c r="TGC589" s="198"/>
      <c r="TGD589" s="198"/>
      <c r="TGE589" s="198"/>
      <c r="TGF589" s="198"/>
      <c r="TGG589" s="198"/>
      <c r="TGH589" s="198"/>
      <c r="TGI589" s="198"/>
      <c r="TGJ589" s="198"/>
      <c r="TGK589" s="198"/>
      <c r="TGL589" s="198"/>
      <c r="TGM589" s="198"/>
      <c r="TGN589" s="198"/>
      <c r="TGO589" s="198"/>
      <c r="TGP589" s="198"/>
      <c r="TGQ589" s="198"/>
      <c r="TGR589" s="198"/>
      <c r="TGS589" s="198"/>
      <c r="TGT589" s="198"/>
      <c r="TGU589" s="198"/>
      <c r="TGV589" s="198"/>
      <c r="TGW589" s="198"/>
      <c r="TGX589" s="198"/>
      <c r="TGY589" s="198"/>
      <c r="TGZ589" s="198"/>
      <c r="THA589" s="198"/>
      <c r="THB589" s="198"/>
      <c r="THC589" s="198"/>
      <c r="THD589" s="198"/>
      <c r="THE589" s="198"/>
      <c r="THF589" s="198"/>
      <c r="THG589" s="198"/>
      <c r="THH589" s="198"/>
      <c r="THI589" s="198"/>
      <c r="THJ589" s="198"/>
      <c r="THK589" s="198"/>
      <c r="THL589" s="198"/>
      <c r="THM589" s="198"/>
      <c r="THN589" s="198"/>
      <c r="THO589" s="198"/>
      <c r="THP589" s="198"/>
      <c r="THQ589" s="198"/>
      <c r="THR589" s="198"/>
      <c r="THS589" s="198"/>
      <c r="THT589" s="198"/>
      <c r="THU589" s="198"/>
      <c r="THV589" s="198"/>
      <c r="THW589" s="198"/>
      <c r="THX589" s="198"/>
      <c r="THY589" s="198"/>
      <c r="THZ589" s="198"/>
      <c r="TIA589" s="198"/>
      <c r="TIB589" s="198"/>
      <c r="TIC589" s="198"/>
      <c r="TID589" s="198"/>
      <c r="TIE589" s="198"/>
      <c r="TIF589" s="198"/>
      <c r="TIG589" s="198"/>
      <c r="TIH589" s="198"/>
      <c r="TII589" s="198"/>
      <c r="TIJ589" s="198"/>
      <c r="TIK589" s="198"/>
      <c r="TIL589" s="198"/>
      <c r="TIM589" s="198"/>
      <c r="TIN589" s="198"/>
      <c r="TIO589" s="198"/>
      <c r="TIP589" s="198"/>
      <c r="TIQ589" s="198"/>
      <c r="TIR589" s="198"/>
      <c r="TIS589" s="198"/>
      <c r="TIT589" s="198"/>
      <c r="TIU589" s="198"/>
      <c r="TIV589" s="198"/>
      <c r="TIW589" s="198"/>
      <c r="TIX589" s="198"/>
      <c r="TIY589" s="198"/>
      <c r="TIZ589" s="198"/>
      <c r="TJA589" s="198"/>
      <c r="TJB589" s="198"/>
      <c r="TJC589" s="198"/>
      <c r="TJD589" s="198"/>
      <c r="TJE589" s="198"/>
      <c r="TJF589" s="198"/>
      <c r="TJG589" s="198"/>
      <c r="TJH589" s="198"/>
      <c r="TJI589" s="198"/>
      <c r="TJJ589" s="198"/>
      <c r="TJK589" s="198"/>
      <c r="TJL589" s="198"/>
      <c r="TJM589" s="198"/>
      <c r="TJN589" s="198"/>
      <c r="TJO589" s="198"/>
      <c r="TJP589" s="198"/>
      <c r="TJQ589" s="198"/>
      <c r="TJR589" s="198"/>
      <c r="TJS589" s="198"/>
      <c r="TJT589" s="198"/>
      <c r="TJU589" s="198"/>
      <c r="TJV589" s="198"/>
      <c r="TJW589" s="198"/>
      <c r="TJX589" s="198"/>
      <c r="TJY589" s="198"/>
      <c r="TJZ589" s="198"/>
      <c r="TKA589" s="198"/>
      <c r="TKB589" s="198"/>
      <c r="TKC589" s="198"/>
      <c r="TKD589" s="198"/>
      <c r="TKE589" s="198"/>
      <c r="TKF589" s="198"/>
      <c r="TKG589" s="198"/>
      <c r="TKH589" s="198"/>
      <c r="TKI589" s="198"/>
      <c r="TKJ589" s="198"/>
      <c r="TKK589" s="198"/>
      <c r="TKL589" s="198"/>
      <c r="TKM589" s="198"/>
      <c r="TKN589" s="198"/>
      <c r="TKO589" s="198"/>
      <c r="TKP589" s="198"/>
      <c r="TKQ589" s="198"/>
      <c r="TKR589" s="198"/>
      <c r="TKS589" s="198"/>
      <c r="TKT589" s="198"/>
      <c r="TKU589" s="198"/>
      <c r="TKV589" s="198"/>
      <c r="TKW589" s="198"/>
      <c r="TKX589" s="198"/>
      <c r="TKY589" s="198"/>
      <c r="TKZ589" s="198"/>
      <c r="TLA589" s="198"/>
      <c r="TLB589" s="198"/>
      <c r="TLC589" s="198"/>
      <c r="TLD589" s="198"/>
      <c r="TLE589" s="198"/>
      <c r="TLF589" s="198"/>
      <c r="TLG589" s="198"/>
      <c r="TLH589" s="198"/>
      <c r="TLI589" s="198"/>
      <c r="TLJ589" s="198"/>
      <c r="TLK589" s="198"/>
      <c r="TLL589" s="198"/>
      <c r="TLM589" s="198"/>
      <c r="TLN589" s="198"/>
      <c r="TLO589" s="198"/>
      <c r="TLP589" s="198"/>
      <c r="TLQ589" s="198"/>
      <c r="TLR589" s="198"/>
      <c r="TLS589" s="198"/>
      <c r="TLT589" s="198"/>
      <c r="TLU589" s="198"/>
      <c r="TLV589" s="198"/>
      <c r="TLW589" s="198"/>
      <c r="TLX589" s="198"/>
      <c r="TLY589" s="198"/>
      <c r="TLZ589" s="198"/>
      <c r="TMA589" s="198"/>
      <c r="TMB589" s="198"/>
      <c r="TMC589" s="198"/>
      <c r="TMD589" s="198"/>
      <c r="TME589" s="198"/>
      <c r="TMF589" s="198"/>
      <c r="TMG589" s="198"/>
      <c r="TMH589" s="198"/>
      <c r="TMI589" s="198"/>
      <c r="TMJ589" s="198"/>
      <c r="TMK589" s="198"/>
      <c r="TML589" s="198"/>
      <c r="TMM589" s="198"/>
      <c r="TMN589" s="198"/>
      <c r="TMO589" s="198"/>
      <c r="TMP589" s="198"/>
      <c r="TMQ589" s="198"/>
      <c r="TMR589" s="198"/>
      <c r="TMS589" s="198"/>
      <c r="TMT589" s="198"/>
      <c r="TMU589" s="198"/>
      <c r="TMV589" s="198"/>
      <c r="TMW589" s="198"/>
      <c r="TMX589" s="198"/>
      <c r="TMY589" s="198"/>
      <c r="TMZ589" s="198"/>
      <c r="TNA589" s="198"/>
      <c r="TNB589" s="198"/>
      <c r="TNC589" s="198"/>
      <c r="TND589" s="198"/>
      <c r="TNE589" s="198"/>
      <c r="TNF589" s="198"/>
      <c r="TNG589" s="198"/>
      <c r="TNH589" s="198"/>
      <c r="TNI589" s="198"/>
      <c r="TNJ589" s="198"/>
      <c r="TNK589" s="198"/>
      <c r="TNL589" s="198"/>
      <c r="TNM589" s="198"/>
      <c r="TNN589" s="198"/>
      <c r="TNO589" s="198"/>
      <c r="TNP589" s="198"/>
      <c r="TNQ589" s="198"/>
      <c r="TNR589" s="198"/>
      <c r="TNS589" s="198"/>
      <c r="TNT589" s="198"/>
      <c r="TNU589" s="198"/>
      <c r="TNV589" s="198"/>
      <c r="TNW589" s="198"/>
      <c r="TNX589" s="198"/>
      <c r="TNY589" s="198"/>
      <c r="TNZ589" s="198"/>
      <c r="TOA589" s="198"/>
      <c r="TOB589" s="198"/>
      <c r="TOC589" s="198"/>
      <c r="TOD589" s="198"/>
      <c r="TOE589" s="198"/>
      <c r="TOF589" s="198"/>
      <c r="TOG589" s="198"/>
      <c r="TOH589" s="198"/>
      <c r="TOI589" s="198"/>
      <c r="TOJ589" s="198"/>
      <c r="TOK589" s="198"/>
      <c r="TOL589" s="198"/>
      <c r="TOM589" s="198"/>
      <c r="TON589" s="198"/>
      <c r="TOO589" s="198"/>
      <c r="TOP589" s="198"/>
      <c r="TOQ589" s="198"/>
      <c r="TOR589" s="198"/>
      <c r="TOS589" s="198"/>
      <c r="TOT589" s="198"/>
      <c r="TOU589" s="198"/>
      <c r="TOV589" s="198"/>
      <c r="TOW589" s="198"/>
      <c r="TOX589" s="198"/>
      <c r="TOY589" s="198"/>
      <c r="TOZ589" s="198"/>
      <c r="TPA589" s="198"/>
      <c r="TPB589" s="198"/>
      <c r="TPC589" s="198"/>
      <c r="TPD589" s="198"/>
      <c r="TPE589" s="198"/>
      <c r="TPF589" s="198"/>
      <c r="TPG589" s="198"/>
      <c r="TPH589" s="198"/>
      <c r="TPI589" s="198"/>
      <c r="TPJ589" s="198"/>
      <c r="TPK589" s="198"/>
      <c r="TPL589" s="198"/>
      <c r="TPM589" s="198"/>
      <c r="TPN589" s="198"/>
      <c r="TPO589" s="198"/>
      <c r="TPP589" s="198"/>
      <c r="TPQ589" s="198"/>
      <c r="TPR589" s="198"/>
      <c r="TPS589" s="198"/>
      <c r="TPT589" s="198"/>
      <c r="TPU589" s="198"/>
      <c r="TPV589" s="198"/>
      <c r="TPW589" s="198"/>
      <c r="TPX589" s="198"/>
      <c r="TPY589" s="198"/>
      <c r="TPZ589" s="198"/>
      <c r="TQA589" s="198"/>
      <c r="TQB589" s="198"/>
      <c r="TQC589" s="198"/>
      <c r="TQD589" s="198"/>
      <c r="TQE589" s="198"/>
      <c r="TQF589" s="198"/>
      <c r="TQG589" s="198"/>
      <c r="TQH589" s="198"/>
      <c r="TQI589" s="198"/>
      <c r="TQJ589" s="198"/>
      <c r="TQK589" s="198"/>
      <c r="TQL589" s="198"/>
      <c r="TQM589" s="198"/>
      <c r="TQN589" s="198"/>
      <c r="TQO589" s="198"/>
      <c r="TQP589" s="198"/>
      <c r="TQQ589" s="198"/>
      <c r="TQR589" s="198"/>
      <c r="TQS589" s="198"/>
      <c r="TQT589" s="198"/>
      <c r="TQU589" s="198"/>
      <c r="TQV589" s="198"/>
      <c r="TQW589" s="198"/>
      <c r="TQX589" s="198"/>
      <c r="TQY589" s="198"/>
      <c r="TQZ589" s="198"/>
      <c r="TRA589" s="198"/>
      <c r="TRB589" s="198"/>
      <c r="TRC589" s="198"/>
      <c r="TRD589" s="198"/>
      <c r="TRE589" s="198"/>
      <c r="TRF589" s="198"/>
      <c r="TRG589" s="198"/>
      <c r="TRH589" s="198"/>
      <c r="TRI589" s="198"/>
      <c r="TRJ589" s="198"/>
      <c r="TRK589" s="198"/>
      <c r="TRL589" s="198"/>
      <c r="TRM589" s="198"/>
      <c r="TRN589" s="198"/>
      <c r="TRO589" s="198"/>
      <c r="TRP589" s="198"/>
      <c r="TRQ589" s="198"/>
      <c r="TRR589" s="198"/>
      <c r="TRS589" s="198"/>
      <c r="TRT589" s="198"/>
      <c r="TRU589" s="198"/>
      <c r="TRV589" s="198"/>
      <c r="TRW589" s="198"/>
      <c r="TRX589" s="198"/>
      <c r="TRY589" s="198"/>
      <c r="TRZ589" s="198"/>
      <c r="TSA589" s="198"/>
      <c r="TSB589" s="198"/>
      <c r="TSC589" s="198"/>
      <c r="TSD589" s="198"/>
      <c r="TSE589" s="198"/>
      <c r="TSF589" s="198"/>
      <c r="TSG589" s="198"/>
      <c r="TSH589" s="198"/>
      <c r="TSI589" s="198"/>
      <c r="TSJ589" s="198"/>
      <c r="TSK589" s="198"/>
      <c r="TSL589" s="198"/>
      <c r="TSM589" s="198"/>
      <c r="TSN589" s="198"/>
      <c r="TSO589" s="198"/>
      <c r="TSP589" s="198"/>
      <c r="TSQ589" s="198"/>
      <c r="TSR589" s="198"/>
      <c r="TSS589" s="198"/>
      <c r="TST589" s="198"/>
      <c r="TSU589" s="198"/>
      <c r="TSV589" s="198"/>
      <c r="TSW589" s="198"/>
      <c r="TSX589" s="198"/>
      <c r="TSY589" s="198"/>
      <c r="TSZ589" s="198"/>
      <c r="TTA589" s="198"/>
      <c r="TTB589" s="198"/>
      <c r="TTC589" s="198"/>
      <c r="TTD589" s="198"/>
      <c r="TTE589" s="198"/>
      <c r="TTF589" s="198"/>
      <c r="TTG589" s="198"/>
      <c r="TTH589" s="198"/>
      <c r="TTI589" s="198"/>
      <c r="TTJ589" s="198"/>
      <c r="TTK589" s="198"/>
      <c r="TTL589" s="198"/>
      <c r="TTM589" s="198"/>
      <c r="TTN589" s="198"/>
      <c r="TTO589" s="198"/>
      <c r="TTP589" s="198"/>
      <c r="TTQ589" s="198"/>
      <c r="TTR589" s="198"/>
      <c r="TTS589" s="198"/>
      <c r="TTT589" s="198"/>
      <c r="TTU589" s="198"/>
      <c r="TTV589" s="198"/>
      <c r="TTW589" s="198"/>
      <c r="TTX589" s="198"/>
      <c r="TTY589" s="198"/>
      <c r="TTZ589" s="198"/>
      <c r="TUA589" s="198"/>
      <c r="TUB589" s="198"/>
      <c r="TUC589" s="198"/>
      <c r="TUD589" s="198"/>
      <c r="TUE589" s="198"/>
      <c r="TUF589" s="198"/>
      <c r="TUG589" s="198"/>
      <c r="TUH589" s="198"/>
      <c r="TUI589" s="198"/>
      <c r="TUJ589" s="198"/>
      <c r="TUK589" s="198"/>
      <c r="TUL589" s="198"/>
      <c r="TUM589" s="198"/>
      <c r="TUN589" s="198"/>
      <c r="TUO589" s="198"/>
      <c r="TUP589" s="198"/>
      <c r="TUQ589" s="198"/>
      <c r="TUR589" s="198"/>
      <c r="TUS589" s="198"/>
      <c r="TUT589" s="198"/>
      <c r="TUU589" s="198"/>
      <c r="TUV589" s="198"/>
      <c r="TUW589" s="198"/>
      <c r="TUX589" s="198"/>
      <c r="TUY589" s="198"/>
      <c r="TUZ589" s="198"/>
      <c r="TVA589" s="198"/>
      <c r="TVB589" s="198"/>
      <c r="TVC589" s="198"/>
      <c r="TVD589" s="198"/>
      <c r="TVE589" s="198"/>
      <c r="TVF589" s="198"/>
      <c r="TVG589" s="198"/>
      <c r="TVH589" s="198"/>
      <c r="TVI589" s="198"/>
      <c r="TVJ589" s="198"/>
      <c r="TVK589" s="198"/>
      <c r="TVL589" s="198"/>
      <c r="TVM589" s="198"/>
      <c r="TVN589" s="198"/>
      <c r="TVO589" s="198"/>
      <c r="TVP589" s="198"/>
      <c r="TVQ589" s="198"/>
      <c r="TVR589" s="198"/>
      <c r="TVS589" s="198"/>
      <c r="TVT589" s="198"/>
      <c r="TVU589" s="198"/>
      <c r="TVV589" s="198"/>
      <c r="TVW589" s="198"/>
      <c r="TVX589" s="198"/>
      <c r="TVY589" s="198"/>
      <c r="TVZ589" s="198"/>
      <c r="TWA589" s="198"/>
      <c r="TWB589" s="198"/>
      <c r="TWC589" s="198"/>
      <c r="TWD589" s="198"/>
      <c r="TWE589" s="198"/>
      <c r="TWF589" s="198"/>
      <c r="TWG589" s="198"/>
      <c r="TWH589" s="198"/>
      <c r="TWI589" s="198"/>
      <c r="TWJ589" s="198"/>
      <c r="TWK589" s="198"/>
      <c r="TWL589" s="198"/>
      <c r="TWM589" s="198"/>
      <c r="TWN589" s="198"/>
      <c r="TWO589" s="198"/>
      <c r="TWP589" s="198"/>
      <c r="TWQ589" s="198"/>
      <c r="TWR589" s="198"/>
      <c r="TWS589" s="198"/>
      <c r="TWT589" s="198"/>
      <c r="TWU589" s="198"/>
      <c r="TWV589" s="198"/>
      <c r="TWW589" s="198"/>
      <c r="TWX589" s="198"/>
      <c r="TWY589" s="198"/>
      <c r="TWZ589" s="198"/>
      <c r="TXA589" s="198"/>
      <c r="TXB589" s="198"/>
      <c r="TXC589" s="198"/>
      <c r="TXD589" s="198"/>
      <c r="TXE589" s="198"/>
      <c r="TXF589" s="198"/>
      <c r="TXG589" s="198"/>
      <c r="TXH589" s="198"/>
      <c r="TXI589" s="198"/>
      <c r="TXJ589" s="198"/>
      <c r="TXK589" s="198"/>
      <c r="TXL589" s="198"/>
      <c r="TXM589" s="198"/>
      <c r="TXN589" s="198"/>
      <c r="TXO589" s="198"/>
      <c r="TXP589" s="198"/>
      <c r="TXQ589" s="198"/>
      <c r="TXR589" s="198"/>
      <c r="TXS589" s="198"/>
      <c r="TXT589" s="198"/>
      <c r="TXU589" s="198"/>
      <c r="TXV589" s="198"/>
      <c r="TXW589" s="198"/>
      <c r="TXX589" s="198"/>
      <c r="TXY589" s="198"/>
      <c r="TXZ589" s="198"/>
      <c r="TYA589" s="198"/>
      <c r="TYB589" s="198"/>
      <c r="TYC589" s="198"/>
      <c r="TYD589" s="198"/>
      <c r="TYE589" s="198"/>
      <c r="TYF589" s="198"/>
      <c r="TYG589" s="198"/>
      <c r="TYH589" s="198"/>
      <c r="TYI589" s="198"/>
      <c r="TYJ589" s="198"/>
      <c r="TYK589" s="198"/>
      <c r="TYL589" s="198"/>
      <c r="TYM589" s="198"/>
      <c r="TYN589" s="198"/>
      <c r="TYO589" s="198"/>
      <c r="TYP589" s="198"/>
      <c r="TYQ589" s="198"/>
      <c r="TYR589" s="198"/>
      <c r="TYS589" s="198"/>
      <c r="TYT589" s="198"/>
      <c r="TYU589" s="198"/>
      <c r="TYV589" s="198"/>
      <c r="TYW589" s="198"/>
      <c r="TYX589" s="198"/>
      <c r="TYY589" s="198"/>
      <c r="TYZ589" s="198"/>
      <c r="TZA589" s="198"/>
      <c r="TZB589" s="198"/>
      <c r="TZC589" s="198"/>
      <c r="TZD589" s="198"/>
      <c r="TZE589" s="198"/>
      <c r="TZF589" s="198"/>
      <c r="TZG589" s="198"/>
      <c r="TZH589" s="198"/>
      <c r="TZI589" s="198"/>
      <c r="TZJ589" s="198"/>
      <c r="TZK589" s="198"/>
      <c r="TZL589" s="198"/>
      <c r="TZM589" s="198"/>
      <c r="TZN589" s="198"/>
      <c r="TZO589" s="198"/>
      <c r="TZP589" s="198"/>
      <c r="TZQ589" s="198"/>
      <c r="TZR589" s="198"/>
      <c r="TZS589" s="198"/>
      <c r="TZT589" s="198"/>
      <c r="TZU589" s="198"/>
      <c r="TZV589" s="198"/>
      <c r="TZW589" s="198"/>
      <c r="TZX589" s="198"/>
      <c r="TZY589" s="198"/>
      <c r="TZZ589" s="198"/>
      <c r="UAA589" s="198"/>
      <c r="UAB589" s="198"/>
      <c r="UAC589" s="198"/>
      <c r="UAD589" s="198"/>
      <c r="UAE589" s="198"/>
      <c r="UAF589" s="198"/>
      <c r="UAG589" s="198"/>
      <c r="UAH589" s="198"/>
      <c r="UAI589" s="198"/>
      <c r="UAJ589" s="198"/>
      <c r="UAK589" s="198"/>
      <c r="UAL589" s="198"/>
      <c r="UAM589" s="198"/>
      <c r="UAN589" s="198"/>
      <c r="UAO589" s="198"/>
      <c r="UAP589" s="198"/>
      <c r="UAQ589" s="198"/>
      <c r="UAR589" s="198"/>
      <c r="UAS589" s="198"/>
      <c r="UAT589" s="198"/>
      <c r="UAU589" s="198"/>
      <c r="UAV589" s="198"/>
      <c r="UAW589" s="198"/>
      <c r="UAX589" s="198"/>
      <c r="UAY589" s="198"/>
      <c r="UAZ589" s="198"/>
      <c r="UBA589" s="198"/>
      <c r="UBB589" s="198"/>
      <c r="UBC589" s="198"/>
      <c r="UBD589" s="198"/>
      <c r="UBE589" s="198"/>
      <c r="UBF589" s="198"/>
      <c r="UBG589" s="198"/>
      <c r="UBH589" s="198"/>
      <c r="UBI589" s="198"/>
      <c r="UBJ589" s="198"/>
      <c r="UBK589" s="198"/>
      <c r="UBL589" s="198"/>
      <c r="UBM589" s="198"/>
      <c r="UBN589" s="198"/>
      <c r="UBO589" s="198"/>
      <c r="UBP589" s="198"/>
      <c r="UBQ589" s="198"/>
      <c r="UBR589" s="198"/>
      <c r="UBS589" s="198"/>
      <c r="UBT589" s="198"/>
      <c r="UBU589" s="198"/>
      <c r="UBV589" s="198"/>
      <c r="UBW589" s="198"/>
      <c r="UBX589" s="198"/>
      <c r="UBY589" s="198"/>
      <c r="UBZ589" s="198"/>
      <c r="UCA589" s="198"/>
      <c r="UCB589" s="198"/>
      <c r="UCC589" s="198"/>
      <c r="UCD589" s="198"/>
      <c r="UCE589" s="198"/>
      <c r="UCF589" s="198"/>
      <c r="UCG589" s="198"/>
      <c r="UCH589" s="198"/>
      <c r="UCI589" s="198"/>
      <c r="UCJ589" s="198"/>
      <c r="UCK589" s="198"/>
      <c r="UCL589" s="198"/>
      <c r="UCM589" s="198"/>
      <c r="UCN589" s="198"/>
      <c r="UCO589" s="198"/>
      <c r="UCP589" s="198"/>
      <c r="UCQ589" s="198"/>
      <c r="UCR589" s="198"/>
      <c r="UCS589" s="198"/>
      <c r="UCT589" s="198"/>
      <c r="UCU589" s="198"/>
      <c r="UCV589" s="198"/>
      <c r="UCW589" s="198"/>
      <c r="UCX589" s="198"/>
      <c r="UCY589" s="198"/>
      <c r="UCZ589" s="198"/>
      <c r="UDA589" s="198"/>
      <c r="UDB589" s="198"/>
      <c r="UDC589" s="198"/>
      <c r="UDD589" s="198"/>
      <c r="UDE589" s="198"/>
      <c r="UDF589" s="198"/>
      <c r="UDG589" s="198"/>
      <c r="UDH589" s="198"/>
      <c r="UDI589" s="198"/>
      <c r="UDJ589" s="198"/>
      <c r="UDK589" s="198"/>
      <c r="UDL589" s="198"/>
      <c r="UDM589" s="198"/>
      <c r="UDN589" s="198"/>
      <c r="UDO589" s="198"/>
      <c r="UDP589" s="198"/>
      <c r="UDQ589" s="198"/>
      <c r="UDR589" s="198"/>
      <c r="UDS589" s="198"/>
      <c r="UDT589" s="198"/>
      <c r="UDU589" s="198"/>
      <c r="UDV589" s="198"/>
      <c r="UDW589" s="198"/>
      <c r="UDX589" s="198"/>
      <c r="UDY589" s="198"/>
      <c r="UDZ589" s="198"/>
      <c r="UEA589" s="198"/>
      <c r="UEB589" s="198"/>
      <c r="UEC589" s="198"/>
      <c r="UED589" s="198"/>
      <c r="UEE589" s="198"/>
      <c r="UEF589" s="198"/>
      <c r="UEG589" s="198"/>
      <c r="UEH589" s="198"/>
      <c r="UEI589" s="198"/>
      <c r="UEJ589" s="198"/>
      <c r="UEK589" s="198"/>
      <c r="UEL589" s="198"/>
      <c r="UEM589" s="198"/>
      <c r="UEN589" s="198"/>
      <c r="UEO589" s="198"/>
      <c r="UEP589" s="198"/>
      <c r="UEQ589" s="198"/>
      <c r="UER589" s="198"/>
      <c r="UES589" s="198"/>
      <c r="UET589" s="198"/>
      <c r="UEU589" s="198"/>
      <c r="UEV589" s="198"/>
      <c r="UEW589" s="198"/>
      <c r="UEX589" s="198"/>
      <c r="UEY589" s="198"/>
      <c r="UEZ589" s="198"/>
      <c r="UFA589" s="198"/>
      <c r="UFB589" s="198"/>
      <c r="UFC589" s="198"/>
      <c r="UFD589" s="198"/>
      <c r="UFE589" s="198"/>
      <c r="UFF589" s="198"/>
      <c r="UFG589" s="198"/>
      <c r="UFH589" s="198"/>
      <c r="UFI589" s="198"/>
      <c r="UFJ589" s="198"/>
      <c r="UFK589" s="198"/>
      <c r="UFL589" s="198"/>
      <c r="UFM589" s="198"/>
      <c r="UFN589" s="198"/>
      <c r="UFO589" s="198"/>
      <c r="UFP589" s="198"/>
      <c r="UFQ589" s="198"/>
      <c r="UFR589" s="198"/>
      <c r="UFS589" s="198"/>
      <c r="UFT589" s="198"/>
      <c r="UFU589" s="198"/>
      <c r="UFV589" s="198"/>
      <c r="UFW589" s="198"/>
      <c r="UFX589" s="198"/>
      <c r="UFY589" s="198"/>
      <c r="UFZ589" s="198"/>
      <c r="UGA589" s="198"/>
      <c r="UGB589" s="198"/>
      <c r="UGC589" s="198"/>
      <c r="UGD589" s="198"/>
      <c r="UGE589" s="198"/>
      <c r="UGF589" s="198"/>
      <c r="UGG589" s="198"/>
      <c r="UGH589" s="198"/>
      <c r="UGI589" s="198"/>
      <c r="UGJ589" s="198"/>
      <c r="UGK589" s="198"/>
      <c r="UGL589" s="198"/>
      <c r="UGM589" s="198"/>
      <c r="UGN589" s="198"/>
      <c r="UGO589" s="198"/>
      <c r="UGP589" s="198"/>
      <c r="UGQ589" s="198"/>
      <c r="UGR589" s="198"/>
      <c r="UGS589" s="198"/>
      <c r="UGT589" s="198"/>
      <c r="UGU589" s="198"/>
      <c r="UGV589" s="198"/>
      <c r="UGW589" s="198"/>
      <c r="UGX589" s="198"/>
      <c r="UGY589" s="198"/>
      <c r="UGZ589" s="198"/>
      <c r="UHA589" s="198"/>
      <c r="UHB589" s="198"/>
      <c r="UHC589" s="198"/>
      <c r="UHD589" s="198"/>
      <c r="UHE589" s="198"/>
      <c r="UHF589" s="198"/>
      <c r="UHG589" s="198"/>
      <c r="UHH589" s="198"/>
      <c r="UHI589" s="198"/>
      <c r="UHJ589" s="198"/>
      <c r="UHK589" s="198"/>
      <c r="UHL589" s="198"/>
      <c r="UHM589" s="198"/>
      <c r="UHN589" s="198"/>
      <c r="UHO589" s="198"/>
      <c r="UHP589" s="198"/>
      <c r="UHQ589" s="198"/>
      <c r="UHR589" s="198"/>
      <c r="UHS589" s="198"/>
      <c r="UHT589" s="198"/>
      <c r="UHU589" s="198"/>
      <c r="UHV589" s="198"/>
      <c r="UHW589" s="198"/>
      <c r="UHX589" s="198"/>
      <c r="UHY589" s="198"/>
      <c r="UHZ589" s="198"/>
      <c r="UIA589" s="198"/>
      <c r="UIB589" s="198"/>
      <c r="UIC589" s="198"/>
      <c r="UID589" s="198"/>
      <c r="UIE589" s="198"/>
      <c r="UIF589" s="198"/>
      <c r="UIG589" s="198"/>
      <c r="UIH589" s="198"/>
      <c r="UII589" s="198"/>
      <c r="UIJ589" s="198"/>
      <c r="UIK589" s="198"/>
      <c r="UIL589" s="198"/>
      <c r="UIM589" s="198"/>
      <c r="UIN589" s="198"/>
      <c r="UIO589" s="198"/>
      <c r="UIP589" s="198"/>
      <c r="UIQ589" s="198"/>
      <c r="UIR589" s="198"/>
      <c r="UIS589" s="198"/>
      <c r="UIT589" s="198"/>
      <c r="UIU589" s="198"/>
      <c r="UIV589" s="198"/>
      <c r="UIW589" s="198"/>
      <c r="UIX589" s="198"/>
      <c r="UIY589" s="198"/>
      <c r="UIZ589" s="198"/>
      <c r="UJA589" s="198"/>
      <c r="UJB589" s="198"/>
      <c r="UJC589" s="198"/>
      <c r="UJD589" s="198"/>
      <c r="UJE589" s="198"/>
      <c r="UJF589" s="198"/>
      <c r="UJG589" s="198"/>
      <c r="UJH589" s="198"/>
      <c r="UJI589" s="198"/>
      <c r="UJJ589" s="198"/>
      <c r="UJK589" s="198"/>
      <c r="UJL589" s="198"/>
      <c r="UJM589" s="198"/>
      <c r="UJN589" s="198"/>
      <c r="UJO589" s="198"/>
      <c r="UJP589" s="198"/>
      <c r="UJQ589" s="198"/>
      <c r="UJR589" s="198"/>
      <c r="UJS589" s="198"/>
      <c r="UJT589" s="198"/>
      <c r="UJU589" s="198"/>
      <c r="UJV589" s="198"/>
      <c r="UJW589" s="198"/>
      <c r="UJX589" s="198"/>
      <c r="UJY589" s="198"/>
      <c r="UJZ589" s="198"/>
      <c r="UKA589" s="198"/>
      <c r="UKB589" s="198"/>
      <c r="UKC589" s="198"/>
      <c r="UKD589" s="198"/>
      <c r="UKE589" s="198"/>
      <c r="UKF589" s="198"/>
      <c r="UKG589" s="198"/>
      <c r="UKH589" s="198"/>
      <c r="UKI589" s="198"/>
      <c r="UKJ589" s="198"/>
      <c r="UKK589" s="198"/>
      <c r="UKL589" s="198"/>
      <c r="UKM589" s="198"/>
      <c r="UKN589" s="198"/>
      <c r="UKO589" s="198"/>
      <c r="UKP589" s="198"/>
      <c r="UKQ589" s="198"/>
      <c r="UKR589" s="198"/>
      <c r="UKS589" s="198"/>
      <c r="UKT589" s="198"/>
      <c r="UKU589" s="198"/>
      <c r="UKV589" s="198"/>
      <c r="UKW589" s="198"/>
      <c r="UKX589" s="198"/>
      <c r="UKY589" s="198"/>
      <c r="UKZ589" s="198"/>
      <c r="ULA589" s="198"/>
      <c r="ULB589" s="198"/>
      <c r="ULC589" s="198"/>
      <c r="ULD589" s="198"/>
      <c r="ULE589" s="198"/>
      <c r="ULF589" s="198"/>
      <c r="ULG589" s="198"/>
      <c r="ULH589" s="198"/>
      <c r="ULI589" s="198"/>
      <c r="ULJ589" s="198"/>
      <c r="ULK589" s="198"/>
      <c r="ULL589" s="198"/>
      <c r="ULM589" s="198"/>
      <c r="ULN589" s="198"/>
      <c r="ULO589" s="198"/>
      <c r="ULP589" s="198"/>
      <c r="ULQ589" s="198"/>
      <c r="ULR589" s="198"/>
      <c r="ULS589" s="198"/>
      <c r="ULT589" s="198"/>
      <c r="ULU589" s="198"/>
      <c r="ULV589" s="198"/>
      <c r="ULW589" s="198"/>
      <c r="ULX589" s="198"/>
      <c r="ULY589" s="198"/>
      <c r="ULZ589" s="198"/>
      <c r="UMA589" s="198"/>
      <c r="UMB589" s="198"/>
      <c r="UMC589" s="198"/>
      <c r="UMD589" s="198"/>
      <c r="UME589" s="198"/>
      <c r="UMF589" s="198"/>
      <c r="UMG589" s="198"/>
      <c r="UMH589" s="198"/>
      <c r="UMI589" s="198"/>
      <c r="UMJ589" s="198"/>
      <c r="UMK589" s="198"/>
      <c r="UML589" s="198"/>
      <c r="UMM589" s="198"/>
      <c r="UMN589" s="198"/>
      <c r="UMO589" s="198"/>
      <c r="UMP589" s="198"/>
      <c r="UMQ589" s="198"/>
      <c r="UMR589" s="198"/>
      <c r="UMS589" s="198"/>
      <c r="UMT589" s="198"/>
      <c r="UMU589" s="198"/>
      <c r="UMV589" s="198"/>
      <c r="UMW589" s="198"/>
      <c r="UMX589" s="198"/>
      <c r="UMY589" s="198"/>
      <c r="UMZ589" s="198"/>
      <c r="UNA589" s="198"/>
      <c r="UNB589" s="198"/>
      <c r="UNC589" s="198"/>
      <c r="UND589" s="198"/>
      <c r="UNE589" s="198"/>
      <c r="UNF589" s="198"/>
      <c r="UNG589" s="198"/>
      <c r="UNH589" s="198"/>
      <c r="UNI589" s="198"/>
      <c r="UNJ589" s="198"/>
      <c r="UNK589" s="198"/>
      <c r="UNL589" s="198"/>
      <c r="UNM589" s="198"/>
      <c r="UNN589" s="198"/>
      <c r="UNO589" s="198"/>
      <c r="UNP589" s="198"/>
      <c r="UNQ589" s="198"/>
      <c r="UNR589" s="198"/>
      <c r="UNS589" s="198"/>
      <c r="UNT589" s="198"/>
      <c r="UNU589" s="198"/>
      <c r="UNV589" s="198"/>
      <c r="UNW589" s="198"/>
      <c r="UNX589" s="198"/>
      <c r="UNY589" s="198"/>
      <c r="UNZ589" s="198"/>
      <c r="UOA589" s="198"/>
      <c r="UOB589" s="198"/>
      <c r="UOC589" s="198"/>
      <c r="UOD589" s="198"/>
      <c r="UOE589" s="198"/>
      <c r="UOF589" s="198"/>
      <c r="UOG589" s="198"/>
      <c r="UOH589" s="198"/>
      <c r="UOI589" s="198"/>
      <c r="UOJ589" s="198"/>
      <c r="UOK589" s="198"/>
      <c r="UOL589" s="198"/>
      <c r="UOM589" s="198"/>
      <c r="UON589" s="198"/>
      <c r="UOO589" s="198"/>
      <c r="UOP589" s="198"/>
      <c r="UOQ589" s="198"/>
      <c r="UOR589" s="198"/>
      <c r="UOS589" s="198"/>
      <c r="UOT589" s="198"/>
      <c r="UOU589" s="198"/>
      <c r="UOV589" s="198"/>
      <c r="UOW589" s="198"/>
      <c r="UOX589" s="198"/>
      <c r="UOY589" s="198"/>
      <c r="UOZ589" s="198"/>
      <c r="UPA589" s="198"/>
      <c r="UPB589" s="198"/>
      <c r="UPC589" s="198"/>
      <c r="UPD589" s="198"/>
      <c r="UPE589" s="198"/>
      <c r="UPF589" s="198"/>
      <c r="UPG589" s="198"/>
      <c r="UPH589" s="198"/>
      <c r="UPI589" s="198"/>
      <c r="UPJ589" s="198"/>
      <c r="UPK589" s="198"/>
      <c r="UPL589" s="198"/>
      <c r="UPM589" s="198"/>
      <c r="UPN589" s="198"/>
      <c r="UPO589" s="198"/>
      <c r="UPP589" s="198"/>
      <c r="UPQ589" s="198"/>
      <c r="UPR589" s="198"/>
      <c r="UPS589" s="198"/>
      <c r="UPT589" s="198"/>
      <c r="UPU589" s="198"/>
      <c r="UPV589" s="198"/>
      <c r="UPW589" s="198"/>
      <c r="UPX589" s="198"/>
      <c r="UPY589" s="198"/>
      <c r="UPZ589" s="198"/>
      <c r="UQA589" s="198"/>
      <c r="UQB589" s="198"/>
      <c r="UQC589" s="198"/>
      <c r="UQD589" s="198"/>
      <c r="UQE589" s="198"/>
      <c r="UQF589" s="198"/>
      <c r="UQG589" s="198"/>
      <c r="UQH589" s="198"/>
      <c r="UQI589" s="198"/>
      <c r="UQJ589" s="198"/>
      <c r="UQK589" s="198"/>
      <c r="UQL589" s="198"/>
      <c r="UQM589" s="198"/>
      <c r="UQN589" s="198"/>
      <c r="UQO589" s="198"/>
      <c r="UQP589" s="198"/>
      <c r="UQQ589" s="198"/>
      <c r="UQR589" s="198"/>
      <c r="UQS589" s="198"/>
      <c r="UQT589" s="198"/>
      <c r="UQU589" s="198"/>
      <c r="UQV589" s="198"/>
      <c r="UQW589" s="198"/>
      <c r="UQX589" s="198"/>
      <c r="UQY589" s="198"/>
      <c r="UQZ589" s="198"/>
      <c r="URA589" s="198"/>
      <c r="URB589" s="198"/>
      <c r="URC589" s="198"/>
      <c r="URD589" s="198"/>
      <c r="URE589" s="198"/>
      <c r="URF589" s="198"/>
      <c r="URG589" s="198"/>
      <c r="URH589" s="198"/>
      <c r="URI589" s="198"/>
      <c r="URJ589" s="198"/>
      <c r="URK589" s="198"/>
      <c r="URL589" s="198"/>
      <c r="URM589" s="198"/>
      <c r="URN589" s="198"/>
      <c r="URO589" s="198"/>
      <c r="URP589" s="198"/>
      <c r="URQ589" s="198"/>
      <c r="URR589" s="198"/>
      <c r="URS589" s="198"/>
      <c r="URT589" s="198"/>
      <c r="URU589" s="198"/>
      <c r="URV589" s="198"/>
      <c r="URW589" s="198"/>
      <c r="URX589" s="198"/>
      <c r="URY589" s="198"/>
      <c r="URZ589" s="198"/>
      <c r="USA589" s="198"/>
      <c r="USB589" s="198"/>
      <c r="USC589" s="198"/>
      <c r="USD589" s="198"/>
      <c r="USE589" s="198"/>
      <c r="USF589" s="198"/>
      <c r="USG589" s="198"/>
      <c r="USH589" s="198"/>
      <c r="USI589" s="198"/>
      <c r="USJ589" s="198"/>
      <c r="USK589" s="198"/>
      <c r="USL589" s="198"/>
      <c r="USM589" s="198"/>
      <c r="USN589" s="198"/>
      <c r="USO589" s="198"/>
      <c r="USP589" s="198"/>
      <c r="USQ589" s="198"/>
      <c r="USR589" s="198"/>
      <c r="USS589" s="198"/>
      <c r="UST589" s="198"/>
      <c r="USU589" s="198"/>
      <c r="USV589" s="198"/>
      <c r="USW589" s="198"/>
      <c r="USX589" s="198"/>
      <c r="USY589" s="198"/>
      <c r="USZ589" s="198"/>
      <c r="UTA589" s="198"/>
      <c r="UTB589" s="198"/>
      <c r="UTC589" s="198"/>
      <c r="UTD589" s="198"/>
      <c r="UTE589" s="198"/>
      <c r="UTF589" s="198"/>
      <c r="UTG589" s="198"/>
      <c r="UTH589" s="198"/>
      <c r="UTI589" s="198"/>
      <c r="UTJ589" s="198"/>
      <c r="UTK589" s="198"/>
      <c r="UTL589" s="198"/>
      <c r="UTM589" s="198"/>
      <c r="UTN589" s="198"/>
      <c r="UTO589" s="198"/>
      <c r="UTP589" s="198"/>
      <c r="UTQ589" s="198"/>
      <c r="UTR589" s="198"/>
      <c r="UTS589" s="198"/>
      <c r="UTT589" s="198"/>
      <c r="UTU589" s="198"/>
      <c r="UTV589" s="198"/>
      <c r="UTW589" s="198"/>
      <c r="UTX589" s="198"/>
      <c r="UTY589" s="198"/>
      <c r="UTZ589" s="198"/>
      <c r="UUA589" s="198"/>
      <c r="UUB589" s="198"/>
      <c r="UUC589" s="198"/>
      <c r="UUD589" s="198"/>
      <c r="UUE589" s="198"/>
      <c r="UUF589" s="198"/>
      <c r="UUG589" s="198"/>
      <c r="UUH589" s="198"/>
      <c r="UUI589" s="198"/>
      <c r="UUJ589" s="198"/>
      <c r="UUK589" s="198"/>
      <c r="UUL589" s="198"/>
      <c r="UUM589" s="198"/>
      <c r="UUN589" s="198"/>
      <c r="UUO589" s="198"/>
      <c r="UUP589" s="198"/>
      <c r="UUQ589" s="198"/>
      <c r="UUR589" s="198"/>
      <c r="UUS589" s="198"/>
      <c r="UUT589" s="198"/>
      <c r="UUU589" s="198"/>
      <c r="UUV589" s="198"/>
      <c r="UUW589" s="198"/>
      <c r="UUX589" s="198"/>
      <c r="UUY589" s="198"/>
      <c r="UUZ589" s="198"/>
      <c r="UVA589" s="198"/>
      <c r="UVB589" s="198"/>
      <c r="UVC589" s="198"/>
      <c r="UVD589" s="198"/>
      <c r="UVE589" s="198"/>
      <c r="UVF589" s="198"/>
      <c r="UVG589" s="198"/>
      <c r="UVH589" s="198"/>
      <c r="UVI589" s="198"/>
      <c r="UVJ589" s="198"/>
      <c r="UVK589" s="198"/>
      <c r="UVL589" s="198"/>
      <c r="UVM589" s="198"/>
      <c r="UVN589" s="198"/>
      <c r="UVO589" s="198"/>
      <c r="UVP589" s="198"/>
      <c r="UVQ589" s="198"/>
      <c r="UVR589" s="198"/>
      <c r="UVS589" s="198"/>
      <c r="UVT589" s="198"/>
      <c r="UVU589" s="198"/>
      <c r="UVV589" s="198"/>
      <c r="UVW589" s="198"/>
      <c r="UVX589" s="198"/>
      <c r="UVY589" s="198"/>
      <c r="UVZ589" s="198"/>
      <c r="UWA589" s="198"/>
      <c r="UWB589" s="198"/>
      <c r="UWC589" s="198"/>
      <c r="UWD589" s="198"/>
      <c r="UWE589" s="198"/>
      <c r="UWF589" s="198"/>
      <c r="UWG589" s="198"/>
      <c r="UWH589" s="198"/>
      <c r="UWI589" s="198"/>
      <c r="UWJ589" s="198"/>
      <c r="UWK589" s="198"/>
      <c r="UWL589" s="198"/>
      <c r="UWM589" s="198"/>
      <c r="UWN589" s="198"/>
      <c r="UWO589" s="198"/>
      <c r="UWP589" s="198"/>
      <c r="UWQ589" s="198"/>
      <c r="UWR589" s="198"/>
      <c r="UWS589" s="198"/>
      <c r="UWT589" s="198"/>
      <c r="UWU589" s="198"/>
      <c r="UWV589" s="198"/>
      <c r="UWW589" s="198"/>
      <c r="UWX589" s="198"/>
      <c r="UWY589" s="198"/>
      <c r="UWZ589" s="198"/>
      <c r="UXA589" s="198"/>
      <c r="UXB589" s="198"/>
      <c r="UXC589" s="198"/>
      <c r="UXD589" s="198"/>
      <c r="UXE589" s="198"/>
      <c r="UXF589" s="198"/>
      <c r="UXG589" s="198"/>
      <c r="UXH589" s="198"/>
      <c r="UXI589" s="198"/>
      <c r="UXJ589" s="198"/>
      <c r="UXK589" s="198"/>
      <c r="UXL589" s="198"/>
      <c r="UXM589" s="198"/>
      <c r="UXN589" s="198"/>
      <c r="UXO589" s="198"/>
      <c r="UXP589" s="198"/>
      <c r="UXQ589" s="198"/>
      <c r="UXR589" s="198"/>
      <c r="UXS589" s="198"/>
      <c r="UXT589" s="198"/>
      <c r="UXU589" s="198"/>
      <c r="UXV589" s="198"/>
      <c r="UXW589" s="198"/>
      <c r="UXX589" s="198"/>
      <c r="UXY589" s="198"/>
      <c r="UXZ589" s="198"/>
      <c r="UYA589" s="198"/>
      <c r="UYB589" s="198"/>
      <c r="UYC589" s="198"/>
      <c r="UYD589" s="198"/>
      <c r="UYE589" s="198"/>
      <c r="UYF589" s="198"/>
      <c r="UYG589" s="198"/>
      <c r="UYH589" s="198"/>
      <c r="UYI589" s="198"/>
      <c r="UYJ589" s="198"/>
      <c r="UYK589" s="198"/>
      <c r="UYL589" s="198"/>
      <c r="UYM589" s="198"/>
      <c r="UYN589" s="198"/>
      <c r="UYO589" s="198"/>
      <c r="UYP589" s="198"/>
      <c r="UYQ589" s="198"/>
      <c r="UYR589" s="198"/>
      <c r="UYS589" s="198"/>
      <c r="UYT589" s="198"/>
      <c r="UYU589" s="198"/>
      <c r="UYV589" s="198"/>
      <c r="UYW589" s="198"/>
      <c r="UYX589" s="198"/>
      <c r="UYY589" s="198"/>
      <c r="UYZ589" s="198"/>
      <c r="UZA589" s="198"/>
      <c r="UZB589" s="198"/>
      <c r="UZC589" s="198"/>
      <c r="UZD589" s="198"/>
      <c r="UZE589" s="198"/>
      <c r="UZF589" s="198"/>
      <c r="UZG589" s="198"/>
      <c r="UZH589" s="198"/>
      <c r="UZI589" s="198"/>
      <c r="UZJ589" s="198"/>
      <c r="UZK589" s="198"/>
      <c r="UZL589" s="198"/>
      <c r="UZM589" s="198"/>
      <c r="UZN589" s="198"/>
      <c r="UZO589" s="198"/>
      <c r="UZP589" s="198"/>
      <c r="UZQ589" s="198"/>
      <c r="UZR589" s="198"/>
      <c r="UZS589" s="198"/>
      <c r="UZT589" s="198"/>
      <c r="UZU589" s="198"/>
      <c r="UZV589" s="198"/>
      <c r="UZW589" s="198"/>
      <c r="UZX589" s="198"/>
      <c r="UZY589" s="198"/>
      <c r="UZZ589" s="198"/>
      <c r="VAA589" s="198"/>
      <c r="VAB589" s="198"/>
      <c r="VAC589" s="198"/>
      <c r="VAD589" s="198"/>
      <c r="VAE589" s="198"/>
      <c r="VAF589" s="198"/>
      <c r="VAG589" s="198"/>
      <c r="VAH589" s="198"/>
      <c r="VAI589" s="198"/>
      <c r="VAJ589" s="198"/>
      <c r="VAK589" s="198"/>
      <c r="VAL589" s="198"/>
      <c r="VAM589" s="198"/>
      <c r="VAN589" s="198"/>
      <c r="VAO589" s="198"/>
      <c r="VAP589" s="198"/>
      <c r="VAQ589" s="198"/>
      <c r="VAR589" s="198"/>
      <c r="VAS589" s="198"/>
      <c r="VAT589" s="198"/>
      <c r="VAU589" s="198"/>
      <c r="VAV589" s="198"/>
      <c r="VAW589" s="198"/>
      <c r="VAX589" s="198"/>
      <c r="VAY589" s="198"/>
      <c r="VAZ589" s="198"/>
      <c r="VBA589" s="198"/>
      <c r="VBB589" s="198"/>
      <c r="VBC589" s="198"/>
      <c r="VBD589" s="198"/>
      <c r="VBE589" s="198"/>
      <c r="VBF589" s="198"/>
      <c r="VBG589" s="198"/>
      <c r="VBH589" s="198"/>
      <c r="VBI589" s="198"/>
      <c r="VBJ589" s="198"/>
      <c r="VBK589" s="198"/>
      <c r="VBL589" s="198"/>
      <c r="VBM589" s="198"/>
      <c r="VBN589" s="198"/>
      <c r="VBO589" s="198"/>
      <c r="VBP589" s="198"/>
      <c r="VBQ589" s="198"/>
      <c r="VBR589" s="198"/>
      <c r="VBS589" s="198"/>
      <c r="VBT589" s="198"/>
      <c r="VBU589" s="198"/>
      <c r="VBV589" s="198"/>
      <c r="VBW589" s="198"/>
      <c r="VBX589" s="198"/>
      <c r="VBY589" s="198"/>
      <c r="VBZ589" s="198"/>
      <c r="VCA589" s="198"/>
      <c r="VCB589" s="198"/>
      <c r="VCC589" s="198"/>
      <c r="VCD589" s="198"/>
      <c r="VCE589" s="198"/>
      <c r="VCF589" s="198"/>
      <c r="VCG589" s="198"/>
      <c r="VCH589" s="198"/>
      <c r="VCI589" s="198"/>
      <c r="VCJ589" s="198"/>
      <c r="VCK589" s="198"/>
      <c r="VCL589" s="198"/>
      <c r="VCM589" s="198"/>
      <c r="VCN589" s="198"/>
      <c r="VCO589" s="198"/>
      <c r="VCP589" s="198"/>
      <c r="VCQ589" s="198"/>
      <c r="VCR589" s="198"/>
      <c r="VCS589" s="198"/>
      <c r="VCT589" s="198"/>
      <c r="VCU589" s="198"/>
      <c r="VCV589" s="198"/>
      <c r="VCW589" s="198"/>
      <c r="VCX589" s="198"/>
      <c r="VCY589" s="198"/>
      <c r="VCZ589" s="198"/>
      <c r="VDA589" s="198"/>
      <c r="VDB589" s="198"/>
      <c r="VDC589" s="198"/>
      <c r="VDD589" s="198"/>
      <c r="VDE589" s="198"/>
      <c r="VDF589" s="198"/>
      <c r="VDG589" s="198"/>
      <c r="VDH589" s="198"/>
      <c r="VDI589" s="198"/>
      <c r="VDJ589" s="198"/>
      <c r="VDK589" s="198"/>
      <c r="VDL589" s="198"/>
      <c r="VDM589" s="198"/>
      <c r="VDN589" s="198"/>
      <c r="VDO589" s="198"/>
      <c r="VDP589" s="198"/>
      <c r="VDQ589" s="198"/>
      <c r="VDR589" s="198"/>
      <c r="VDS589" s="198"/>
      <c r="VDT589" s="198"/>
      <c r="VDU589" s="198"/>
      <c r="VDV589" s="198"/>
      <c r="VDW589" s="198"/>
      <c r="VDX589" s="198"/>
      <c r="VDY589" s="198"/>
      <c r="VDZ589" s="198"/>
      <c r="VEA589" s="198"/>
      <c r="VEB589" s="198"/>
      <c r="VEC589" s="198"/>
      <c r="VED589" s="198"/>
      <c r="VEE589" s="198"/>
      <c r="VEF589" s="198"/>
      <c r="VEG589" s="198"/>
      <c r="VEH589" s="198"/>
      <c r="VEI589" s="198"/>
      <c r="VEJ589" s="198"/>
      <c r="VEK589" s="198"/>
      <c r="VEL589" s="198"/>
      <c r="VEM589" s="198"/>
      <c r="VEN589" s="198"/>
      <c r="VEO589" s="198"/>
      <c r="VEP589" s="198"/>
      <c r="VEQ589" s="198"/>
      <c r="VER589" s="198"/>
      <c r="VES589" s="198"/>
      <c r="VET589" s="198"/>
      <c r="VEU589" s="198"/>
      <c r="VEV589" s="198"/>
      <c r="VEW589" s="198"/>
      <c r="VEX589" s="198"/>
      <c r="VEY589" s="198"/>
      <c r="VEZ589" s="198"/>
      <c r="VFA589" s="198"/>
      <c r="VFB589" s="198"/>
      <c r="VFC589" s="198"/>
      <c r="VFD589" s="198"/>
      <c r="VFE589" s="198"/>
      <c r="VFF589" s="198"/>
      <c r="VFG589" s="198"/>
      <c r="VFH589" s="198"/>
      <c r="VFI589" s="198"/>
      <c r="VFJ589" s="198"/>
      <c r="VFK589" s="198"/>
      <c r="VFL589" s="198"/>
      <c r="VFM589" s="198"/>
      <c r="VFN589" s="198"/>
      <c r="VFO589" s="198"/>
      <c r="VFP589" s="198"/>
      <c r="VFQ589" s="198"/>
      <c r="VFR589" s="198"/>
      <c r="VFS589" s="198"/>
      <c r="VFT589" s="198"/>
      <c r="VFU589" s="198"/>
      <c r="VFV589" s="198"/>
      <c r="VFW589" s="198"/>
      <c r="VFX589" s="198"/>
      <c r="VFY589" s="198"/>
      <c r="VFZ589" s="198"/>
      <c r="VGA589" s="198"/>
      <c r="VGB589" s="198"/>
      <c r="VGC589" s="198"/>
      <c r="VGD589" s="198"/>
      <c r="VGE589" s="198"/>
      <c r="VGF589" s="198"/>
      <c r="VGG589" s="198"/>
      <c r="VGH589" s="198"/>
      <c r="VGI589" s="198"/>
      <c r="VGJ589" s="198"/>
      <c r="VGK589" s="198"/>
      <c r="VGL589" s="198"/>
      <c r="VGM589" s="198"/>
      <c r="VGN589" s="198"/>
      <c r="VGO589" s="198"/>
      <c r="VGP589" s="198"/>
      <c r="VGQ589" s="198"/>
      <c r="VGR589" s="198"/>
      <c r="VGS589" s="198"/>
      <c r="VGT589" s="198"/>
      <c r="VGU589" s="198"/>
      <c r="VGV589" s="198"/>
      <c r="VGW589" s="198"/>
      <c r="VGX589" s="198"/>
      <c r="VGY589" s="198"/>
      <c r="VGZ589" s="198"/>
      <c r="VHA589" s="198"/>
      <c r="VHB589" s="198"/>
      <c r="VHC589" s="198"/>
      <c r="VHD589" s="198"/>
      <c r="VHE589" s="198"/>
      <c r="VHF589" s="198"/>
      <c r="VHG589" s="198"/>
      <c r="VHH589" s="198"/>
      <c r="VHI589" s="198"/>
      <c r="VHJ589" s="198"/>
      <c r="VHK589" s="198"/>
      <c r="VHL589" s="198"/>
      <c r="VHM589" s="198"/>
      <c r="VHN589" s="198"/>
      <c r="VHO589" s="198"/>
      <c r="VHP589" s="198"/>
      <c r="VHQ589" s="198"/>
      <c r="VHR589" s="198"/>
      <c r="VHS589" s="198"/>
      <c r="VHT589" s="198"/>
      <c r="VHU589" s="198"/>
      <c r="VHV589" s="198"/>
      <c r="VHW589" s="198"/>
      <c r="VHX589" s="198"/>
      <c r="VHY589" s="198"/>
      <c r="VHZ589" s="198"/>
      <c r="VIA589" s="198"/>
      <c r="VIB589" s="198"/>
      <c r="VIC589" s="198"/>
      <c r="VID589" s="198"/>
      <c r="VIE589" s="198"/>
      <c r="VIF589" s="198"/>
      <c r="VIG589" s="198"/>
      <c r="VIH589" s="198"/>
      <c r="VII589" s="198"/>
      <c r="VIJ589" s="198"/>
      <c r="VIK589" s="198"/>
      <c r="VIL589" s="198"/>
      <c r="VIM589" s="198"/>
      <c r="VIN589" s="198"/>
      <c r="VIO589" s="198"/>
      <c r="VIP589" s="198"/>
      <c r="VIQ589" s="198"/>
      <c r="VIR589" s="198"/>
      <c r="VIS589" s="198"/>
      <c r="VIT589" s="198"/>
      <c r="VIU589" s="198"/>
      <c r="VIV589" s="198"/>
      <c r="VIW589" s="198"/>
      <c r="VIX589" s="198"/>
      <c r="VIY589" s="198"/>
      <c r="VIZ589" s="198"/>
      <c r="VJA589" s="198"/>
      <c r="VJB589" s="198"/>
      <c r="VJC589" s="198"/>
      <c r="VJD589" s="198"/>
      <c r="VJE589" s="198"/>
      <c r="VJF589" s="198"/>
      <c r="VJG589" s="198"/>
      <c r="VJH589" s="198"/>
      <c r="VJI589" s="198"/>
      <c r="VJJ589" s="198"/>
      <c r="VJK589" s="198"/>
      <c r="VJL589" s="198"/>
      <c r="VJM589" s="198"/>
      <c r="VJN589" s="198"/>
      <c r="VJO589" s="198"/>
      <c r="VJP589" s="198"/>
      <c r="VJQ589" s="198"/>
      <c r="VJR589" s="198"/>
      <c r="VJS589" s="198"/>
      <c r="VJT589" s="198"/>
      <c r="VJU589" s="198"/>
      <c r="VJV589" s="198"/>
      <c r="VJW589" s="198"/>
      <c r="VJX589" s="198"/>
      <c r="VJY589" s="198"/>
      <c r="VJZ589" s="198"/>
      <c r="VKA589" s="198"/>
      <c r="VKB589" s="198"/>
      <c r="VKC589" s="198"/>
      <c r="VKD589" s="198"/>
      <c r="VKE589" s="198"/>
      <c r="VKF589" s="198"/>
      <c r="VKG589" s="198"/>
      <c r="VKH589" s="198"/>
      <c r="VKI589" s="198"/>
      <c r="VKJ589" s="198"/>
      <c r="VKK589" s="198"/>
      <c r="VKL589" s="198"/>
      <c r="VKM589" s="198"/>
      <c r="VKN589" s="198"/>
      <c r="VKO589" s="198"/>
      <c r="VKP589" s="198"/>
      <c r="VKQ589" s="198"/>
      <c r="VKR589" s="198"/>
      <c r="VKS589" s="198"/>
      <c r="VKT589" s="198"/>
      <c r="VKU589" s="198"/>
      <c r="VKV589" s="198"/>
      <c r="VKW589" s="198"/>
      <c r="VKX589" s="198"/>
      <c r="VKY589" s="198"/>
      <c r="VKZ589" s="198"/>
      <c r="VLA589" s="198"/>
      <c r="VLB589" s="198"/>
      <c r="VLC589" s="198"/>
      <c r="VLD589" s="198"/>
      <c r="VLE589" s="198"/>
      <c r="VLF589" s="198"/>
      <c r="VLG589" s="198"/>
      <c r="VLH589" s="198"/>
      <c r="VLI589" s="198"/>
      <c r="VLJ589" s="198"/>
      <c r="VLK589" s="198"/>
      <c r="VLL589" s="198"/>
      <c r="VLM589" s="198"/>
      <c r="VLN589" s="198"/>
      <c r="VLO589" s="198"/>
      <c r="VLP589" s="198"/>
      <c r="VLQ589" s="198"/>
      <c r="VLR589" s="198"/>
      <c r="VLS589" s="198"/>
      <c r="VLT589" s="198"/>
      <c r="VLU589" s="198"/>
      <c r="VLV589" s="198"/>
      <c r="VLW589" s="198"/>
      <c r="VLX589" s="198"/>
      <c r="VLY589" s="198"/>
      <c r="VLZ589" s="198"/>
      <c r="VMA589" s="198"/>
      <c r="VMB589" s="198"/>
      <c r="VMC589" s="198"/>
      <c r="VMD589" s="198"/>
      <c r="VME589" s="198"/>
      <c r="VMF589" s="198"/>
      <c r="VMG589" s="198"/>
      <c r="VMH589" s="198"/>
      <c r="VMI589" s="198"/>
      <c r="VMJ589" s="198"/>
      <c r="VMK589" s="198"/>
      <c r="VML589" s="198"/>
      <c r="VMM589" s="198"/>
      <c r="VMN589" s="198"/>
      <c r="VMO589" s="198"/>
      <c r="VMP589" s="198"/>
      <c r="VMQ589" s="198"/>
      <c r="VMR589" s="198"/>
      <c r="VMS589" s="198"/>
      <c r="VMT589" s="198"/>
      <c r="VMU589" s="198"/>
      <c r="VMV589" s="198"/>
      <c r="VMW589" s="198"/>
      <c r="VMX589" s="198"/>
      <c r="VMY589" s="198"/>
      <c r="VMZ589" s="198"/>
      <c r="VNA589" s="198"/>
      <c r="VNB589" s="198"/>
      <c r="VNC589" s="198"/>
      <c r="VND589" s="198"/>
      <c r="VNE589" s="198"/>
      <c r="VNF589" s="198"/>
      <c r="VNG589" s="198"/>
      <c r="VNH589" s="198"/>
      <c r="VNI589" s="198"/>
      <c r="VNJ589" s="198"/>
      <c r="VNK589" s="198"/>
      <c r="VNL589" s="198"/>
      <c r="VNM589" s="198"/>
      <c r="VNN589" s="198"/>
      <c r="VNO589" s="198"/>
      <c r="VNP589" s="198"/>
      <c r="VNQ589" s="198"/>
      <c r="VNR589" s="198"/>
      <c r="VNS589" s="198"/>
      <c r="VNT589" s="198"/>
      <c r="VNU589" s="198"/>
      <c r="VNV589" s="198"/>
      <c r="VNW589" s="198"/>
      <c r="VNX589" s="198"/>
      <c r="VNY589" s="198"/>
      <c r="VNZ589" s="198"/>
      <c r="VOA589" s="198"/>
      <c r="VOB589" s="198"/>
      <c r="VOC589" s="198"/>
      <c r="VOD589" s="198"/>
      <c r="VOE589" s="198"/>
      <c r="VOF589" s="198"/>
      <c r="VOG589" s="198"/>
      <c r="VOH589" s="198"/>
      <c r="VOI589" s="198"/>
      <c r="VOJ589" s="198"/>
      <c r="VOK589" s="198"/>
      <c r="VOL589" s="198"/>
      <c r="VOM589" s="198"/>
      <c r="VON589" s="198"/>
      <c r="VOO589" s="198"/>
      <c r="VOP589" s="198"/>
      <c r="VOQ589" s="198"/>
      <c r="VOR589" s="198"/>
      <c r="VOS589" s="198"/>
      <c r="VOT589" s="198"/>
      <c r="VOU589" s="198"/>
      <c r="VOV589" s="198"/>
      <c r="VOW589" s="198"/>
      <c r="VOX589" s="198"/>
      <c r="VOY589" s="198"/>
      <c r="VOZ589" s="198"/>
      <c r="VPA589" s="198"/>
      <c r="VPB589" s="198"/>
      <c r="VPC589" s="198"/>
      <c r="VPD589" s="198"/>
      <c r="VPE589" s="198"/>
      <c r="VPF589" s="198"/>
      <c r="VPG589" s="198"/>
      <c r="VPH589" s="198"/>
      <c r="VPI589" s="198"/>
      <c r="VPJ589" s="198"/>
      <c r="VPK589" s="198"/>
      <c r="VPL589" s="198"/>
      <c r="VPM589" s="198"/>
      <c r="VPN589" s="198"/>
      <c r="VPO589" s="198"/>
      <c r="VPP589" s="198"/>
      <c r="VPQ589" s="198"/>
      <c r="VPR589" s="198"/>
      <c r="VPS589" s="198"/>
      <c r="VPT589" s="198"/>
      <c r="VPU589" s="198"/>
      <c r="VPV589" s="198"/>
      <c r="VPW589" s="198"/>
      <c r="VPX589" s="198"/>
      <c r="VPY589" s="198"/>
      <c r="VPZ589" s="198"/>
      <c r="VQA589" s="198"/>
      <c r="VQB589" s="198"/>
      <c r="VQC589" s="198"/>
      <c r="VQD589" s="198"/>
      <c r="VQE589" s="198"/>
      <c r="VQF589" s="198"/>
      <c r="VQG589" s="198"/>
      <c r="VQH589" s="198"/>
      <c r="VQI589" s="198"/>
      <c r="VQJ589" s="198"/>
      <c r="VQK589" s="198"/>
      <c r="VQL589" s="198"/>
      <c r="VQM589" s="198"/>
      <c r="VQN589" s="198"/>
      <c r="VQO589" s="198"/>
      <c r="VQP589" s="198"/>
      <c r="VQQ589" s="198"/>
      <c r="VQR589" s="198"/>
      <c r="VQS589" s="198"/>
      <c r="VQT589" s="198"/>
      <c r="VQU589" s="198"/>
      <c r="VQV589" s="198"/>
      <c r="VQW589" s="198"/>
      <c r="VQX589" s="198"/>
      <c r="VQY589" s="198"/>
      <c r="VQZ589" s="198"/>
      <c r="VRA589" s="198"/>
      <c r="VRB589" s="198"/>
      <c r="VRC589" s="198"/>
      <c r="VRD589" s="198"/>
      <c r="VRE589" s="198"/>
      <c r="VRF589" s="198"/>
      <c r="VRG589" s="198"/>
      <c r="VRH589" s="198"/>
      <c r="VRI589" s="198"/>
      <c r="VRJ589" s="198"/>
      <c r="VRK589" s="198"/>
      <c r="VRL589" s="198"/>
      <c r="VRM589" s="198"/>
      <c r="VRN589" s="198"/>
      <c r="VRO589" s="198"/>
      <c r="VRP589" s="198"/>
      <c r="VRQ589" s="198"/>
      <c r="VRR589" s="198"/>
      <c r="VRS589" s="198"/>
      <c r="VRT589" s="198"/>
      <c r="VRU589" s="198"/>
      <c r="VRV589" s="198"/>
      <c r="VRW589" s="198"/>
      <c r="VRX589" s="198"/>
      <c r="VRY589" s="198"/>
      <c r="VRZ589" s="198"/>
      <c r="VSA589" s="198"/>
      <c r="VSB589" s="198"/>
      <c r="VSC589" s="198"/>
      <c r="VSD589" s="198"/>
      <c r="VSE589" s="198"/>
      <c r="VSF589" s="198"/>
      <c r="VSG589" s="198"/>
      <c r="VSH589" s="198"/>
      <c r="VSI589" s="198"/>
      <c r="VSJ589" s="198"/>
      <c r="VSK589" s="198"/>
      <c r="VSL589" s="198"/>
      <c r="VSM589" s="198"/>
      <c r="VSN589" s="198"/>
      <c r="VSO589" s="198"/>
      <c r="VSP589" s="198"/>
      <c r="VSQ589" s="198"/>
      <c r="VSR589" s="198"/>
      <c r="VSS589" s="198"/>
      <c r="VST589" s="198"/>
      <c r="VSU589" s="198"/>
      <c r="VSV589" s="198"/>
      <c r="VSW589" s="198"/>
      <c r="VSX589" s="198"/>
      <c r="VSY589" s="198"/>
      <c r="VSZ589" s="198"/>
      <c r="VTA589" s="198"/>
      <c r="VTB589" s="198"/>
      <c r="VTC589" s="198"/>
      <c r="VTD589" s="198"/>
      <c r="VTE589" s="198"/>
      <c r="VTF589" s="198"/>
      <c r="VTG589" s="198"/>
      <c r="VTH589" s="198"/>
      <c r="VTI589" s="198"/>
      <c r="VTJ589" s="198"/>
      <c r="VTK589" s="198"/>
      <c r="VTL589" s="198"/>
      <c r="VTM589" s="198"/>
      <c r="VTN589" s="198"/>
      <c r="VTO589" s="198"/>
      <c r="VTP589" s="198"/>
      <c r="VTQ589" s="198"/>
      <c r="VTR589" s="198"/>
      <c r="VTS589" s="198"/>
      <c r="VTT589" s="198"/>
      <c r="VTU589" s="198"/>
      <c r="VTV589" s="198"/>
      <c r="VTW589" s="198"/>
      <c r="VTX589" s="198"/>
      <c r="VTY589" s="198"/>
      <c r="VTZ589" s="198"/>
      <c r="VUA589" s="198"/>
      <c r="VUB589" s="198"/>
      <c r="VUC589" s="198"/>
      <c r="VUD589" s="198"/>
      <c r="VUE589" s="198"/>
      <c r="VUF589" s="198"/>
      <c r="VUG589" s="198"/>
      <c r="VUH589" s="198"/>
      <c r="VUI589" s="198"/>
      <c r="VUJ589" s="198"/>
      <c r="VUK589" s="198"/>
      <c r="VUL589" s="198"/>
      <c r="VUM589" s="198"/>
      <c r="VUN589" s="198"/>
      <c r="VUO589" s="198"/>
      <c r="VUP589" s="198"/>
      <c r="VUQ589" s="198"/>
      <c r="VUR589" s="198"/>
      <c r="VUS589" s="198"/>
      <c r="VUT589" s="198"/>
      <c r="VUU589" s="198"/>
      <c r="VUV589" s="198"/>
      <c r="VUW589" s="198"/>
      <c r="VUX589" s="198"/>
      <c r="VUY589" s="198"/>
      <c r="VUZ589" s="198"/>
      <c r="VVA589" s="198"/>
      <c r="VVB589" s="198"/>
      <c r="VVC589" s="198"/>
      <c r="VVD589" s="198"/>
      <c r="VVE589" s="198"/>
      <c r="VVF589" s="198"/>
      <c r="VVG589" s="198"/>
      <c r="VVH589" s="198"/>
      <c r="VVI589" s="198"/>
      <c r="VVJ589" s="198"/>
      <c r="VVK589" s="198"/>
      <c r="VVL589" s="198"/>
      <c r="VVM589" s="198"/>
      <c r="VVN589" s="198"/>
      <c r="VVO589" s="198"/>
      <c r="VVP589" s="198"/>
      <c r="VVQ589" s="198"/>
      <c r="VVR589" s="198"/>
      <c r="VVS589" s="198"/>
      <c r="VVT589" s="198"/>
      <c r="VVU589" s="198"/>
      <c r="VVV589" s="198"/>
      <c r="VVW589" s="198"/>
      <c r="VVX589" s="198"/>
      <c r="VVY589" s="198"/>
      <c r="VVZ589" s="198"/>
      <c r="VWA589" s="198"/>
      <c r="VWB589" s="198"/>
      <c r="VWC589" s="198"/>
      <c r="VWD589" s="198"/>
      <c r="VWE589" s="198"/>
      <c r="VWF589" s="198"/>
      <c r="VWG589" s="198"/>
      <c r="VWH589" s="198"/>
      <c r="VWI589" s="198"/>
      <c r="VWJ589" s="198"/>
      <c r="VWK589" s="198"/>
      <c r="VWL589" s="198"/>
      <c r="VWM589" s="198"/>
      <c r="VWN589" s="198"/>
      <c r="VWO589" s="198"/>
      <c r="VWP589" s="198"/>
      <c r="VWQ589" s="198"/>
      <c r="VWR589" s="198"/>
      <c r="VWS589" s="198"/>
      <c r="VWT589" s="198"/>
      <c r="VWU589" s="198"/>
      <c r="VWV589" s="198"/>
      <c r="VWW589" s="198"/>
      <c r="VWX589" s="198"/>
      <c r="VWY589" s="198"/>
      <c r="VWZ589" s="198"/>
      <c r="VXA589" s="198"/>
      <c r="VXB589" s="198"/>
      <c r="VXC589" s="198"/>
      <c r="VXD589" s="198"/>
      <c r="VXE589" s="198"/>
      <c r="VXF589" s="198"/>
      <c r="VXG589" s="198"/>
      <c r="VXH589" s="198"/>
      <c r="VXI589" s="198"/>
      <c r="VXJ589" s="198"/>
      <c r="VXK589" s="198"/>
      <c r="VXL589" s="198"/>
      <c r="VXM589" s="198"/>
      <c r="VXN589" s="198"/>
      <c r="VXO589" s="198"/>
      <c r="VXP589" s="198"/>
      <c r="VXQ589" s="198"/>
      <c r="VXR589" s="198"/>
      <c r="VXS589" s="198"/>
      <c r="VXT589" s="198"/>
      <c r="VXU589" s="198"/>
      <c r="VXV589" s="198"/>
      <c r="VXW589" s="198"/>
      <c r="VXX589" s="198"/>
      <c r="VXY589" s="198"/>
      <c r="VXZ589" s="198"/>
      <c r="VYA589" s="198"/>
      <c r="VYB589" s="198"/>
      <c r="VYC589" s="198"/>
      <c r="VYD589" s="198"/>
      <c r="VYE589" s="198"/>
      <c r="VYF589" s="198"/>
      <c r="VYG589" s="198"/>
      <c r="VYH589" s="198"/>
      <c r="VYI589" s="198"/>
      <c r="VYJ589" s="198"/>
      <c r="VYK589" s="198"/>
      <c r="VYL589" s="198"/>
      <c r="VYM589" s="198"/>
      <c r="VYN589" s="198"/>
      <c r="VYO589" s="198"/>
      <c r="VYP589" s="198"/>
      <c r="VYQ589" s="198"/>
      <c r="VYR589" s="198"/>
      <c r="VYS589" s="198"/>
      <c r="VYT589" s="198"/>
      <c r="VYU589" s="198"/>
      <c r="VYV589" s="198"/>
      <c r="VYW589" s="198"/>
      <c r="VYX589" s="198"/>
      <c r="VYY589" s="198"/>
      <c r="VYZ589" s="198"/>
      <c r="VZA589" s="198"/>
      <c r="VZB589" s="198"/>
      <c r="VZC589" s="198"/>
      <c r="VZD589" s="198"/>
      <c r="VZE589" s="198"/>
      <c r="VZF589" s="198"/>
      <c r="VZG589" s="198"/>
      <c r="VZH589" s="198"/>
      <c r="VZI589" s="198"/>
      <c r="VZJ589" s="198"/>
      <c r="VZK589" s="198"/>
      <c r="VZL589" s="198"/>
      <c r="VZM589" s="198"/>
      <c r="VZN589" s="198"/>
      <c r="VZO589" s="198"/>
      <c r="VZP589" s="198"/>
      <c r="VZQ589" s="198"/>
      <c r="VZR589" s="198"/>
      <c r="VZS589" s="198"/>
      <c r="VZT589" s="198"/>
      <c r="VZU589" s="198"/>
      <c r="VZV589" s="198"/>
      <c r="VZW589" s="198"/>
      <c r="VZX589" s="198"/>
      <c r="VZY589" s="198"/>
      <c r="VZZ589" s="198"/>
      <c r="WAA589" s="198"/>
      <c r="WAB589" s="198"/>
      <c r="WAC589" s="198"/>
      <c r="WAD589" s="198"/>
      <c r="WAE589" s="198"/>
      <c r="WAF589" s="198"/>
      <c r="WAG589" s="198"/>
      <c r="WAH589" s="198"/>
      <c r="WAI589" s="198"/>
      <c r="WAJ589" s="198"/>
      <c r="WAK589" s="198"/>
      <c r="WAL589" s="198"/>
      <c r="WAM589" s="198"/>
      <c r="WAN589" s="198"/>
      <c r="WAO589" s="198"/>
      <c r="WAP589" s="198"/>
      <c r="WAQ589" s="198"/>
      <c r="WAR589" s="198"/>
      <c r="WAS589" s="198"/>
      <c r="WAT589" s="198"/>
      <c r="WAU589" s="198"/>
      <c r="WAV589" s="198"/>
      <c r="WAW589" s="198"/>
      <c r="WAX589" s="198"/>
      <c r="WAY589" s="198"/>
      <c r="WAZ589" s="198"/>
      <c r="WBA589" s="198"/>
      <c r="WBB589" s="198"/>
      <c r="WBC589" s="198"/>
      <c r="WBD589" s="198"/>
      <c r="WBE589" s="198"/>
      <c r="WBF589" s="198"/>
      <c r="WBG589" s="198"/>
      <c r="WBH589" s="198"/>
      <c r="WBI589" s="198"/>
      <c r="WBJ589" s="198"/>
      <c r="WBK589" s="198"/>
      <c r="WBL589" s="198"/>
      <c r="WBM589" s="198"/>
      <c r="WBN589" s="198"/>
      <c r="WBO589" s="198"/>
      <c r="WBP589" s="198"/>
      <c r="WBQ589" s="198"/>
      <c r="WBR589" s="198"/>
      <c r="WBS589" s="198"/>
      <c r="WBT589" s="198"/>
      <c r="WBU589" s="198"/>
      <c r="WBV589" s="198"/>
      <c r="WBW589" s="198"/>
      <c r="WBX589" s="198"/>
      <c r="WBY589" s="198"/>
      <c r="WBZ589" s="198"/>
      <c r="WCA589" s="198"/>
      <c r="WCB589" s="198"/>
      <c r="WCC589" s="198"/>
      <c r="WCD589" s="198"/>
      <c r="WCE589" s="198"/>
      <c r="WCF589" s="198"/>
      <c r="WCG589" s="198"/>
      <c r="WCH589" s="198"/>
      <c r="WCI589" s="198"/>
      <c r="WCJ589" s="198"/>
      <c r="WCK589" s="198"/>
      <c r="WCL589" s="198"/>
      <c r="WCM589" s="198"/>
      <c r="WCN589" s="198"/>
      <c r="WCO589" s="198"/>
      <c r="WCP589" s="198"/>
      <c r="WCQ589" s="198"/>
      <c r="WCR589" s="198"/>
      <c r="WCS589" s="198"/>
      <c r="WCT589" s="198"/>
      <c r="WCU589" s="198"/>
      <c r="WCV589" s="198"/>
      <c r="WCW589" s="198"/>
      <c r="WCX589" s="198"/>
      <c r="WCY589" s="198"/>
      <c r="WCZ589" s="198"/>
      <c r="WDA589" s="198"/>
      <c r="WDB589" s="198"/>
      <c r="WDC589" s="198"/>
      <c r="WDD589" s="198"/>
      <c r="WDE589" s="198"/>
      <c r="WDF589" s="198"/>
      <c r="WDG589" s="198"/>
      <c r="WDH589" s="198"/>
      <c r="WDI589" s="198"/>
      <c r="WDJ589" s="198"/>
      <c r="WDK589" s="198"/>
      <c r="WDL589" s="198"/>
      <c r="WDM589" s="198"/>
      <c r="WDN589" s="198"/>
      <c r="WDO589" s="198"/>
      <c r="WDP589" s="198"/>
      <c r="WDQ589" s="198"/>
      <c r="WDR589" s="198"/>
      <c r="WDS589" s="198"/>
      <c r="WDT589" s="198"/>
      <c r="WDU589" s="198"/>
      <c r="WDV589" s="198"/>
      <c r="WDW589" s="198"/>
      <c r="WDX589" s="198"/>
      <c r="WDY589" s="198"/>
      <c r="WDZ589" s="198"/>
      <c r="WEA589" s="198"/>
      <c r="WEB589" s="198"/>
      <c r="WEC589" s="198"/>
      <c r="WED589" s="198"/>
      <c r="WEE589" s="198"/>
      <c r="WEF589" s="198"/>
      <c r="WEG589" s="198"/>
      <c r="WEH589" s="198"/>
      <c r="WEI589" s="198"/>
      <c r="WEJ589" s="198"/>
      <c r="WEK589" s="198"/>
      <c r="WEL589" s="198"/>
      <c r="WEM589" s="198"/>
      <c r="WEN589" s="198"/>
      <c r="WEO589" s="198"/>
      <c r="WEP589" s="198"/>
      <c r="WEQ589" s="198"/>
      <c r="WER589" s="198"/>
      <c r="WES589" s="198"/>
      <c r="WET589" s="198"/>
      <c r="WEU589" s="198"/>
      <c r="WEV589" s="198"/>
      <c r="WEW589" s="198"/>
      <c r="WEX589" s="198"/>
      <c r="WEY589" s="198"/>
      <c r="WEZ589" s="198"/>
      <c r="WFA589" s="198"/>
      <c r="WFB589" s="198"/>
      <c r="WFC589" s="198"/>
      <c r="WFD589" s="198"/>
      <c r="WFE589" s="198"/>
      <c r="WFF589" s="198"/>
      <c r="WFG589" s="198"/>
      <c r="WFH589" s="198"/>
      <c r="WFI589" s="198"/>
      <c r="WFJ589" s="198"/>
      <c r="WFK589" s="198"/>
      <c r="WFL589" s="198"/>
      <c r="WFM589" s="198"/>
      <c r="WFN589" s="198"/>
      <c r="WFO589" s="198"/>
      <c r="WFP589" s="198"/>
      <c r="WFQ589" s="198"/>
      <c r="WFR589" s="198"/>
      <c r="WFS589" s="198"/>
      <c r="WFT589" s="198"/>
      <c r="WFU589" s="198"/>
      <c r="WFV589" s="198"/>
      <c r="WFW589" s="198"/>
      <c r="WFX589" s="198"/>
      <c r="WFY589" s="198"/>
      <c r="WFZ589" s="198"/>
      <c r="WGA589" s="198"/>
      <c r="WGB589" s="198"/>
      <c r="WGC589" s="198"/>
      <c r="WGD589" s="198"/>
      <c r="WGE589" s="198"/>
      <c r="WGF589" s="198"/>
      <c r="WGG589" s="198"/>
      <c r="WGH589" s="198"/>
      <c r="WGI589" s="198"/>
      <c r="WGJ589" s="198"/>
      <c r="WGK589" s="198"/>
      <c r="WGL589" s="198"/>
      <c r="WGM589" s="198"/>
      <c r="WGN589" s="198"/>
      <c r="WGO589" s="198"/>
      <c r="WGP589" s="198"/>
      <c r="WGQ589" s="198"/>
      <c r="WGR589" s="198"/>
      <c r="WGS589" s="198"/>
      <c r="WGT589" s="198"/>
      <c r="WGU589" s="198"/>
      <c r="WGV589" s="198"/>
      <c r="WGW589" s="198"/>
      <c r="WGX589" s="198"/>
      <c r="WGY589" s="198"/>
      <c r="WGZ589" s="198"/>
      <c r="WHA589" s="198"/>
      <c r="WHB589" s="198"/>
      <c r="WHC589" s="198"/>
      <c r="WHD589" s="198"/>
      <c r="WHE589" s="198"/>
      <c r="WHF589" s="198"/>
      <c r="WHG589" s="198"/>
      <c r="WHH589" s="198"/>
      <c r="WHI589" s="198"/>
      <c r="WHJ589" s="198"/>
      <c r="WHK589" s="198"/>
      <c r="WHL589" s="198"/>
      <c r="WHM589" s="198"/>
      <c r="WHN589" s="198"/>
      <c r="WHO589" s="198"/>
      <c r="WHP589" s="198"/>
      <c r="WHQ589" s="198"/>
      <c r="WHR589" s="198"/>
      <c r="WHS589" s="198"/>
      <c r="WHT589" s="198"/>
      <c r="WHU589" s="198"/>
      <c r="WHV589" s="198"/>
      <c r="WHW589" s="198"/>
      <c r="WHX589" s="198"/>
      <c r="WHY589" s="198"/>
      <c r="WHZ589" s="198"/>
      <c r="WIA589" s="198"/>
      <c r="WIB589" s="198"/>
      <c r="WIC589" s="198"/>
      <c r="WID589" s="198"/>
      <c r="WIE589" s="198"/>
      <c r="WIF589" s="198"/>
      <c r="WIG589" s="198"/>
      <c r="WIH589" s="198"/>
      <c r="WII589" s="198"/>
      <c r="WIJ589" s="198"/>
      <c r="WIK589" s="198"/>
      <c r="WIL589" s="198"/>
      <c r="WIM589" s="198"/>
      <c r="WIN589" s="198"/>
      <c r="WIO589" s="198"/>
      <c r="WIP589" s="198"/>
      <c r="WIQ589" s="198"/>
      <c r="WIR589" s="198"/>
      <c r="WIS589" s="198"/>
      <c r="WIT589" s="198"/>
      <c r="WIU589" s="198"/>
      <c r="WIV589" s="198"/>
      <c r="WIW589" s="198"/>
      <c r="WIX589" s="198"/>
      <c r="WIY589" s="198"/>
      <c r="WIZ589" s="198"/>
      <c r="WJA589" s="198"/>
      <c r="WJB589" s="198"/>
      <c r="WJC589" s="198"/>
      <c r="WJD589" s="198"/>
      <c r="WJE589" s="198"/>
      <c r="WJF589" s="198"/>
      <c r="WJG589" s="198"/>
      <c r="WJH589" s="198"/>
      <c r="WJI589" s="198"/>
      <c r="WJJ589" s="198"/>
      <c r="WJK589" s="198"/>
      <c r="WJL589" s="198"/>
      <c r="WJM589" s="198"/>
      <c r="WJN589" s="198"/>
      <c r="WJO589" s="198"/>
      <c r="WJP589" s="198"/>
      <c r="WJQ589" s="198"/>
      <c r="WJR589" s="198"/>
      <c r="WJS589" s="198"/>
      <c r="WJT589" s="198"/>
      <c r="WJU589" s="198"/>
      <c r="WJV589" s="198"/>
      <c r="WJW589" s="198"/>
      <c r="WJX589" s="198"/>
      <c r="WJY589" s="198"/>
      <c r="WJZ589" s="198"/>
      <c r="WKA589" s="198"/>
      <c r="WKB589" s="198"/>
      <c r="WKC589" s="198"/>
      <c r="WKD589" s="198"/>
      <c r="WKE589" s="198"/>
      <c r="WKF589" s="198"/>
      <c r="WKG589" s="198"/>
      <c r="WKH589" s="198"/>
      <c r="WKI589" s="198"/>
      <c r="WKJ589" s="198"/>
      <c r="WKK589" s="198"/>
      <c r="WKL589" s="198"/>
      <c r="WKM589" s="198"/>
      <c r="WKN589" s="198"/>
      <c r="WKO589" s="198"/>
      <c r="WKP589" s="198"/>
      <c r="WKQ589" s="198"/>
      <c r="WKR589" s="198"/>
      <c r="WKS589" s="198"/>
      <c r="WKT589" s="198"/>
      <c r="WKU589" s="198"/>
      <c r="WKV589" s="198"/>
      <c r="WKW589" s="198"/>
      <c r="WKX589" s="198"/>
      <c r="WKY589" s="198"/>
      <c r="WKZ589" s="198"/>
      <c r="WLA589" s="198"/>
      <c r="WLB589" s="198"/>
      <c r="WLC589" s="198"/>
      <c r="WLD589" s="198"/>
      <c r="WLE589" s="198"/>
      <c r="WLF589" s="198"/>
      <c r="WLG589" s="198"/>
      <c r="WLH589" s="198"/>
      <c r="WLI589" s="198"/>
      <c r="WLJ589" s="198"/>
      <c r="WLK589" s="198"/>
      <c r="WLL589" s="198"/>
      <c r="WLM589" s="198"/>
      <c r="WLN589" s="198"/>
      <c r="WLO589" s="198"/>
      <c r="WLP589" s="198"/>
      <c r="WLQ589" s="198"/>
      <c r="WLR589" s="198"/>
      <c r="WLS589" s="198"/>
      <c r="WLT589" s="198"/>
      <c r="WLU589" s="198"/>
      <c r="WLV589" s="198"/>
      <c r="WLW589" s="198"/>
      <c r="WLX589" s="198"/>
      <c r="WLY589" s="198"/>
      <c r="WLZ589" s="198"/>
      <c r="WMA589" s="198"/>
      <c r="WMB589" s="198"/>
      <c r="WMC589" s="198"/>
      <c r="WMD589" s="198"/>
      <c r="WME589" s="198"/>
      <c r="WMF589" s="198"/>
      <c r="WMG589" s="198"/>
      <c r="WMH589" s="198"/>
      <c r="WMI589" s="198"/>
      <c r="WMJ589" s="198"/>
      <c r="WMK589" s="198"/>
      <c r="WML589" s="198"/>
      <c r="WMM589" s="198"/>
      <c r="WMN589" s="198"/>
      <c r="WMO589" s="198"/>
      <c r="WMP589" s="198"/>
      <c r="WMQ589" s="198"/>
      <c r="WMR589" s="198"/>
      <c r="WMS589" s="198"/>
      <c r="WMT589" s="198"/>
      <c r="WMU589" s="198"/>
      <c r="WMV589" s="198"/>
      <c r="WMW589" s="198"/>
      <c r="WMX589" s="198"/>
      <c r="WMY589" s="198"/>
      <c r="WMZ589" s="198"/>
      <c r="WNA589" s="198"/>
      <c r="WNB589" s="198"/>
      <c r="WNC589" s="198"/>
      <c r="WND589" s="198"/>
      <c r="WNE589" s="198"/>
      <c r="WNF589" s="198"/>
      <c r="WNG589" s="198"/>
      <c r="WNH589" s="198"/>
      <c r="WNI589" s="198"/>
      <c r="WNJ589" s="198"/>
      <c r="WNK589" s="198"/>
      <c r="WNL589" s="198"/>
      <c r="WNM589" s="198"/>
      <c r="WNN589" s="198"/>
      <c r="WNO589" s="198"/>
      <c r="WNP589" s="198"/>
      <c r="WNQ589" s="198"/>
      <c r="WNR589" s="198"/>
      <c r="WNS589" s="198"/>
      <c r="WNT589" s="198"/>
      <c r="WNU589" s="198"/>
      <c r="WNV589" s="198"/>
      <c r="WNW589" s="198"/>
      <c r="WNX589" s="198"/>
      <c r="WNY589" s="198"/>
      <c r="WNZ589" s="198"/>
      <c r="WOA589" s="198"/>
      <c r="WOB589" s="198"/>
      <c r="WOC589" s="198"/>
      <c r="WOD589" s="198"/>
      <c r="WOE589" s="198"/>
      <c r="WOF589" s="198"/>
      <c r="WOG589" s="198"/>
      <c r="WOH589" s="198"/>
      <c r="WOI589" s="198"/>
      <c r="WOJ589" s="198"/>
      <c r="WOK589" s="198"/>
      <c r="WOL589" s="198"/>
      <c r="WOM589" s="198"/>
      <c r="WON589" s="198"/>
      <c r="WOO589" s="198"/>
      <c r="WOP589" s="198"/>
      <c r="WOQ589" s="198"/>
      <c r="WOR589" s="198"/>
      <c r="WOS589" s="198"/>
      <c r="WOT589" s="198"/>
      <c r="WOU589" s="198"/>
      <c r="WOV589" s="198"/>
      <c r="WOW589" s="198"/>
      <c r="WOX589" s="198"/>
      <c r="WOY589" s="198"/>
      <c r="WOZ589" s="198"/>
      <c r="WPA589" s="198"/>
      <c r="WPB589" s="198"/>
      <c r="WPC589" s="198"/>
      <c r="WPD589" s="198"/>
      <c r="WPE589" s="198"/>
      <c r="WPF589" s="198"/>
      <c r="WPG589" s="198"/>
      <c r="WPH589" s="198"/>
      <c r="WPI589" s="198"/>
      <c r="WPJ589" s="198"/>
      <c r="WPK589" s="198"/>
      <c r="WPL589" s="198"/>
      <c r="WPM589" s="198"/>
      <c r="WPN589" s="198"/>
      <c r="WPO589" s="198"/>
      <c r="WPP589" s="198"/>
      <c r="WPQ589" s="198"/>
      <c r="WPR589" s="198"/>
      <c r="WPS589" s="198"/>
      <c r="WPT589" s="198"/>
      <c r="WPU589" s="198"/>
      <c r="WPV589" s="198"/>
      <c r="WPW589" s="198"/>
      <c r="WPX589" s="198"/>
      <c r="WPY589" s="198"/>
      <c r="WPZ589" s="198"/>
      <c r="WQA589" s="198"/>
      <c r="WQB589" s="198"/>
      <c r="WQC589" s="198"/>
      <c r="WQD589" s="198"/>
      <c r="WQE589" s="198"/>
      <c r="WQF589" s="198"/>
      <c r="WQG589" s="198"/>
      <c r="WQH589" s="198"/>
      <c r="WQI589" s="198"/>
      <c r="WQJ589" s="198"/>
      <c r="WQK589" s="198"/>
      <c r="WQL589" s="198"/>
      <c r="WQM589" s="198"/>
      <c r="WQN589" s="198"/>
      <c r="WQO589" s="198"/>
      <c r="WQP589" s="198"/>
      <c r="WQQ589" s="198"/>
      <c r="WQR589" s="198"/>
      <c r="WQS589" s="198"/>
      <c r="WQT589" s="198"/>
      <c r="WQU589" s="198"/>
      <c r="WQV589" s="198"/>
      <c r="WQW589" s="198"/>
      <c r="WQX589" s="198"/>
      <c r="WQY589" s="198"/>
      <c r="WQZ589" s="198"/>
      <c r="WRA589" s="198"/>
      <c r="WRB589" s="198"/>
      <c r="WRC589" s="198"/>
      <c r="WRD589" s="198"/>
      <c r="WRE589" s="198"/>
      <c r="WRF589" s="198"/>
      <c r="WRG589" s="198"/>
      <c r="WRH589" s="198"/>
      <c r="WRI589" s="198"/>
      <c r="WRJ589" s="198"/>
      <c r="WRK589" s="198"/>
      <c r="WRL589" s="198"/>
      <c r="WRM589" s="198"/>
      <c r="WRN589" s="198"/>
      <c r="WRO589" s="198"/>
      <c r="WRP589" s="198"/>
      <c r="WRQ589" s="198"/>
      <c r="WRR589" s="198"/>
      <c r="WRS589" s="198"/>
      <c r="WRT589" s="198"/>
      <c r="WRU589" s="198"/>
      <c r="WRV589" s="198"/>
      <c r="WRW589" s="198"/>
      <c r="WRX589" s="198"/>
      <c r="WRY589" s="198"/>
      <c r="WRZ589" s="198"/>
      <c r="WSA589" s="198"/>
      <c r="WSB589" s="198"/>
      <c r="WSC589" s="198"/>
      <c r="WSD589" s="198"/>
      <c r="WSE589" s="198"/>
      <c r="WSF589" s="198"/>
      <c r="WSG589" s="198"/>
      <c r="WSH589" s="198"/>
      <c r="WSI589" s="198"/>
      <c r="WSJ589" s="198"/>
      <c r="WSK589" s="198"/>
      <c r="WSL589" s="198"/>
      <c r="WSM589" s="198"/>
      <c r="WSN589" s="198"/>
      <c r="WSO589" s="198"/>
      <c r="WSP589" s="198"/>
      <c r="WSQ589" s="198"/>
      <c r="WSR589" s="198"/>
      <c r="WSS589" s="198"/>
      <c r="WST589" s="198"/>
      <c r="WSU589" s="198"/>
      <c r="WSV589" s="198"/>
      <c r="WSW589" s="198"/>
      <c r="WSX589" s="198"/>
      <c r="WSY589" s="198"/>
      <c r="WSZ589" s="198"/>
      <c r="WTA589" s="198"/>
      <c r="WTB589" s="198"/>
      <c r="WTC589" s="198"/>
      <c r="WTD589" s="198"/>
      <c r="WTE589" s="198"/>
      <c r="WTF589" s="198"/>
      <c r="WTG589" s="198"/>
      <c r="WTH589" s="198"/>
      <c r="WTI589" s="198"/>
      <c r="WTJ589" s="198"/>
      <c r="WTK589" s="198"/>
      <c r="WTL589" s="198"/>
      <c r="WTM589" s="198"/>
      <c r="WTN589" s="198"/>
      <c r="WTO589" s="198"/>
      <c r="WTP589" s="198"/>
      <c r="WTQ589" s="198"/>
      <c r="WTR589" s="198"/>
      <c r="WTS589" s="198"/>
      <c r="WTT589" s="198"/>
      <c r="WTU589" s="198"/>
      <c r="WTV589" s="198"/>
      <c r="WTW589" s="198"/>
      <c r="WTX589" s="198"/>
      <c r="WTY589" s="198"/>
      <c r="WTZ589" s="198"/>
      <c r="WUA589" s="198"/>
      <c r="WUB589" s="198"/>
      <c r="WUC589" s="198"/>
      <c r="WUD589" s="198"/>
      <c r="WUE589" s="198"/>
      <c r="WUF589" s="198"/>
      <c r="WUG589" s="198"/>
      <c r="WUH589" s="198"/>
      <c r="WUI589" s="198"/>
      <c r="WUJ589" s="198"/>
      <c r="WUK589" s="198"/>
      <c r="WUL589" s="198"/>
      <c r="WUM589" s="198"/>
      <c r="WUN589" s="198"/>
      <c r="WUO589" s="198"/>
      <c r="WUP589" s="198"/>
      <c r="WUQ589" s="198"/>
      <c r="WUR589" s="198"/>
      <c r="WUS589" s="198"/>
      <c r="WUT589" s="198"/>
      <c r="WUU589" s="198"/>
      <c r="WUV589" s="198"/>
      <c r="WUW589" s="198"/>
      <c r="WUX589" s="198"/>
      <c r="WUY589" s="198"/>
      <c r="WUZ589" s="198"/>
      <c r="WVA589" s="198"/>
      <c r="WVB589" s="198"/>
      <c r="WVC589" s="198"/>
      <c r="WVD589" s="198"/>
      <c r="WVE589" s="198"/>
      <c r="WVF589" s="198"/>
      <c r="WVG589" s="198"/>
      <c r="WVH589" s="198"/>
      <c r="WVI589" s="198"/>
      <c r="WVJ589" s="198"/>
      <c r="WVK589" s="198"/>
      <c r="WVL589" s="198"/>
      <c r="WVM589" s="198"/>
      <c r="WVN589" s="198"/>
      <c r="WVO589" s="198"/>
      <c r="WVP589" s="198"/>
      <c r="WVQ589" s="198"/>
      <c r="WVR589" s="198"/>
      <c r="WVS589" s="198"/>
      <c r="WVT589" s="198"/>
      <c r="WVU589" s="198"/>
      <c r="WVV589" s="198"/>
      <c r="WVW589" s="198"/>
      <c r="WVX589" s="198"/>
      <c r="WVY589" s="198"/>
      <c r="WVZ589" s="198"/>
      <c r="WWA589" s="198"/>
      <c r="WWB589" s="198"/>
      <c r="WWC589" s="198"/>
      <c r="WWD589" s="198"/>
      <c r="WWE589" s="198"/>
      <c r="WWF589" s="198"/>
      <c r="WWG589" s="198"/>
      <c r="WWH589" s="198"/>
      <c r="WWI589" s="198"/>
      <c r="WWJ589" s="198"/>
      <c r="WWK589" s="198"/>
      <c r="WWL589" s="198"/>
      <c r="WWM589" s="198"/>
      <c r="WWN589" s="198"/>
      <c r="WWO589" s="198"/>
      <c r="WWP589" s="198"/>
      <c r="WWQ589" s="198"/>
      <c r="WWR589" s="198"/>
      <c r="WWS589" s="198"/>
      <c r="WWT589" s="198"/>
      <c r="WWU589" s="198"/>
      <c r="WWV589" s="198"/>
      <c r="WWW589" s="198"/>
      <c r="WWX589" s="198"/>
      <c r="WWY589" s="198"/>
      <c r="WWZ589" s="198"/>
      <c r="WXA589" s="198"/>
      <c r="WXB589" s="198"/>
      <c r="WXC589" s="198"/>
      <c r="WXD589" s="198"/>
      <c r="WXE589" s="198"/>
      <c r="WXF589" s="198"/>
      <c r="WXG589" s="198"/>
      <c r="WXH589" s="198"/>
      <c r="WXI589" s="198"/>
      <c r="WXJ589" s="198"/>
      <c r="WXK589" s="198"/>
      <c r="WXL589" s="198"/>
      <c r="WXM589" s="198"/>
      <c r="WXN589" s="198"/>
      <c r="WXO589" s="198"/>
      <c r="WXP589" s="198"/>
      <c r="WXQ589" s="198"/>
      <c r="WXR589" s="198"/>
      <c r="WXS589" s="198"/>
      <c r="WXT589" s="198"/>
      <c r="WXU589" s="198"/>
      <c r="WXV589" s="198"/>
      <c r="WXW589" s="198"/>
      <c r="WXX589" s="198"/>
      <c r="WXY589" s="198"/>
      <c r="WXZ589" s="198"/>
      <c r="WYA589" s="198"/>
      <c r="WYB589" s="198"/>
      <c r="WYC589" s="198"/>
      <c r="WYD589" s="198"/>
      <c r="WYE589" s="198"/>
      <c r="WYF589" s="198"/>
      <c r="WYG589" s="198"/>
      <c r="WYH589" s="198"/>
      <c r="WYI589" s="198"/>
      <c r="WYJ589" s="198"/>
      <c r="WYK589" s="198"/>
      <c r="WYL589" s="198"/>
      <c r="WYM589" s="198"/>
      <c r="WYN589" s="198"/>
      <c r="WYO589" s="198"/>
      <c r="WYP589" s="198"/>
      <c r="WYQ589" s="198"/>
      <c r="WYR589" s="198"/>
      <c r="WYS589" s="198"/>
      <c r="WYT589" s="198"/>
      <c r="WYU589" s="198"/>
      <c r="WYV589" s="198"/>
      <c r="WYW589" s="198"/>
      <c r="WYX589" s="198"/>
      <c r="WYY589" s="198"/>
      <c r="WYZ589" s="198"/>
      <c r="WZA589" s="198"/>
      <c r="WZB589" s="198"/>
      <c r="WZC589" s="198"/>
      <c r="WZD589" s="198"/>
      <c r="WZE589" s="198"/>
      <c r="WZF589" s="198"/>
      <c r="WZG589" s="198"/>
      <c r="WZH589" s="198"/>
      <c r="WZI589" s="198"/>
      <c r="WZJ589" s="198"/>
      <c r="WZK589" s="198"/>
      <c r="WZL589" s="198"/>
      <c r="WZM589" s="198"/>
      <c r="WZN589" s="198"/>
      <c r="WZO589" s="198"/>
      <c r="WZP589" s="198"/>
      <c r="WZQ589" s="198"/>
      <c r="WZR589" s="198"/>
      <c r="WZS589" s="198"/>
      <c r="WZT589" s="198"/>
      <c r="WZU589" s="198"/>
      <c r="WZV589" s="198"/>
      <c r="WZW589" s="198"/>
      <c r="WZX589" s="198"/>
      <c r="WZY589" s="198"/>
      <c r="WZZ589" s="198"/>
      <c r="XAA589" s="198"/>
      <c r="XAB589" s="198"/>
      <c r="XAC589" s="198"/>
      <c r="XAD589" s="198"/>
      <c r="XAE589" s="198"/>
      <c r="XAF589" s="198"/>
      <c r="XAG589" s="198"/>
      <c r="XAH589" s="198"/>
      <c r="XAI589" s="198"/>
      <c r="XAJ589" s="198"/>
      <c r="XAK589" s="198"/>
      <c r="XAL589" s="198"/>
      <c r="XAM589" s="198"/>
      <c r="XAN589" s="198"/>
      <c r="XAO589" s="198"/>
      <c r="XAP589" s="198"/>
      <c r="XAQ589" s="198"/>
      <c r="XAR589" s="198"/>
      <c r="XAS589" s="198"/>
      <c r="XAT589" s="198"/>
      <c r="XAU589" s="198"/>
      <c r="XAV589" s="198"/>
      <c r="XAW589" s="198"/>
      <c r="XAX589" s="198"/>
      <c r="XAY589" s="198"/>
      <c r="XAZ589" s="198"/>
      <c r="XBA589" s="198"/>
      <c r="XBB589" s="198"/>
      <c r="XBC589" s="198"/>
      <c r="XBD589" s="198"/>
      <c r="XBE589" s="198"/>
      <c r="XBF589" s="198"/>
      <c r="XBG589" s="198"/>
      <c r="XBH589" s="198"/>
      <c r="XBI589" s="198"/>
      <c r="XBJ589" s="198"/>
      <c r="XBK589" s="198"/>
      <c r="XBL589" s="198"/>
      <c r="XBM589" s="198"/>
      <c r="XBN589" s="198"/>
      <c r="XBO589" s="198"/>
      <c r="XBP589" s="198"/>
      <c r="XBQ589" s="198"/>
      <c r="XBR589" s="198"/>
      <c r="XBS589" s="198"/>
      <c r="XBT589" s="198"/>
      <c r="XBU589" s="198"/>
      <c r="XBV589" s="198"/>
      <c r="XBW589" s="198"/>
      <c r="XBX589" s="198"/>
      <c r="XBY589" s="198"/>
      <c r="XBZ589" s="198"/>
      <c r="XCA589" s="198"/>
      <c r="XCB589" s="198"/>
      <c r="XCC589" s="198"/>
      <c r="XCD589" s="198"/>
      <c r="XCE589" s="198"/>
      <c r="XCF589" s="198"/>
      <c r="XCG589" s="198"/>
      <c r="XCH589" s="198"/>
      <c r="XCI589" s="198"/>
      <c r="XCJ589" s="198"/>
      <c r="XCK589" s="198"/>
      <c r="XCL589" s="198"/>
      <c r="XCM589" s="198"/>
      <c r="XCN589" s="198"/>
      <c r="XCO589" s="198"/>
      <c r="XCP589" s="198"/>
      <c r="XCQ589" s="198"/>
      <c r="XCR589" s="198"/>
      <c r="XCS589" s="198"/>
      <c r="XCT589" s="198"/>
      <c r="XCU589" s="198"/>
      <c r="XCV589" s="198"/>
      <c r="XCW589" s="198"/>
      <c r="XCX589" s="198"/>
      <c r="XCY589" s="198"/>
      <c r="XCZ589" s="198"/>
      <c r="XDA589" s="198"/>
      <c r="XDB589" s="198"/>
      <c r="XDC589" s="198"/>
      <c r="XDD589" s="198"/>
      <c r="XDE589" s="198"/>
      <c r="XDF589" s="198"/>
      <c r="XDG589" s="198"/>
      <c r="XDH589" s="198"/>
      <c r="XDI589" s="198"/>
      <c r="XDJ589" s="198"/>
      <c r="XDK589" s="198"/>
      <c r="XDL589" s="198"/>
      <c r="XDM589" s="198"/>
      <c r="XDN589" s="198"/>
    </row>
    <row r="590" spans="1:16342" s="300" customFormat="1" x14ac:dyDescent="0.25">
      <c r="A590" s="263" t="str">
        <f t="shared" si="68"/>
        <v>N-CO-MS-000611-E-XX-XX-XX-XX-01</v>
      </c>
      <c r="B590" s="96" t="s">
        <v>2635</v>
      </c>
      <c r="C590" s="103" t="str">
        <f t="shared" si="65"/>
        <v>8.19.01.FESI39.v01</v>
      </c>
      <c r="D590" s="96" t="s">
        <v>2636</v>
      </c>
      <c r="E590" s="96" t="s">
        <v>142</v>
      </c>
      <c r="F590" s="96" t="s">
        <v>1223</v>
      </c>
      <c r="G590" s="103" t="s">
        <v>2637</v>
      </c>
      <c r="H590" s="103" t="s">
        <v>2638</v>
      </c>
      <c r="I590" s="103" t="s">
        <v>2639</v>
      </c>
      <c r="J590" s="97">
        <v>6240</v>
      </c>
      <c r="K590" s="302">
        <v>1</v>
      </c>
      <c r="L590" s="303">
        <f>N590/K590</f>
        <v>4.524</v>
      </c>
      <c r="M590" s="304">
        <v>32562</v>
      </c>
      <c r="N590" s="305">
        <v>4.524</v>
      </c>
      <c r="O590" s="291"/>
      <c r="P590" s="97">
        <v>20</v>
      </c>
      <c r="Q590" s="442">
        <v>90000</v>
      </c>
      <c r="R590" s="96" t="s">
        <v>2640</v>
      </c>
      <c r="S590" s="96"/>
      <c r="T590" s="96">
        <v>5</v>
      </c>
      <c r="U590" s="96" t="s">
        <v>2641</v>
      </c>
      <c r="V590" s="96"/>
      <c r="W590" s="298">
        <v>60000</v>
      </c>
      <c r="X590" s="96" t="s">
        <v>1016</v>
      </c>
      <c r="Y590" s="96" t="s">
        <v>2642</v>
      </c>
      <c r="Z590" s="97" t="s">
        <v>223</v>
      </c>
      <c r="AA590" s="96"/>
      <c r="AB590" s="64"/>
      <c r="AC590" s="64">
        <v>42216</v>
      </c>
      <c r="AD590" s="99"/>
      <c r="AE590" s="96"/>
      <c r="AF590" s="96"/>
      <c r="AG590" s="96"/>
      <c r="AH590" s="96"/>
      <c r="AI590" s="96"/>
      <c r="AJ590" s="96"/>
      <c r="AK590" s="96"/>
      <c r="AL590" s="95"/>
      <c r="AM590" s="198"/>
      <c r="AN590" s="198"/>
      <c r="AO590" s="198"/>
      <c r="AP590" s="198"/>
      <c r="AQ590" s="198"/>
      <c r="AR590" s="198"/>
      <c r="AS590" s="198"/>
      <c r="AT590" s="198"/>
      <c r="AU590" s="198"/>
      <c r="AV590" s="198"/>
      <c r="AW590" s="198" t="s">
        <v>61</v>
      </c>
      <c r="AX590" s="198" t="s">
        <v>62</v>
      </c>
      <c r="AY590" s="198" t="s">
        <v>1330</v>
      </c>
      <c r="AZ590" s="344" t="s">
        <v>2643</v>
      </c>
      <c r="BA590" s="198" t="s">
        <v>65</v>
      </c>
      <c r="BB590" s="198" t="s">
        <v>66</v>
      </c>
      <c r="BC590" s="344" t="s">
        <v>382</v>
      </c>
      <c r="BD590" s="198"/>
      <c r="BE590" s="343"/>
      <c r="BF590" s="41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  <c r="BZ590" s="198"/>
      <c r="CA590" s="198"/>
      <c r="CB590" s="198"/>
      <c r="CC590" s="198"/>
      <c r="CD590" s="198"/>
      <c r="CE590" s="198"/>
      <c r="CF590" s="198"/>
      <c r="CG590" s="198"/>
      <c r="CH590" s="198"/>
      <c r="CI590" s="198"/>
      <c r="CJ590" s="198"/>
      <c r="CK590" s="198"/>
      <c r="CL590" s="198"/>
      <c r="CM590" s="198"/>
      <c r="CN590" s="198"/>
      <c r="CO590" s="198"/>
      <c r="CP590" s="198"/>
      <c r="CQ590" s="198"/>
      <c r="CR590" s="198"/>
      <c r="CS590" s="198"/>
      <c r="CT590" s="198"/>
      <c r="CU590" s="198"/>
      <c r="CV590" s="198"/>
      <c r="CW590" s="198"/>
      <c r="CX590" s="198"/>
      <c r="CY590" s="198"/>
      <c r="CZ590" s="198"/>
      <c r="DA590" s="198"/>
      <c r="DB590" s="198"/>
      <c r="DC590" s="198"/>
      <c r="DD590" s="198"/>
      <c r="DE590" s="198"/>
      <c r="DF590" s="198"/>
      <c r="DG590" s="198"/>
      <c r="DH590" s="198"/>
      <c r="DI590" s="198"/>
      <c r="DJ590" s="198"/>
      <c r="DK590" s="198"/>
      <c r="DL590" s="198"/>
      <c r="DM590" s="198"/>
      <c r="DN590" s="198"/>
      <c r="DO590" s="198"/>
      <c r="DP590" s="198"/>
      <c r="DQ590" s="198"/>
      <c r="DR590" s="198"/>
      <c r="DS590" s="198"/>
      <c r="DT590" s="198"/>
      <c r="DU590" s="198"/>
      <c r="DV590" s="198"/>
      <c r="DW590" s="198"/>
      <c r="DX590" s="198"/>
      <c r="DY590" s="198"/>
      <c r="DZ590" s="198"/>
      <c r="EA590" s="198"/>
      <c r="EB590" s="198"/>
      <c r="EC590" s="198"/>
      <c r="ED590" s="198"/>
      <c r="EE590" s="198"/>
      <c r="EF590" s="198"/>
      <c r="EG590" s="198"/>
      <c r="EH590" s="198"/>
      <c r="EI590" s="198"/>
      <c r="EJ590" s="198"/>
      <c r="EK590" s="198"/>
      <c r="EL590" s="198"/>
      <c r="EM590" s="198"/>
      <c r="EN590" s="198"/>
      <c r="EO590" s="198"/>
      <c r="EP590" s="198"/>
      <c r="EQ590" s="198"/>
      <c r="ER590" s="198"/>
      <c r="ES590" s="198"/>
      <c r="ET590" s="198"/>
      <c r="EU590" s="198"/>
      <c r="EV590" s="198"/>
      <c r="EW590" s="198"/>
      <c r="EX590" s="198"/>
      <c r="EY590" s="198"/>
      <c r="EZ590" s="198"/>
      <c r="FA590" s="198"/>
      <c r="FB590" s="198"/>
      <c r="FC590" s="198"/>
      <c r="FD590" s="198"/>
      <c r="FE590" s="198"/>
      <c r="FF590" s="198"/>
      <c r="FG590" s="198"/>
      <c r="FH590" s="198"/>
      <c r="FI590" s="198"/>
      <c r="FJ590" s="198"/>
      <c r="FK590" s="198"/>
      <c r="FL590" s="198"/>
      <c r="FM590" s="198"/>
      <c r="FN590" s="198"/>
      <c r="FO590" s="198"/>
      <c r="FP590" s="198"/>
      <c r="FQ590" s="198"/>
      <c r="FR590" s="198"/>
      <c r="FS590" s="198"/>
      <c r="FT590" s="198"/>
      <c r="FU590" s="198"/>
      <c r="FV590" s="198"/>
      <c r="FW590" s="198"/>
      <c r="FX590" s="198"/>
      <c r="FY590" s="198"/>
      <c r="FZ590" s="198"/>
      <c r="GA590" s="198"/>
      <c r="GB590" s="198"/>
      <c r="GC590" s="198"/>
      <c r="GD590" s="198"/>
      <c r="GE590" s="198"/>
      <c r="GF590" s="198"/>
      <c r="GG590" s="198"/>
      <c r="GH590" s="198"/>
      <c r="GI590" s="198"/>
      <c r="GJ590" s="198"/>
      <c r="GK590" s="198"/>
      <c r="GL590" s="198"/>
      <c r="GM590" s="198"/>
      <c r="GN590" s="198"/>
      <c r="GO590" s="198"/>
      <c r="GP590" s="198"/>
      <c r="GQ590" s="198"/>
      <c r="GR590" s="198"/>
      <c r="GS590" s="198"/>
      <c r="GT590" s="198"/>
      <c r="GU590" s="198"/>
      <c r="GV590" s="198"/>
      <c r="GW590" s="198"/>
      <c r="GX590" s="198"/>
      <c r="GY590" s="198"/>
      <c r="GZ590" s="198"/>
      <c r="HA590" s="198"/>
      <c r="HB590" s="198"/>
      <c r="HC590" s="198"/>
      <c r="HD590" s="198"/>
      <c r="HE590" s="198"/>
      <c r="HF590" s="198"/>
      <c r="HG590" s="198"/>
      <c r="HH590" s="198"/>
      <c r="HI590" s="198"/>
      <c r="HJ590" s="198"/>
      <c r="HK590" s="198"/>
      <c r="HL590" s="198"/>
      <c r="HM590" s="198"/>
      <c r="HN590" s="198"/>
      <c r="HO590" s="198"/>
      <c r="HP590" s="198"/>
      <c r="HQ590" s="198"/>
      <c r="HR590" s="198"/>
      <c r="HS590" s="198"/>
      <c r="HT590" s="198"/>
      <c r="HU590" s="198"/>
      <c r="HV590" s="198"/>
      <c r="HW590" s="198"/>
      <c r="HX590" s="198"/>
      <c r="HY590" s="198"/>
      <c r="HZ590" s="198"/>
      <c r="IA590" s="198"/>
      <c r="IB590" s="198"/>
      <c r="IC590" s="198"/>
      <c r="ID590" s="198"/>
      <c r="IE590" s="198"/>
      <c r="IF590" s="198"/>
      <c r="IG590" s="198"/>
      <c r="IH590" s="198"/>
      <c r="II590" s="198"/>
      <c r="IJ590" s="198"/>
      <c r="IK590" s="198"/>
      <c r="IL590" s="198"/>
      <c r="IM590" s="198"/>
      <c r="IN590" s="198"/>
      <c r="IO590" s="198"/>
      <c r="IP590" s="198"/>
      <c r="IQ590" s="198"/>
      <c r="IR590" s="198"/>
      <c r="IS590" s="198"/>
      <c r="IT590" s="198"/>
      <c r="IU590" s="198"/>
      <c r="IV590" s="198"/>
      <c r="IW590" s="198"/>
      <c r="IX590" s="198"/>
      <c r="IY590" s="198"/>
      <c r="IZ590" s="198"/>
      <c r="JA590" s="198"/>
      <c r="JB590" s="198"/>
      <c r="JC590" s="198"/>
      <c r="JD590" s="198"/>
      <c r="JE590" s="198"/>
      <c r="JF590" s="198"/>
      <c r="JG590" s="198"/>
      <c r="JH590" s="198"/>
      <c r="JI590" s="198"/>
      <c r="JJ590" s="198"/>
      <c r="JK590" s="198"/>
      <c r="JL590" s="198"/>
      <c r="JM590" s="198"/>
      <c r="JN590" s="198"/>
      <c r="JO590" s="198"/>
      <c r="JP590" s="198"/>
      <c r="JQ590" s="198"/>
      <c r="JR590" s="198"/>
      <c r="JS590" s="198"/>
      <c r="JT590" s="198"/>
      <c r="JU590" s="198"/>
      <c r="JV590" s="198"/>
      <c r="JW590" s="198"/>
      <c r="JX590" s="198"/>
      <c r="JY590" s="198"/>
      <c r="JZ590" s="198"/>
      <c r="KA590" s="198"/>
      <c r="KB590" s="198"/>
      <c r="KC590" s="198"/>
      <c r="KD590" s="198"/>
      <c r="KE590" s="198"/>
      <c r="KF590" s="198"/>
      <c r="KG590" s="198"/>
      <c r="KH590" s="198"/>
      <c r="KI590" s="198"/>
      <c r="KJ590" s="198"/>
      <c r="KK590" s="198"/>
      <c r="KL590" s="198"/>
      <c r="KM590" s="198"/>
      <c r="KN590" s="198"/>
      <c r="KO590" s="198"/>
      <c r="KP590" s="198"/>
      <c r="KQ590" s="198"/>
      <c r="KR590" s="198"/>
      <c r="KS590" s="198"/>
      <c r="KT590" s="198"/>
      <c r="KU590" s="198"/>
      <c r="KV590" s="198"/>
      <c r="KW590" s="198"/>
      <c r="KX590" s="198"/>
      <c r="KY590" s="198"/>
      <c r="KZ590" s="198"/>
      <c r="LA590" s="198"/>
      <c r="LB590" s="198"/>
      <c r="LC590" s="198"/>
      <c r="LD590" s="198"/>
      <c r="LE590" s="198"/>
      <c r="LF590" s="198"/>
      <c r="LG590" s="198"/>
      <c r="LH590" s="198"/>
      <c r="LI590" s="198"/>
      <c r="LJ590" s="198"/>
      <c r="LK590" s="198"/>
      <c r="LL590" s="198"/>
      <c r="LM590" s="198"/>
      <c r="LN590" s="198"/>
      <c r="LO590" s="198"/>
      <c r="LP590" s="198"/>
      <c r="LQ590" s="198"/>
      <c r="LR590" s="198"/>
      <c r="LS590" s="198"/>
      <c r="LT590" s="198"/>
      <c r="LU590" s="198"/>
      <c r="LV590" s="198"/>
      <c r="LW590" s="198"/>
      <c r="LX590" s="198"/>
      <c r="LY590" s="198"/>
      <c r="LZ590" s="198"/>
      <c r="MA590" s="198"/>
      <c r="MB590" s="198"/>
      <c r="MC590" s="198"/>
      <c r="MD590" s="198"/>
      <c r="ME590" s="198"/>
      <c r="MF590" s="198"/>
      <c r="MG590" s="198"/>
      <c r="MH590" s="198"/>
      <c r="MI590" s="198"/>
      <c r="MJ590" s="198"/>
      <c r="MK590" s="198"/>
      <c r="ML590" s="198"/>
      <c r="MM590" s="198"/>
      <c r="MN590" s="198"/>
      <c r="MO590" s="198"/>
      <c r="MP590" s="198"/>
      <c r="MQ590" s="198"/>
      <c r="MR590" s="198"/>
      <c r="MS590" s="198"/>
      <c r="MT590" s="198"/>
      <c r="MU590" s="198"/>
      <c r="MV590" s="198"/>
      <c r="MW590" s="198"/>
      <c r="MX590" s="198"/>
      <c r="MY590" s="198"/>
      <c r="MZ590" s="198"/>
      <c r="NA590" s="198"/>
      <c r="NB590" s="198"/>
      <c r="NC590" s="198"/>
      <c r="ND590" s="198"/>
      <c r="NE590" s="198"/>
      <c r="NF590" s="198"/>
      <c r="NG590" s="198"/>
      <c r="NH590" s="198"/>
      <c r="NI590" s="198"/>
      <c r="NJ590" s="198"/>
      <c r="NK590" s="198"/>
      <c r="NL590" s="198"/>
      <c r="NM590" s="198"/>
      <c r="NN590" s="198"/>
      <c r="NO590" s="198"/>
      <c r="NP590" s="198"/>
      <c r="NQ590" s="198"/>
      <c r="NR590" s="198"/>
      <c r="NS590" s="198"/>
      <c r="NT590" s="198"/>
      <c r="NU590" s="198"/>
      <c r="NV590" s="198"/>
      <c r="NW590" s="198"/>
      <c r="NX590" s="198"/>
      <c r="NY590" s="198"/>
      <c r="NZ590" s="198"/>
      <c r="OA590" s="198"/>
      <c r="OB590" s="198"/>
      <c r="OC590" s="198"/>
      <c r="OD590" s="198"/>
      <c r="OE590" s="198"/>
      <c r="OF590" s="198"/>
      <c r="OG590" s="198"/>
      <c r="OH590" s="198"/>
      <c r="OI590" s="198"/>
      <c r="OJ590" s="198"/>
      <c r="OK590" s="198"/>
      <c r="OL590" s="198"/>
      <c r="OM590" s="198"/>
      <c r="ON590" s="198"/>
      <c r="OO590" s="198"/>
      <c r="OP590" s="198"/>
      <c r="OQ590" s="198"/>
      <c r="OR590" s="198"/>
      <c r="OS590" s="198"/>
      <c r="OT590" s="198"/>
      <c r="OU590" s="198"/>
      <c r="OV590" s="198"/>
      <c r="OW590" s="198"/>
      <c r="OX590" s="198"/>
      <c r="OY590" s="198"/>
      <c r="OZ590" s="198"/>
      <c r="PA590" s="198"/>
      <c r="PB590" s="198"/>
      <c r="PC590" s="198"/>
      <c r="PD590" s="198"/>
      <c r="PE590" s="198"/>
      <c r="PF590" s="198"/>
      <c r="PG590" s="198"/>
      <c r="PH590" s="198"/>
      <c r="PI590" s="198"/>
      <c r="PJ590" s="198"/>
      <c r="PK590" s="198"/>
      <c r="PL590" s="198"/>
      <c r="PM590" s="198"/>
      <c r="PN590" s="198"/>
      <c r="PO590" s="198"/>
      <c r="PP590" s="198"/>
      <c r="PQ590" s="198"/>
      <c r="PR590" s="198"/>
      <c r="PS590" s="198"/>
      <c r="PT590" s="198"/>
      <c r="PU590" s="198"/>
      <c r="PV590" s="198"/>
      <c r="PW590" s="198"/>
      <c r="PX590" s="198"/>
      <c r="PY590" s="198"/>
      <c r="PZ590" s="198"/>
      <c r="QA590" s="198"/>
      <c r="QB590" s="198"/>
      <c r="QC590" s="198"/>
      <c r="QD590" s="198"/>
      <c r="QE590" s="198"/>
      <c r="QF590" s="198"/>
      <c r="QG590" s="198"/>
      <c r="QH590" s="198"/>
      <c r="QI590" s="198"/>
      <c r="QJ590" s="198"/>
      <c r="QK590" s="198"/>
      <c r="QL590" s="198"/>
      <c r="QM590" s="198"/>
      <c r="QN590" s="198"/>
      <c r="QO590" s="198"/>
      <c r="QP590" s="198"/>
      <c r="QQ590" s="198"/>
      <c r="QR590" s="198"/>
      <c r="QS590" s="198"/>
      <c r="QT590" s="198"/>
      <c r="QU590" s="198"/>
      <c r="QV590" s="198"/>
      <c r="QW590" s="198"/>
      <c r="QX590" s="198"/>
      <c r="QY590" s="198"/>
      <c r="QZ590" s="198"/>
      <c r="RA590" s="198"/>
      <c r="RB590" s="198"/>
      <c r="RC590" s="198"/>
      <c r="RD590" s="198"/>
      <c r="RE590" s="198"/>
      <c r="RF590" s="198"/>
      <c r="RG590" s="198"/>
      <c r="RH590" s="198"/>
      <c r="RI590" s="198"/>
      <c r="RJ590" s="198"/>
      <c r="RK590" s="198"/>
      <c r="RL590" s="198"/>
      <c r="RM590" s="198"/>
      <c r="RN590" s="198"/>
      <c r="RO590" s="198"/>
      <c r="RP590" s="198"/>
      <c r="RQ590" s="198"/>
      <c r="RR590" s="198"/>
      <c r="RS590" s="198"/>
      <c r="RT590" s="198"/>
      <c r="RU590" s="198"/>
      <c r="RV590" s="198"/>
      <c r="RW590" s="198"/>
      <c r="RX590" s="198"/>
      <c r="RY590" s="198"/>
      <c r="RZ590" s="198"/>
      <c r="SA590" s="198"/>
      <c r="SB590" s="198"/>
      <c r="SC590" s="198"/>
      <c r="SD590" s="198"/>
      <c r="SE590" s="198"/>
      <c r="SF590" s="198"/>
      <c r="SG590" s="198"/>
      <c r="SH590" s="198"/>
      <c r="SI590" s="198"/>
      <c r="SJ590" s="198"/>
      <c r="SK590" s="198"/>
      <c r="SL590" s="198"/>
      <c r="SM590" s="198"/>
      <c r="SN590" s="198"/>
      <c r="SO590" s="198"/>
      <c r="SP590" s="198"/>
      <c r="SQ590" s="198"/>
      <c r="SR590" s="198"/>
      <c r="SS590" s="198"/>
      <c r="ST590" s="198"/>
      <c r="SU590" s="198"/>
      <c r="SV590" s="198"/>
      <c r="SW590" s="198"/>
      <c r="SX590" s="198"/>
      <c r="SY590" s="198"/>
      <c r="SZ590" s="198"/>
      <c r="TA590" s="198"/>
      <c r="TB590" s="198"/>
      <c r="TC590" s="198"/>
      <c r="TD590" s="198"/>
      <c r="TE590" s="198"/>
      <c r="TF590" s="198"/>
      <c r="TG590" s="198"/>
      <c r="TH590" s="198"/>
      <c r="TI590" s="198"/>
      <c r="TJ590" s="198"/>
      <c r="TK590" s="198"/>
      <c r="TL590" s="198"/>
      <c r="TM590" s="198"/>
      <c r="TN590" s="198"/>
      <c r="TO590" s="198"/>
      <c r="TP590" s="198"/>
      <c r="TQ590" s="198"/>
      <c r="TR590" s="198"/>
      <c r="TS590" s="198"/>
      <c r="TT590" s="198"/>
      <c r="TU590" s="198"/>
      <c r="TV590" s="198"/>
      <c r="TW590" s="198"/>
      <c r="TX590" s="198"/>
      <c r="TY590" s="198"/>
      <c r="TZ590" s="198"/>
      <c r="UA590" s="198"/>
      <c r="UB590" s="198"/>
      <c r="UC590" s="198"/>
      <c r="UD590" s="198"/>
      <c r="UE590" s="198"/>
      <c r="UF590" s="198"/>
      <c r="UG590" s="198"/>
      <c r="UH590" s="198"/>
      <c r="UI590" s="198"/>
      <c r="UJ590" s="198"/>
      <c r="UK590" s="198"/>
      <c r="UL590" s="198"/>
      <c r="UM590" s="198"/>
      <c r="UN590" s="198"/>
      <c r="UO590" s="198"/>
      <c r="UP590" s="198"/>
      <c r="UQ590" s="198"/>
      <c r="UR590" s="198"/>
      <c r="US590" s="198"/>
      <c r="UT590" s="198"/>
      <c r="UU590" s="198"/>
      <c r="UV590" s="198"/>
      <c r="UW590" s="198"/>
      <c r="UX590" s="198"/>
      <c r="UY590" s="198"/>
      <c r="UZ590" s="198"/>
      <c r="VA590" s="198"/>
      <c r="VB590" s="198"/>
      <c r="VC590" s="198"/>
      <c r="VD590" s="198"/>
      <c r="VE590" s="198"/>
      <c r="VF590" s="198"/>
      <c r="VG590" s="198"/>
      <c r="VH590" s="198"/>
      <c r="VI590" s="198"/>
      <c r="VJ590" s="198"/>
      <c r="VK590" s="198"/>
      <c r="VL590" s="198"/>
      <c r="VM590" s="198"/>
      <c r="VN590" s="198"/>
      <c r="VO590" s="198"/>
      <c r="VP590" s="198"/>
      <c r="VQ590" s="198"/>
      <c r="VR590" s="198"/>
      <c r="VS590" s="198"/>
      <c r="VT590" s="198"/>
      <c r="VU590" s="198"/>
      <c r="VV590" s="198"/>
      <c r="VW590" s="198"/>
      <c r="VX590" s="198"/>
      <c r="VY590" s="198"/>
      <c r="VZ590" s="198"/>
      <c r="WA590" s="198"/>
      <c r="WB590" s="198"/>
      <c r="WC590" s="198"/>
      <c r="WD590" s="198"/>
      <c r="WE590" s="198"/>
      <c r="WF590" s="198"/>
      <c r="WG590" s="198"/>
      <c r="WH590" s="198"/>
      <c r="WI590" s="198"/>
      <c r="WJ590" s="198"/>
      <c r="WK590" s="198"/>
      <c r="WL590" s="198"/>
      <c r="WM590" s="198"/>
      <c r="WN590" s="198"/>
      <c r="WO590" s="198"/>
      <c r="WP590" s="198"/>
      <c r="WQ590" s="198"/>
      <c r="WR590" s="198"/>
      <c r="WS590" s="198"/>
      <c r="WT590" s="198"/>
      <c r="WU590" s="198"/>
      <c r="WV590" s="198"/>
      <c r="WW590" s="198"/>
      <c r="WX590" s="198"/>
      <c r="WY590" s="198"/>
      <c r="WZ590" s="198"/>
      <c r="XA590" s="198"/>
      <c r="XB590" s="198"/>
      <c r="XC590" s="198"/>
      <c r="XD590" s="198"/>
      <c r="XE590" s="198"/>
      <c r="XF590" s="198"/>
      <c r="XG590" s="198"/>
      <c r="XH590" s="198"/>
      <c r="XI590" s="198"/>
      <c r="XJ590" s="198"/>
      <c r="XK590" s="198"/>
      <c r="XL590" s="198"/>
      <c r="XM590" s="198"/>
      <c r="XN590" s="198"/>
      <c r="XO590" s="198"/>
      <c r="XP590" s="198"/>
      <c r="XQ590" s="198"/>
      <c r="XR590" s="198"/>
      <c r="XS590" s="198"/>
      <c r="XT590" s="198"/>
      <c r="XU590" s="198"/>
      <c r="XV590" s="198"/>
      <c r="XW590" s="198"/>
      <c r="XX590" s="198"/>
      <c r="XY590" s="198"/>
      <c r="XZ590" s="198"/>
      <c r="YA590" s="198"/>
      <c r="YB590" s="198"/>
      <c r="YC590" s="198"/>
      <c r="YD590" s="198"/>
      <c r="YE590" s="198"/>
      <c r="YF590" s="198"/>
      <c r="YG590" s="198"/>
      <c r="YH590" s="198"/>
      <c r="YI590" s="198"/>
      <c r="YJ590" s="198"/>
      <c r="YK590" s="198"/>
      <c r="YL590" s="198"/>
      <c r="YM590" s="198"/>
      <c r="YN590" s="198"/>
      <c r="YO590" s="198"/>
      <c r="YP590" s="198"/>
      <c r="YQ590" s="198"/>
      <c r="YR590" s="198"/>
      <c r="YS590" s="198"/>
      <c r="YT590" s="198"/>
      <c r="YU590" s="198"/>
      <c r="YV590" s="198"/>
      <c r="YW590" s="198"/>
      <c r="YX590" s="198"/>
      <c r="YY590" s="198"/>
      <c r="YZ590" s="198"/>
      <c r="ZA590" s="198"/>
      <c r="ZB590" s="198"/>
      <c r="ZC590" s="198"/>
      <c r="ZD590" s="198"/>
      <c r="ZE590" s="198"/>
      <c r="ZF590" s="198"/>
      <c r="ZG590" s="198"/>
      <c r="ZH590" s="198"/>
      <c r="ZI590" s="198"/>
      <c r="ZJ590" s="198"/>
      <c r="ZK590" s="198"/>
      <c r="ZL590" s="198"/>
      <c r="ZM590" s="198"/>
      <c r="ZN590" s="198"/>
      <c r="ZO590" s="198"/>
      <c r="ZP590" s="198"/>
      <c r="ZQ590" s="198"/>
      <c r="ZR590" s="198"/>
      <c r="ZS590" s="198"/>
      <c r="ZT590" s="198"/>
      <c r="ZU590" s="198"/>
      <c r="ZV590" s="198"/>
      <c r="ZW590" s="198"/>
      <c r="ZX590" s="198"/>
      <c r="ZY590" s="198"/>
      <c r="ZZ590" s="198"/>
      <c r="AAA590" s="198"/>
      <c r="AAB590" s="198"/>
      <c r="AAC590" s="198"/>
      <c r="AAD590" s="198"/>
      <c r="AAE590" s="198"/>
      <c r="AAF590" s="198"/>
      <c r="AAG590" s="198"/>
      <c r="AAH590" s="198"/>
      <c r="AAI590" s="198"/>
      <c r="AAJ590" s="198"/>
      <c r="AAK590" s="198"/>
      <c r="AAL590" s="198"/>
      <c r="AAM590" s="198"/>
      <c r="AAN590" s="198"/>
      <c r="AAO590" s="198"/>
      <c r="AAP590" s="198"/>
      <c r="AAQ590" s="198"/>
      <c r="AAR590" s="198"/>
      <c r="AAS590" s="198"/>
      <c r="AAT590" s="198"/>
      <c r="AAU590" s="198"/>
      <c r="AAV590" s="198"/>
      <c r="AAW590" s="198"/>
      <c r="AAX590" s="198"/>
      <c r="AAY590" s="198"/>
      <c r="AAZ590" s="198"/>
      <c r="ABA590" s="198"/>
      <c r="ABB590" s="198"/>
      <c r="ABC590" s="198"/>
      <c r="ABD590" s="198"/>
      <c r="ABE590" s="198"/>
      <c r="ABF590" s="198"/>
      <c r="ABG590" s="198"/>
      <c r="ABH590" s="198"/>
      <c r="ABI590" s="198"/>
      <c r="ABJ590" s="198"/>
      <c r="ABK590" s="198"/>
      <c r="ABL590" s="198"/>
      <c r="ABM590" s="198"/>
      <c r="ABN590" s="198"/>
      <c r="ABO590" s="198"/>
      <c r="ABP590" s="198"/>
      <c r="ABQ590" s="198"/>
      <c r="ABR590" s="198"/>
      <c r="ABS590" s="198"/>
      <c r="ABT590" s="198"/>
      <c r="ABU590" s="198"/>
      <c r="ABV590" s="198"/>
      <c r="ABW590" s="198"/>
      <c r="ABX590" s="198"/>
      <c r="ABY590" s="198"/>
      <c r="ABZ590" s="198"/>
      <c r="ACA590" s="198"/>
      <c r="ACB590" s="198"/>
      <c r="ACC590" s="198"/>
      <c r="ACD590" s="198"/>
      <c r="ACE590" s="198"/>
      <c r="ACF590" s="198"/>
      <c r="ACG590" s="198"/>
      <c r="ACH590" s="198"/>
      <c r="ACI590" s="198"/>
      <c r="ACJ590" s="198"/>
      <c r="ACK590" s="198"/>
      <c r="ACL590" s="198"/>
      <c r="ACM590" s="198"/>
      <c r="ACN590" s="198"/>
      <c r="ACO590" s="198"/>
      <c r="ACP590" s="198"/>
      <c r="ACQ590" s="198"/>
      <c r="ACR590" s="198"/>
      <c r="ACS590" s="198"/>
      <c r="ACT590" s="198"/>
      <c r="ACU590" s="198"/>
      <c r="ACV590" s="198"/>
      <c r="ACW590" s="198"/>
      <c r="ACX590" s="198"/>
      <c r="ACY590" s="198"/>
      <c r="ACZ590" s="198"/>
      <c r="ADA590" s="198"/>
      <c r="ADB590" s="198"/>
      <c r="ADC590" s="198"/>
      <c r="ADD590" s="198"/>
      <c r="ADE590" s="198"/>
      <c r="ADF590" s="198"/>
      <c r="ADG590" s="198"/>
      <c r="ADH590" s="198"/>
      <c r="ADI590" s="198"/>
      <c r="ADJ590" s="198"/>
      <c r="ADK590" s="198"/>
      <c r="ADL590" s="198"/>
      <c r="ADM590" s="198"/>
      <c r="ADN590" s="198"/>
      <c r="ADO590" s="198"/>
      <c r="ADP590" s="198"/>
      <c r="ADQ590" s="198"/>
      <c r="ADR590" s="198"/>
      <c r="ADS590" s="198"/>
      <c r="ADT590" s="198"/>
      <c r="ADU590" s="198"/>
      <c r="ADV590" s="198"/>
      <c r="ADW590" s="198"/>
      <c r="ADX590" s="198"/>
      <c r="ADY590" s="198"/>
      <c r="ADZ590" s="198"/>
      <c r="AEA590" s="198"/>
      <c r="AEB590" s="198"/>
      <c r="AEC590" s="198"/>
      <c r="AED590" s="198"/>
      <c r="AEE590" s="198"/>
      <c r="AEF590" s="198"/>
      <c r="AEG590" s="198"/>
      <c r="AEH590" s="198"/>
      <c r="AEI590" s="198"/>
      <c r="AEJ590" s="198"/>
      <c r="AEK590" s="198"/>
      <c r="AEL590" s="198"/>
      <c r="AEM590" s="198"/>
      <c r="AEN590" s="198"/>
      <c r="AEO590" s="198"/>
      <c r="AEP590" s="198"/>
      <c r="AEQ590" s="198"/>
      <c r="AER590" s="198"/>
      <c r="AES590" s="198"/>
      <c r="AET590" s="198"/>
      <c r="AEU590" s="198"/>
      <c r="AEV590" s="198"/>
      <c r="AEW590" s="198"/>
      <c r="AEX590" s="198"/>
      <c r="AEY590" s="198"/>
      <c r="AEZ590" s="198"/>
      <c r="AFA590" s="198"/>
      <c r="AFB590" s="198"/>
      <c r="AFC590" s="198"/>
      <c r="AFD590" s="198"/>
      <c r="AFE590" s="198"/>
      <c r="AFF590" s="198"/>
      <c r="AFG590" s="198"/>
      <c r="AFH590" s="198"/>
      <c r="AFI590" s="198"/>
      <c r="AFJ590" s="198"/>
      <c r="AFK590" s="198"/>
      <c r="AFL590" s="198"/>
      <c r="AFM590" s="198"/>
      <c r="AFN590" s="198"/>
      <c r="AFO590" s="198"/>
      <c r="AFP590" s="198"/>
      <c r="AFQ590" s="198"/>
      <c r="AFR590" s="198"/>
      <c r="AFS590" s="198"/>
      <c r="AFT590" s="198"/>
      <c r="AFU590" s="198"/>
      <c r="AFV590" s="198"/>
      <c r="AFW590" s="198"/>
      <c r="AFX590" s="198"/>
      <c r="AFY590" s="198"/>
      <c r="AFZ590" s="198"/>
      <c r="AGA590" s="198"/>
      <c r="AGB590" s="198"/>
      <c r="AGC590" s="198"/>
      <c r="AGD590" s="198"/>
      <c r="AGE590" s="198"/>
      <c r="AGF590" s="198"/>
      <c r="AGG590" s="198"/>
      <c r="AGH590" s="198"/>
      <c r="AGI590" s="198"/>
      <c r="AGJ590" s="198"/>
      <c r="AGK590" s="198"/>
      <c r="AGL590" s="198"/>
      <c r="AGM590" s="198"/>
      <c r="AGN590" s="198"/>
      <c r="AGO590" s="198"/>
      <c r="AGP590" s="198"/>
      <c r="AGQ590" s="198"/>
      <c r="AGR590" s="198"/>
      <c r="AGS590" s="198"/>
      <c r="AGT590" s="198"/>
      <c r="AGU590" s="198"/>
      <c r="AGV590" s="198"/>
      <c r="AGW590" s="198"/>
      <c r="AGX590" s="198"/>
      <c r="AGY590" s="198"/>
      <c r="AGZ590" s="198"/>
      <c r="AHA590" s="198"/>
      <c r="AHB590" s="198"/>
      <c r="AHC590" s="198"/>
      <c r="AHD590" s="198"/>
      <c r="AHE590" s="198"/>
      <c r="AHF590" s="198"/>
      <c r="AHG590" s="198"/>
      <c r="AHH590" s="198"/>
      <c r="AHI590" s="198"/>
      <c r="AHJ590" s="198"/>
      <c r="AHK590" s="198"/>
      <c r="AHL590" s="198"/>
      <c r="AHM590" s="198"/>
      <c r="AHN590" s="198"/>
      <c r="AHO590" s="198"/>
      <c r="AHP590" s="198"/>
      <c r="AHQ590" s="198"/>
      <c r="AHR590" s="198"/>
      <c r="AHS590" s="198"/>
      <c r="AHT590" s="198"/>
      <c r="AHU590" s="198"/>
      <c r="AHV590" s="198"/>
      <c r="AHW590" s="198"/>
      <c r="AHX590" s="198"/>
      <c r="AHY590" s="198"/>
      <c r="AHZ590" s="198"/>
      <c r="AIA590" s="198"/>
      <c r="AIB590" s="198"/>
      <c r="AIC590" s="198"/>
      <c r="AID590" s="198"/>
      <c r="AIE590" s="198"/>
      <c r="AIF590" s="198"/>
      <c r="AIG590" s="198"/>
      <c r="AIH590" s="198"/>
      <c r="AII590" s="198"/>
      <c r="AIJ590" s="198"/>
      <c r="AIK590" s="198"/>
      <c r="AIL590" s="198"/>
      <c r="AIM590" s="198"/>
      <c r="AIN590" s="198"/>
      <c r="AIO590" s="198"/>
      <c r="AIP590" s="198"/>
      <c r="AIQ590" s="198"/>
      <c r="AIR590" s="198"/>
      <c r="AIS590" s="198"/>
      <c r="AIT590" s="198"/>
      <c r="AIU590" s="198"/>
      <c r="AIV590" s="198"/>
      <c r="AIW590" s="198"/>
      <c r="AIX590" s="198"/>
      <c r="AIY590" s="198"/>
      <c r="AIZ590" s="198"/>
      <c r="AJA590" s="198"/>
      <c r="AJB590" s="198"/>
      <c r="AJC590" s="198"/>
      <c r="AJD590" s="198"/>
      <c r="AJE590" s="198"/>
      <c r="AJF590" s="198"/>
      <c r="AJG590" s="198"/>
      <c r="AJH590" s="198"/>
      <c r="AJI590" s="198"/>
      <c r="AJJ590" s="198"/>
      <c r="AJK590" s="198"/>
      <c r="AJL590" s="198"/>
      <c r="AJM590" s="198"/>
      <c r="AJN590" s="198"/>
      <c r="AJO590" s="198"/>
      <c r="AJP590" s="198"/>
      <c r="AJQ590" s="198"/>
      <c r="AJR590" s="198"/>
      <c r="AJS590" s="198"/>
      <c r="AJT590" s="198"/>
      <c r="AJU590" s="198"/>
      <c r="AJV590" s="198"/>
      <c r="AJW590" s="198"/>
      <c r="AJX590" s="198"/>
      <c r="AJY590" s="198"/>
      <c r="AJZ590" s="198"/>
      <c r="AKA590" s="198"/>
      <c r="AKB590" s="198"/>
      <c r="AKC590" s="198"/>
      <c r="AKD590" s="198"/>
      <c r="AKE590" s="198"/>
      <c r="AKF590" s="198"/>
      <c r="AKG590" s="198"/>
      <c r="AKH590" s="198"/>
      <c r="AKI590" s="198"/>
      <c r="AKJ590" s="198"/>
      <c r="AKK590" s="198"/>
      <c r="AKL590" s="198"/>
      <c r="AKM590" s="198"/>
      <c r="AKN590" s="198"/>
      <c r="AKO590" s="198"/>
      <c r="AKP590" s="198"/>
      <c r="AKQ590" s="198"/>
      <c r="AKR590" s="198"/>
      <c r="AKS590" s="198"/>
      <c r="AKT590" s="198"/>
      <c r="AKU590" s="198"/>
      <c r="AKV590" s="198"/>
      <c r="AKW590" s="198"/>
      <c r="AKX590" s="198"/>
      <c r="AKY590" s="198"/>
      <c r="AKZ590" s="198"/>
      <c r="ALA590" s="198"/>
      <c r="ALB590" s="198"/>
      <c r="ALC590" s="198"/>
      <c r="ALD590" s="198"/>
      <c r="ALE590" s="198"/>
      <c r="ALF590" s="198"/>
      <c r="ALG590" s="198"/>
      <c r="ALH590" s="198"/>
      <c r="ALI590" s="198"/>
      <c r="ALJ590" s="198"/>
      <c r="ALK590" s="198"/>
      <c r="ALL590" s="198"/>
      <c r="ALM590" s="198"/>
      <c r="ALN590" s="198"/>
      <c r="ALO590" s="198"/>
      <c r="ALP590" s="198"/>
      <c r="ALQ590" s="198"/>
      <c r="ALR590" s="198"/>
      <c r="ALS590" s="198"/>
      <c r="ALT590" s="198"/>
      <c r="ALU590" s="198"/>
      <c r="ALV590" s="198"/>
      <c r="ALW590" s="198"/>
      <c r="ALX590" s="198"/>
      <c r="ALY590" s="198"/>
      <c r="ALZ590" s="198"/>
      <c r="AMA590" s="198"/>
      <c r="AMB590" s="198"/>
      <c r="AMC590" s="198"/>
      <c r="AMD590" s="198"/>
      <c r="AME590" s="198"/>
      <c r="AMF590" s="198"/>
      <c r="AMG590" s="198"/>
      <c r="AMH590" s="198"/>
      <c r="AMI590" s="198"/>
      <c r="AMJ590" s="198"/>
      <c r="AMK590" s="198"/>
      <c r="AML590" s="198"/>
      <c r="AMM590" s="198"/>
      <c r="AMN590" s="198"/>
      <c r="AMO590" s="198"/>
      <c r="AMP590" s="198"/>
      <c r="AMQ590" s="198"/>
      <c r="AMR590" s="198"/>
      <c r="AMS590" s="198"/>
      <c r="AMT590" s="198"/>
      <c r="AMU590" s="198"/>
      <c r="AMV590" s="198"/>
      <c r="AMW590" s="198"/>
      <c r="AMX590" s="198"/>
      <c r="AMY590" s="198"/>
      <c r="AMZ590" s="198"/>
      <c r="ANA590" s="198"/>
      <c r="ANB590" s="198"/>
      <c r="ANC590" s="198"/>
      <c r="AND590" s="198"/>
      <c r="ANE590" s="198"/>
      <c r="ANF590" s="198"/>
      <c r="ANG590" s="198"/>
      <c r="ANH590" s="198"/>
      <c r="ANI590" s="198"/>
      <c r="ANJ590" s="198"/>
      <c r="ANK590" s="198"/>
      <c r="ANL590" s="198"/>
      <c r="ANM590" s="198"/>
      <c r="ANN590" s="198"/>
      <c r="ANO590" s="198"/>
      <c r="ANP590" s="198"/>
      <c r="ANQ590" s="198"/>
      <c r="ANR590" s="198"/>
      <c r="ANS590" s="198"/>
      <c r="ANT590" s="198"/>
      <c r="ANU590" s="198"/>
      <c r="ANV590" s="198"/>
      <c r="ANW590" s="198"/>
      <c r="ANX590" s="198"/>
      <c r="ANY590" s="198"/>
      <c r="ANZ590" s="198"/>
      <c r="AOA590" s="198"/>
      <c r="AOB590" s="198"/>
      <c r="AOC590" s="198"/>
      <c r="AOD590" s="198"/>
      <c r="AOE590" s="198"/>
      <c r="AOF590" s="198"/>
      <c r="AOG590" s="198"/>
      <c r="AOH590" s="198"/>
      <c r="AOI590" s="198"/>
      <c r="AOJ590" s="198"/>
      <c r="AOK590" s="198"/>
      <c r="AOL590" s="198"/>
      <c r="AOM590" s="198"/>
      <c r="AON590" s="198"/>
      <c r="AOO590" s="198"/>
      <c r="AOP590" s="198"/>
      <c r="AOQ590" s="198"/>
      <c r="AOR590" s="198"/>
      <c r="AOS590" s="198"/>
      <c r="AOT590" s="198"/>
      <c r="AOU590" s="198"/>
      <c r="AOV590" s="198"/>
      <c r="AOW590" s="198"/>
      <c r="AOX590" s="198"/>
      <c r="AOY590" s="198"/>
      <c r="AOZ590" s="198"/>
      <c r="APA590" s="198"/>
      <c r="APB590" s="198"/>
      <c r="APC590" s="198"/>
      <c r="APD590" s="198"/>
      <c r="APE590" s="198"/>
      <c r="APF590" s="198"/>
      <c r="APG590" s="198"/>
      <c r="APH590" s="198"/>
      <c r="API590" s="198"/>
      <c r="APJ590" s="198"/>
      <c r="APK590" s="198"/>
      <c r="APL590" s="198"/>
      <c r="APM590" s="198"/>
      <c r="APN590" s="198"/>
      <c r="APO590" s="198"/>
      <c r="APP590" s="198"/>
      <c r="APQ590" s="198"/>
      <c r="APR590" s="198"/>
      <c r="APS590" s="198"/>
      <c r="APT590" s="198"/>
      <c r="APU590" s="198"/>
      <c r="APV590" s="198"/>
      <c r="APW590" s="198"/>
      <c r="APX590" s="198"/>
      <c r="APY590" s="198"/>
      <c r="APZ590" s="198"/>
      <c r="AQA590" s="198"/>
      <c r="AQB590" s="198"/>
      <c r="AQC590" s="198"/>
      <c r="AQD590" s="198"/>
      <c r="AQE590" s="198"/>
      <c r="AQF590" s="198"/>
      <c r="AQG590" s="198"/>
      <c r="AQH590" s="198"/>
      <c r="AQI590" s="198"/>
      <c r="AQJ590" s="198"/>
      <c r="AQK590" s="198"/>
      <c r="AQL590" s="198"/>
      <c r="AQM590" s="198"/>
      <c r="AQN590" s="198"/>
      <c r="AQO590" s="198"/>
      <c r="AQP590" s="198"/>
      <c r="AQQ590" s="198"/>
      <c r="AQR590" s="198"/>
      <c r="AQS590" s="198"/>
      <c r="AQT590" s="198"/>
      <c r="AQU590" s="198"/>
      <c r="AQV590" s="198"/>
      <c r="AQW590" s="198"/>
      <c r="AQX590" s="198"/>
      <c r="AQY590" s="198"/>
      <c r="AQZ590" s="198"/>
      <c r="ARA590" s="198"/>
      <c r="ARB590" s="198"/>
      <c r="ARC590" s="198"/>
      <c r="ARD590" s="198"/>
      <c r="ARE590" s="198"/>
      <c r="ARF590" s="198"/>
      <c r="ARG590" s="198"/>
      <c r="ARH590" s="198"/>
      <c r="ARI590" s="198"/>
      <c r="ARJ590" s="198"/>
      <c r="ARK590" s="198"/>
      <c r="ARL590" s="198"/>
      <c r="ARM590" s="198"/>
      <c r="ARN590" s="198"/>
      <c r="ARO590" s="198"/>
      <c r="ARP590" s="198"/>
      <c r="ARQ590" s="198"/>
      <c r="ARR590" s="198"/>
      <c r="ARS590" s="198"/>
      <c r="ART590" s="198"/>
      <c r="ARU590" s="198"/>
      <c r="ARV590" s="198"/>
      <c r="ARW590" s="198"/>
      <c r="ARX590" s="198"/>
      <c r="ARY590" s="198"/>
      <c r="ARZ590" s="198"/>
      <c r="ASA590" s="198"/>
      <c r="ASB590" s="198"/>
      <c r="ASC590" s="198"/>
      <c r="ASD590" s="198"/>
      <c r="ASE590" s="198"/>
      <c r="ASF590" s="198"/>
      <c r="ASG590" s="198"/>
      <c r="ASH590" s="198"/>
      <c r="ASI590" s="198"/>
      <c r="ASJ590" s="198"/>
      <c r="ASK590" s="198"/>
      <c r="ASL590" s="198"/>
      <c r="ASM590" s="198"/>
      <c r="ASN590" s="198"/>
      <c r="ASO590" s="198"/>
      <c r="ASP590" s="198"/>
      <c r="ASQ590" s="198"/>
      <c r="ASR590" s="198"/>
      <c r="ASS590" s="198"/>
      <c r="AST590" s="198"/>
      <c r="ASU590" s="198"/>
      <c r="ASV590" s="198"/>
      <c r="ASW590" s="198"/>
      <c r="ASX590" s="198"/>
      <c r="ASY590" s="198"/>
      <c r="ASZ590" s="198"/>
      <c r="ATA590" s="198"/>
      <c r="ATB590" s="198"/>
      <c r="ATC590" s="198"/>
      <c r="ATD590" s="198"/>
      <c r="ATE590" s="198"/>
      <c r="ATF590" s="198"/>
      <c r="ATG590" s="198"/>
      <c r="ATH590" s="198"/>
      <c r="ATI590" s="198"/>
      <c r="ATJ590" s="198"/>
      <c r="ATK590" s="198"/>
      <c r="ATL590" s="198"/>
      <c r="ATM590" s="198"/>
      <c r="ATN590" s="198"/>
      <c r="ATO590" s="198"/>
      <c r="ATP590" s="198"/>
      <c r="ATQ590" s="198"/>
      <c r="ATR590" s="198"/>
      <c r="ATS590" s="198"/>
      <c r="ATT590" s="198"/>
      <c r="ATU590" s="198"/>
      <c r="ATV590" s="198"/>
      <c r="ATW590" s="198"/>
      <c r="ATX590" s="198"/>
      <c r="ATY590" s="198"/>
      <c r="ATZ590" s="198"/>
      <c r="AUA590" s="198"/>
      <c r="AUB590" s="198"/>
      <c r="AUC590" s="198"/>
      <c r="AUD590" s="198"/>
      <c r="AUE590" s="198"/>
      <c r="AUF590" s="198"/>
      <c r="AUG590" s="198"/>
      <c r="AUH590" s="198"/>
      <c r="AUI590" s="198"/>
      <c r="AUJ590" s="198"/>
      <c r="AUK590" s="198"/>
      <c r="AUL590" s="198"/>
      <c r="AUM590" s="198"/>
      <c r="AUN590" s="198"/>
      <c r="AUO590" s="198"/>
      <c r="AUP590" s="198"/>
      <c r="AUQ590" s="198"/>
      <c r="AUR590" s="198"/>
      <c r="AUS590" s="198"/>
      <c r="AUT590" s="198"/>
      <c r="AUU590" s="198"/>
      <c r="AUV590" s="198"/>
      <c r="AUW590" s="198"/>
      <c r="AUX590" s="198"/>
      <c r="AUY590" s="198"/>
      <c r="AUZ590" s="198"/>
      <c r="AVA590" s="198"/>
      <c r="AVB590" s="198"/>
      <c r="AVC590" s="198"/>
      <c r="AVD590" s="198"/>
      <c r="AVE590" s="198"/>
      <c r="AVF590" s="198"/>
      <c r="AVG590" s="198"/>
      <c r="AVH590" s="198"/>
      <c r="AVI590" s="198"/>
      <c r="AVJ590" s="198"/>
      <c r="AVK590" s="198"/>
      <c r="AVL590" s="198"/>
      <c r="AVM590" s="198"/>
      <c r="AVN590" s="198"/>
      <c r="AVO590" s="198"/>
      <c r="AVP590" s="198"/>
      <c r="AVQ590" s="198"/>
      <c r="AVR590" s="198"/>
      <c r="AVS590" s="198"/>
      <c r="AVT590" s="198"/>
      <c r="AVU590" s="198"/>
      <c r="AVV590" s="198"/>
      <c r="AVW590" s="198"/>
      <c r="AVX590" s="198"/>
      <c r="AVY590" s="198"/>
      <c r="AVZ590" s="198"/>
      <c r="AWA590" s="198"/>
      <c r="AWB590" s="198"/>
      <c r="AWC590" s="198"/>
      <c r="AWD590" s="198"/>
      <c r="AWE590" s="198"/>
      <c r="AWF590" s="198"/>
      <c r="AWG590" s="198"/>
      <c r="AWH590" s="198"/>
      <c r="AWI590" s="198"/>
      <c r="AWJ590" s="198"/>
      <c r="AWK590" s="198"/>
      <c r="AWL590" s="198"/>
      <c r="AWM590" s="198"/>
      <c r="AWN590" s="198"/>
      <c r="AWO590" s="198"/>
      <c r="AWP590" s="198"/>
      <c r="AWQ590" s="198"/>
      <c r="AWR590" s="198"/>
      <c r="AWS590" s="198"/>
      <c r="AWT590" s="198"/>
      <c r="AWU590" s="198"/>
      <c r="AWV590" s="198"/>
      <c r="AWW590" s="198"/>
      <c r="AWX590" s="198"/>
      <c r="AWY590" s="198"/>
      <c r="AWZ590" s="198"/>
      <c r="AXA590" s="198"/>
      <c r="AXB590" s="198"/>
      <c r="AXC590" s="198"/>
      <c r="AXD590" s="198"/>
      <c r="AXE590" s="198"/>
      <c r="AXF590" s="198"/>
      <c r="AXG590" s="198"/>
      <c r="AXH590" s="198"/>
      <c r="AXI590" s="198"/>
      <c r="AXJ590" s="198"/>
      <c r="AXK590" s="198"/>
      <c r="AXL590" s="198"/>
      <c r="AXM590" s="198"/>
      <c r="AXN590" s="198"/>
      <c r="AXO590" s="198"/>
      <c r="AXP590" s="198"/>
      <c r="AXQ590" s="198"/>
      <c r="AXR590" s="198"/>
      <c r="AXS590" s="198"/>
      <c r="AXT590" s="198"/>
      <c r="AXU590" s="198"/>
      <c r="AXV590" s="198"/>
      <c r="AXW590" s="198"/>
      <c r="AXX590" s="198"/>
      <c r="AXY590" s="198"/>
      <c r="AXZ590" s="198"/>
      <c r="AYA590" s="198"/>
      <c r="AYB590" s="198"/>
      <c r="AYC590" s="198"/>
      <c r="AYD590" s="198"/>
      <c r="AYE590" s="198"/>
      <c r="AYF590" s="198"/>
      <c r="AYG590" s="198"/>
      <c r="AYH590" s="198"/>
      <c r="AYI590" s="198"/>
      <c r="AYJ590" s="198"/>
      <c r="AYK590" s="198"/>
      <c r="AYL590" s="198"/>
      <c r="AYM590" s="198"/>
      <c r="AYN590" s="198"/>
      <c r="AYO590" s="198"/>
      <c r="AYP590" s="198"/>
      <c r="AYQ590" s="198"/>
      <c r="AYR590" s="198"/>
      <c r="AYS590" s="198"/>
      <c r="AYT590" s="198"/>
      <c r="AYU590" s="198"/>
      <c r="AYV590" s="198"/>
      <c r="AYW590" s="198"/>
      <c r="AYX590" s="198"/>
      <c r="AYY590" s="198"/>
      <c r="AYZ590" s="198"/>
      <c r="AZA590" s="198"/>
      <c r="AZB590" s="198"/>
      <c r="AZC590" s="198"/>
      <c r="AZD590" s="198"/>
      <c r="AZE590" s="198"/>
      <c r="AZF590" s="198"/>
      <c r="AZG590" s="198"/>
      <c r="AZH590" s="198"/>
      <c r="AZI590" s="198"/>
      <c r="AZJ590" s="198"/>
      <c r="AZK590" s="198"/>
      <c r="AZL590" s="198"/>
      <c r="AZM590" s="198"/>
      <c r="AZN590" s="198"/>
      <c r="AZO590" s="198"/>
      <c r="AZP590" s="198"/>
      <c r="AZQ590" s="198"/>
      <c r="AZR590" s="198"/>
      <c r="AZS590" s="198"/>
      <c r="AZT590" s="198"/>
      <c r="AZU590" s="198"/>
      <c r="AZV590" s="198"/>
      <c r="AZW590" s="198"/>
      <c r="AZX590" s="198"/>
      <c r="AZY590" s="198"/>
      <c r="AZZ590" s="198"/>
      <c r="BAA590" s="198"/>
      <c r="BAB590" s="198"/>
      <c r="BAC590" s="198"/>
      <c r="BAD590" s="198"/>
      <c r="BAE590" s="198"/>
      <c r="BAF590" s="198"/>
      <c r="BAG590" s="198"/>
      <c r="BAH590" s="198"/>
      <c r="BAI590" s="198"/>
      <c r="BAJ590" s="198"/>
      <c r="BAK590" s="198"/>
      <c r="BAL590" s="198"/>
      <c r="BAM590" s="198"/>
      <c r="BAN590" s="198"/>
      <c r="BAO590" s="198"/>
      <c r="BAP590" s="198"/>
      <c r="BAQ590" s="198"/>
      <c r="BAR590" s="198"/>
      <c r="BAS590" s="198"/>
      <c r="BAT590" s="198"/>
      <c r="BAU590" s="198"/>
      <c r="BAV590" s="198"/>
      <c r="BAW590" s="198"/>
      <c r="BAX590" s="198"/>
      <c r="BAY590" s="198"/>
      <c r="BAZ590" s="198"/>
      <c r="BBA590" s="198"/>
      <c r="BBB590" s="198"/>
      <c r="BBC590" s="198"/>
      <c r="BBD590" s="198"/>
      <c r="BBE590" s="198"/>
      <c r="BBF590" s="198"/>
      <c r="BBG590" s="198"/>
      <c r="BBH590" s="198"/>
      <c r="BBI590" s="198"/>
      <c r="BBJ590" s="198"/>
      <c r="BBK590" s="198"/>
      <c r="BBL590" s="198"/>
      <c r="BBM590" s="198"/>
      <c r="BBN590" s="198"/>
      <c r="BBO590" s="198"/>
      <c r="BBP590" s="198"/>
      <c r="BBQ590" s="198"/>
      <c r="BBR590" s="198"/>
      <c r="BBS590" s="198"/>
      <c r="BBT590" s="198"/>
      <c r="BBU590" s="198"/>
      <c r="BBV590" s="198"/>
      <c r="BBW590" s="198"/>
      <c r="BBX590" s="198"/>
      <c r="BBY590" s="198"/>
      <c r="BBZ590" s="198"/>
      <c r="BCA590" s="198"/>
      <c r="BCB590" s="198"/>
      <c r="BCC590" s="198"/>
      <c r="BCD590" s="198"/>
      <c r="BCE590" s="198"/>
      <c r="BCF590" s="198"/>
      <c r="BCG590" s="198"/>
      <c r="BCH590" s="198"/>
      <c r="BCI590" s="198"/>
      <c r="BCJ590" s="198"/>
      <c r="BCK590" s="198"/>
      <c r="BCL590" s="198"/>
      <c r="BCM590" s="198"/>
      <c r="BCN590" s="198"/>
      <c r="BCO590" s="198"/>
      <c r="BCP590" s="198"/>
      <c r="BCQ590" s="198"/>
      <c r="BCR590" s="198"/>
      <c r="BCS590" s="198"/>
      <c r="BCT590" s="198"/>
      <c r="BCU590" s="198"/>
      <c r="BCV590" s="198"/>
      <c r="BCW590" s="198"/>
      <c r="BCX590" s="198"/>
      <c r="BCY590" s="198"/>
      <c r="BCZ590" s="198"/>
      <c r="BDA590" s="198"/>
      <c r="BDB590" s="198"/>
      <c r="BDC590" s="198"/>
      <c r="BDD590" s="198"/>
      <c r="BDE590" s="198"/>
      <c r="BDF590" s="198"/>
      <c r="BDG590" s="198"/>
      <c r="BDH590" s="198"/>
      <c r="BDI590" s="198"/>
      <c r="BDJ590" s="198"/>
      <c r="BDK590" s="198"/>
      <c r="BDL590" s="198"/>
      <c r="BDM590" s="198"/>
      <c r="BDN590" s="198"/>
      <c r="BDO590" s="198"/>
      <c r="BDP590" s="198"/>
      <c r="BDQ590" s="198"/>
      <c r="BDR590" s="198"/>
      <c r="BDS590" s="198"/>
      <c r="BDT590" s="198"/>
      <c r="BDU590" s="198"/>
      <c r="BDV590" s="198"/>
      <c r="BDW590" s="198"/>
      <c r="BDX590" s="198"/>
      <c r="BDY590" s="198"/>
      <c r="BDZ590" s="198"/>
      <c r="BEA590" s="198"/>
      <c r="BEB590" s="198"/>
      <c r="BEC590" s="198"/>
      <c r="BED590" s="198"/>
      <c r="BEE590" s="198"/>
      <c r="BEF590" s="198"/>
      <c r="BEG590" s="198"/>
      <c r="BEH590" s="198"/>
      <c r="BEI590" s="198"/>
      <c r="BEJ590" s="198"/>
      <c r="BEK590" s="198"/>
      <c r="BEL590" s="198"/>
      <c r="BEM590" s="198"/>
      <c r="BEN590" s="198"/>
      <c r="BEO590" s="198"/>
      <c r="BEP590" s="198"/>
      <c r="BEQ590" s="198"/>
      <c r="BER590" s="198"/>
      <c r="BES590" s="198"/>
      <c r="BET590" s="198"/>
      <c r="BEU590" s="198"/>
      <c r="BEV590" s="198"/>
      <c r="BEW590" s="198"/>
      <c r="BEX590" s="198"/>
      <c r="BEY590" s="198"/>
      <c r="BEZ590" s="198"/>
      <c r="BFA590" s="198"/>
      <c r="BFB590" s="198"/>
      <c r="BFC590" s="198"/>
      <c r="BFD590" s="198"/>
      <c r="BFE590" s="198"/>
      <c r="BFF590" s="198"/>
      <c r="BFG590" s="198"/>
      <c r="BFH590" s="198"/>
      <c r="BFI590" s="198"/>
      <c r="BFJ590" s="198"/>
      <c r="BFK590" s="198"/>
      <c r="BFL590" s="198"/>
      <c r="BFM590" s="198"/>
      <c r="BFN590" s="198"/>
      <c r="BFO590" s="198"/>
      <c r="BFP590" s="198"/>
      <c r="BFQ590" s="198"/>
      <c r="BFR590" s="198"/>
      <c r="BFS590" s="198"/>
      <c r="BFT590" s="198"/>
      <c r="BFU590" s="198"/>
      <c r="BFV590" s="198"/>
      <c r="BFW590" s="198"/>
      <c r="BFX590" s="198"/>
      <c r="BFY590" s="198"/>
      <c r="BFZ590" s="198"/>
      <c r="BGA590" s="198"/>
      <c r="BGB590" s="198"/>
      <c r="BGC590" s="198"/>
      <c r="BGD590" s="198"/>
      <c r="BGE590" s="198"/>
      <c r="BGF590" s="198"/>
      <c r="BGG590" s="198"/>
      <c r="BGH590" s="198"/>
      <c r="BGI590" s="198"/>
      <c r="BGJ590" s="198"/>
      <c r="BGK590" s="198"/>
      <c r="BGL590" s="198"/>
      <c r="BGM590" s="198"/>
      <c r="BGN590" s="198"/>
      <c r="BGO590" s="198"/>
      <c r="BGP590" s="198"/>
      <c r="BGQ590" s="198"/>
      <c r="BGR590" s="198"/>
      <c r="BGS590" s="198"/>
      <c r="BGT590" s="198"/>
      <c r="BGU590" s="198"/>
      <c r="BGV590" s="198"/>
      <c r="BGW590" s="198"/>
      <c r="BGX590" s="198"/>
      <c r="BGY590" s="198"/>
      <c r="BGZ590" s="198"/>
      <c r="BHA590" s="198"/>
      <c r="BHB590" s="198"/>
      <c r="BHC590" s="198"/>
      <c r="BHD590" s="198"/>
      <c r="BHE590" s="198"/>
      <c r="BHF590" s="198"/>
      <c r="BHG590" s="198"/>
      <c r="BHH590" s="198"/>
      <c r="BHI590" s="198"/>
      <c r="BHJ590" s="198"/>
      <c r="BHK590" s="198"/>
      <c r="BHL590" s="198"/>
      <c r="BHM590" s="198"/>
      <c r="BHN590" s="198"/>
      <c r="BHO590" s="198"/>
      <c r="BHP590" s="198"/>
      <c r="BHQ590" s="198"/>
      <c r="BHR590" s="198"/>
      <c r="BHS590" s="198"/>
      <c r="BHT590" s="198"/>
      <c r="BHU590" s="198"/>
      <c r="BHV590" s="198"/>
      <c r="BHW590" s="198"/>
      <c r="BHX590" s="198"/>
      <c r="BHY590" s="198"/>
      <c r="BHZ590" s="198"/>
      <c r="BIA590" s="198"/>
      <c r="BIB590" s="198"/>
      <c r="BIC590" s="198"/>
      <c r="BID590" s="198"/>
      <c r="BIE590" s="198"/>
      <c r="BIF590" s="198"/>
      <c r="BIG590" s="198"/>
      <c r="BIH590" s="198"/>
      <c r="BII590" s="198"/>
      <c r="BIJ590" s="198"/>
      <c r="BIK590" s="198"/>
      <c r="BIL590" s="198"/>
      <c r="BIM590" s="198"/>
      <c r="BIN590" s="198"/>
      <c r="BIO590" s="198"/>
      <c r="BIP590" s="198"/>
      <c r="BIQ590" s="198"/>
      <c r="BIR590" s="198"/>
      <c r="BIS590" s="198"/>
      <c r="BIT590" s="198"/>
      <c r="BIU590" s="198"/>
      <c r="BIV590" s="198"/>
      <c r="BIW590" s="198"/>
      <c r="BIX590" s="198"/>
      <c r="BIY590" s="198"/>
      <c r="BIZ590" s="198"/>
      <c r="BJA590" s="198"/>
      <c r="BJB590" s="198"/>
      <c r="BJC590" s="198"/>
      <c r="BJD590" s="198"/>
      <c r="BJE590" s="198"/>
      <c r="BJF590" s="198"/>
      <c r="BJG590" s="198"/>
      <c r="BJH590" s="198"/>
      <c r="BJI590" s="198"/>
      <c r="BJJ590" s="198"/>
      <c r="BJK590" s="198"/>
      <c r="BJL590" s="198"/>
      <c r="BJM590" s="198"/>
      <c r="BJN590" s="198"/>
      <c r="BJO590" s="198"/>
      <c r="BJP590" s="198"/>
      <c r="BJQ590" s="198"/>
      <c r="BJR590" s="198"/>
      <c r="BJS590" s="198"/>
      <c r="BJT590" s="198"/>
      <c r="BJU590" s="198"/>
      <c r="BJV590" s="198"/>
      <c r="BJW590" s="198"/>
      <c r="BJX590" s="198"/>
      <c r="BJY590" s="198"/>
      <c r="BJZ590" s="198"/>
      <c r="BKA590" s="198"/>
      <c r="BKB590" s="198"/>
      <c r="BKC590" s="198"/>
      <c r="BKD590" s="198"/>
      <c r="BKE590" s="198"/>
      <c r="BKF590" s="198"/>
      <c r="BKG590" s="198"/>
      <c r="BKH590" s="198"/>
      <c r="BKI590" s="198"/>
      <c r="BKJ590" s="198"/>
      <c r="BKK590" s="198"/>
      <c r="BKL590" s="198"/>
      <c r="BKM590" s="198"/>
      <c r="BKN590" s="198"/>
      <c r="BKO590" s="198"/>
      <c r="BKP590" s="198"/>
      <c r="BKQ590" s="198"/>
      <c r="BKR590" s="198"/>
      <c r="BKS590" s="198"/>
      <c r="BKT590" s="198"/>
      <c r="BKU590" s="198"/>
      <c r="BKV590" s="198"/>
      <c r="BKW590" s="198"/>
      <c r="BKX590" s="198"/>
      <c r="BKY590" s="198"/>
      <c r="BKZ590" s="198"/>
      <c r="BLA590" s="198"/>
      <c r="BLB590" s="198"/>
      <c r="BLC590" s="198"/>
      <c r="BLD590" s="198"/>
      <c r="BLE590" s="198"/>
      <c r="BLF590" s="198"/>
      <c r="BLG590" s="198"/>
      <c r="BLH590" s="198"/>
      <c r="BLI590" s="198"/>
      <c r="BLJ590" s="198"/>
      <c r="BLK590" s="198"/>
      <c r="BLL590" s="198"/>
      <c r="BLM590" s="198"/>
      <c r="BLN590" s="198"/>
      <c r="BLO590" s="198"/>
      <c r="BLP590" s="198"/>
      <c r="BLQ590" s="198"/>
      <c r="BLR590" s="198"/>
      <c r="BLS590" s="198"/>
      <c r="BLT590" s="198"/>
      <c r="BLU590" s="198"/>
      <c r="BLV590" s="198"/>
      <c r="BLW590" s="198"/>
      <c r="BLX590" s="198"/>
      <c r="BLY590" s="198"/>
      <c r="BLZ590" s="198"/>
      <c r="BMA590" s="198"/>
      <c r="BMB590" s="198"/>
      <c r="BMC590" s="198"/>
      <c r="BMD590" s="198"/>
      <c r="BME590" s="198"/>
      <c r="BMF590" s="198"/>
      <c r="BMG590" s="198"/>
      <c r="BMH590" s="198"/>
      <c r="BMI590" s="198"/>
      <c r="BMJ590" s="198"/>
      <c r="BMK590" s="198"/>
      <c r="BML590" s="198"/>
      <c r="BMM590" s="198"/>
      <c r="BMN590" s="198"/>
      <c r="BMO590" s="198"/>
      <c r="BMP590" s="198"/>
      <c r="BMQ590" s="198"/>
      <c r="BMR590" s="198"/>
      <c r="BMS590" s="198"/>
      <c r="BMT590" s="198"/>
      <c r="BMU590" s="198"/>
      <c r="BMV590" s="198"/>
      <c r="BMW590" s="198"/>
      <c r="BMX590" s="198"/>
      <c r="BMY590" s="198"/>
      <c r="BMZ590" s="198"/>
      <c r="BNA590" s="198"/>
      <c r="BNB590" s="198"/>
      <c r="BNC590" s="198"/>
      <c r="BND590" s="198"/>
      <c r="BNE590" s="198"/>
      <c r="BNF590" s="198"/>
      <c r="BNG590" s="198"/>
      <c r="BNH590" s="198"/>
      <c r="BNI590" s="198"/>
      <c r="BNJ590" s="198"/>
      <c r="BNK590" s="198"/>
      <c r="BNL590" s="198"/>
      <c r="BNM590" s="198"/>
      <c r="BNN590" s="198"/>
      <c r="BNO590" s="198"/>
      <c r="BNP590" s="198"/>
      <c r="BNQ590" s="198"/>
      <c r="BNR590" s="198"/>
      <c r="BNS590" s="198"/>
      <c r="BNT590" s="198"/>
      <c r="BNU590" s="198"/>
      <c r="BNV590" s="198"/>
      <c r="BNW590" s="198"/>
      <c r="BNX590" s="198"/>
      <c r="BNY590" s="198"/>
      <c r="BNZ590" s="198"/>
      <c r="BOA590" s="198"/>
      <c r="BOB590" s="198"/>
      <c r="BOC590" s="198"/>
      <c r="BOD590" s="198"/>
      <c r="BOE590" s="198"/>
      <c r="BOF590" s="198"/>
      <c r="BOG590" s="198"/>
      <c r="BOH590" s="198"/>
      <c r="BOI590" s="198"/>
      <c r="BOJ590" s="198"/>
      <c r="BOK590" s="198"/>
      <c r="BOL590" s="198"/>
      <c r="BOM590" s="198"/>
      <c r="BON590" s="198"/>
      <c r="BOO590" s="198"/>
      <c r="BOP590" s="198"/>
      <c r="BOQ590" s="198"/>
      <c r="BOR590" s="198"/>
      <c r="BOS590" s="198"/>
      <c r="BOT590" s="198"/>
      <c r="BOU590" s="198"/>
      <c r="BOV590" s="198"/>
      <c r="BOW590" s="198"/>
      <c r="BOX590" s="198"/>
      <c r="BOY590" s="198"/>
      <c r="BOZ590" s="198"/>
      <c r="BPA590" s="198"/>
      <c r="BPB590" s="198"/>
      <c r="BPC590" s="198"/>
      <c r="BPD590" s="198"/>
      <c r="BPE590" s="198"/>
      <c r="BPF590" s="198"/>
      <c r="BPG590" s="198"/>
      <c r="BPH590" s="198"/>
      <c r="BPI590" s="198"/>
      <c r="BPJ590" s="198"/>
      <c r="BPK590" s="198"/>
      <c r="BPL590" s="198"/>
      <c r="BPM590" s="198"/>
      <c r="BPN590" s="198"/>
      <c r="BPO590" s="198"/>
      <c r="BPP590" s="198"/>
      <c r="BPQ590" s="198"/>
      <c r="BPR590" s="198"/>
      <c r="BPS590" s="198"/>
      <c r="BPT590" s="198"/>
      <c r="BPU590" s="198"/>
      <c r="BPV590" s="198"/>
      <c r="BPW590" s="198"/>
      <c r="BPX590" s="198"/>
      <c r="BPY590" s="198"/>
      <c r="BPZ590" s="198"/>
      <c r="BQA590" s="198"/>
      <c r="BQB590" s="198"/>
      <c r="BQC590" s="198"/>
      <c r="BQD590" s="198"/>
      <c r="BQE590" s="198"/>
      <c r="BQF590" s="198"/>
      <c r="BQG590" s="198"/>
      <c r="BQH590" s="198"/>
      <c r="BQI590" s="198"/>
      <c r="BQJ590" s="198"/>
      <c r="BQK590" s="198"/>
      <c r="BQL590" s="198"/>
      <c r="BQM590" s="198"/>
      <c r="BQN590" s="198"/>
      <c r="BQO590" s="198"/>
      <c r="BQP590" s="198"/>
      <c r="BQQ590" s="198"/>
      <c r="BQR590" s="198"/>
      <c r="BQS590" s="198"/>
      <c r="BQT590" s="198"/>
      <c r="BQU590" s="198"/>
      <c r="BQV590" s="198"/>
      <c r="BQW590" s="198"/>
      <c r="BQX590" s="198"/>
      <c r="BQY590" s="198"/>
      <c r="BQZ590" s="198"/>
      <c r="BRA590" s="198"/>
      <c r="BRB590" s="198"/>
      <c r="BRC590" s="198"/>
      <c r="BRD590" s="198"/>
      <c r="BRE590" s="198"/>
      <c r="BRF590" s="198"/>
      <c r="BRG590" s="198"/>
      <c r="BRH590" s="198"/>
      <c r="BRI590" s="198"/>
      <c r="BRJ590" s="198"/>
      <c r="BRK590" s="198"/>
      <c r="BRL590" s="198"/>
      <c r="BRM590" s="198"/>
      <c r="BRN590" s="198"/>
      <c r="BRO590" s="198"/>
      <c r="BRP590" s="198"/>
      <c r="BRQ590" s="198"/>
      <c r="BRR590" s="198"/>
      <c r="BRS590" s="198"/>
      <c r="BRT590" s="198"/>
      <c r="BRU590" s="198"/>
      <c r="BRV590" s="198"/>
      <c r="BRW590" s="198"/>
      <c r="BRX590" s="198"/>
      <c r="BRY590" s="198"/>
      <c r="BRZ590" s="198"/>
      <c r="BSA590" s="198"/>
      <c r="BSB590" s="198"/>
      <c r="BSC590" s="198"/>
      <c r="BSD590" s="198"/>
      <c r="BSE590" s="198"/>
      <c r="BSF590" s="198"/>
      <c r="BSG590" s="198"/>
      <c r="BSH590" s="198"/>
      <c r="BSI590" s="198"/>
      <c r="BSJ590" s="198"/>
      <c r="BSK590" s="198"/>
      <c r="BSL590" s="198"/>
      <c r="BSM590" s="198"/>
      <c r="BSN590" s="198"/>
      <c r="BSO590" s="198"/>
      <c r="BSP590" s="198"/>
      <c r="BSQ590" s="198"/>
      <c r="BSR590" s="198"/>
      <c r="BSS590" s="198"/>
      <c r="BST590" s="198"/>
      <c r="BSU590" s="198"/>
      <c r="BSV590" s="198"/>
      <c r="BSW590" s="198"/>
      <c r="BSX590" s="198"/>
      <c r="BSY590" s="198"/>
      <c r="BSZ590" s="198"/>
      <c r="BTA590" s="198"/>
      <c r="BTB590" s="198"/>
      <c r="BTC590" s="198"/>
      <c r="BTD590" s="198"/>
      <c r="BTE590" s="198"/>
      <c r="BTF590" s="198"/>
      <c r="BTG590" s="198"/>
      <c r="BTH590" s="198"/>
      <c r="BTI590" s="198"/>
      <c r="BTJ590" s="198"/>
      <c r="BTK590" s="198"/>
      <c r="BTL590" s="198"/>
      <c r="BTM590" s="198"/>
      <c r="BTN590" s="198"/>
      <c r="BTO590" s="198"/>
      <c r="BTP590" s="198"/>
      <c r="BTQ590" s="198"/>
      <c r="BTR590" s="198"/>
      <c r="BTS590" s="198"/>
      <c r="BTT590" s="198"/>
      <c r="BTU590" s="198"/>
      <c r="BTV590" s="198"/>
      <c r="BTW590" s="198"/>
      <c r="BTX590" s="198"/>
      <c r="BTY590" s="198"/>
      <c r="BTZ590" s="198"/>
      <c r="BUA590" s="198"/>
      <c r="BUB590" s="198"/>
      <c r="BUC590" s="198"/>
      <c r="BUD590" s="198"/>
      <c r="BUE590" s="198"/>
      <c r="BUF590" s="198"/>
      <c r="BUG590" s="198"/>
      <c r="BUH590" s="198"/>
      <c r="BUI590" s="198"/>
      <c r="BUJ590" s="198"/>
      <c r="BUK590" s="198"/>
      <c r="BUL590" s="198"/>
      <c r="BUM590" s="198"/>
      <c r="BUN590" s="198"/>
      <c r="BUO590" s="198"/>
      <c r="BUP590" s="198"/>
      <c r="BUQ590" s="198"/>
      <c r="BUR590" s="198"/>
      <c r="BUS590" s="198"/>
      <c r="BUT590" s="198"/>
      <c r="BUU590" s="198"/>
      <c r="BUV590" s="198"/>
      <c r="BUW590" s="198"/>
      <c r="BUX590" s="198"/>
      <c r="BUY590" s="198"/>
      <c r="BUZ590" s="198"/>
      <c r="BVA590" s="198"/>
      <c r="BVB590" s="198"/>
      <c r="BVC590" s="198"/>
      <c r="BVD590" s="198"/>
      <c r="BVE590" s="198"/>
      <c r="BVF590" s="198"/>
      <c r="BVG590" s="198"/>
      <c r="BVH590" s="198"/>
      <c r="BVI590" s="198"/>
      <c r="BVJ590" s="198"/>
      <c r="BVK590" s="198"/>
      <c r="BVL590" s="198"/>
      <c r="BVM590" s="198"/>
      <c r="BVN590" s="198"/>
      <c r="BVO590" s="198"/>
      <c r="BVP590" s="198"/>
      <c r="BVQ590" s="198"/>
      <c r="BVR590" s="198"/>
      <c r="BVS590" s="198"/>
      <c r="BVT590" s="198"/>
      <c r="BVU590" s="198"/>
      <c r="BVV590" s="198"/>
      <c r="BVW590" s="198"/>
      <c r="BVX590" s="198"/>
      <c r="BVY590" s="198"/>
      <c r="BVZ590" s="198"/>
      <c r="BWA590" s="198"/>
      <c r="BWB590" s="198"/>
      <c r="BWC590" s="198"/>
      <c r="BWD590" s="198"/>
      <c r="BWE590" s="198"/>
      <c r="BWF590" s="198"/>
      <c r="BWG590" s="198"/>
      <c r="BWH590" s="198"/>
      <c r="BWI590" s="198"/>
      <c r="BWJ590" s="198"/>
      <c r="BWK590" s="198"/>
      <c r="BWL590" s="198"/>
      <c r="BWM590" s="198"/>
      <c r="BWN590" s="198"/>
      <c r="BWO590" s="198"/>
      <c r="BWP590" s="198"/>
      <c r="BWQ590" s="198"/>
      <c r="BWR590" s="198"/>
      <c r="BWS590" s="198"/>
      <c r="BWT590" s="198"/>
      <c r="BWU590" s="198"/>
      <c r="BWV590" s="198"/>
      <c r="BWW590" s="198"/>
      <c r="BWX590" s="198"/>
      <c r="BWY590" s="198"/>
      <c r="BWZ590" s="198"/>
      <c r="BXA590" s="198"/>
      <c r="BXB590" s="198"/>
      <c r="BXC590" s="198"/>
      <c r="BXD590" s="198"/>
      <c r="BXE590" s="198"/>
      <c r="BXF590" s="198"/>
      <c r="BXG590" s="198"/>
      <c r="BXH590" s="198"/>
      <c r="BXI590" s="198"/>
      <c r="BXJ590" s="198"/>
      <c r="BXK590" s="198"/>
      <c r="BXL590" s="198"/>
      <c r="BXM590" s="198"/>
      <c r="BXN590" s="198"/>
      <c r="BXO590" s="198"/>
      <c r="BXP590" s="198"/>
      <c r="BXQ590" s="198"/>
      <c r="BXR590" s="198"/>
      <c r="BXS590" s="198"/>
      <c r="BXT590" s="198"/>
      <c r="BXU590" s="198"/>
      <c r="BXV590" s="198"/>
      <c r="BXW590" s="198"/>
      <c r="BXX590" s="198"/>
      <c r="BXY590" s="198"/>
      <c r="BXZ590" s="198"/>
      <c r="BYA590" s="198"/>
      <c r="BYB590" s="198"/>
      <c r="BYC590" s="198"/>
      <c r="BYD590" s="198"/>
      <c r="BYE590" s="198"/>
      <c r="BYF590" s="198"/>
      <c r="BYG590" s="198"/>
      <c r="BYH590" s="198"/>
      <c r="BYI590" s="198"/>
      <c r="BYJ590" s="198"/>
      <c r="BYK590" s="198"/>
      <c r="BYL590" s="198"/>
      <c r="BYM590" s="198"/>
      <c r="BYN590" s="198"/>
      <c r="BYO590" s="198"/>
      <c r="BYP590" s="198"/>
      <c r="BYQ590" s="198"/>
      <c r="BYR590" s="198"/>
      <c r="BYS590" s="198"/>
      <c r="BYT590" s="198"/>
      <c r="BYU590" s="198"/>
      <c r="BYV590" s="198"/>
      <c r="BYW590" s="198"/>
      <c r="BYX590" s="198"/>
      <c r="BYY590" s="198"/>
      <c r="BYZ590" s="198"/>
      <c r="BZA590" s="198"/>
      <c r="BZB590" s="198"/>
      <c r="BZC590" s="198"/>
      <c r="BZD590" s="198"/>
      <c r="BZE590" s="198"/>
      <c r="BZF590" s="198"/>
      <c r="BZG590" s="198"/>
      <c r="BZH590" s="198"/>
      <c r="BZI590" s="198"/>
      <c r="BZJ590" s="198"/>
      <c r="BZK590" s="198"/>
      <c r="BZL590" s="198"/>
      <c r="BZM590" s="198"/>
      <c r="BZN590" s="198"/>
      <c r="BZO590" s="198"/>
      <c r="BZP590" s="198"/>
      <c r="BZQ590" s="198"/>
      <c r="BZR590" s="198"/>
      <c r="BZS590" s="198"/>
      <c r="BZT590" s="198"/>
      <c r="BZU590" s="198"/>
      <c r="BZV590" s="198"/>
      <c r="BZW590" s="198"/>
      <c r="BZX590" s="198"/>
      <c r="BZY590" s="198"/>
      <c r="BZZ590" s="198"/>
      <c r="CAA590" s="198"/>
      <c r="CAB590" s="198"/>
      <c r="CAC590" s="198"/>
      <c r="CAD590" s="198"/>
      <c r="CAE590" s="198"/>
      <c r="CAF590" s="198"/>
      <c r="CAG590" s="198"/>
      <c r="CAH590" s="198"/>
      <c r="CAI590" s="198"/>
      <c r="CAJ590" s="198"/>
      <c r="CAK590" s="198"/>
      <c r="CAL590" s="198"/>
      <c r="CAM590" s="198"/>
      <c r="CAN590" s="198"/>
      <c r="CAO590" s="198"/>
      <c r="CAP590" s="198"/>
      <c r="CAQ590" s="198"/>
      <c r="CAR590" s="198"/>
      <c r="CAS590" s="198"/>
      <c r="CAT590" s="198"/>
      <c r="CAU590" s="198"/>
      <c r="CAV590" s="198"/>
      <c r="CAW590" s="198"/>
      <c r="CAX590" s="198"/>
      <c r="CAY590" s="198"/>
      <c r="CAZ590" s="198"/>
      <c r="CBA590" s="198"/>
      <c r="CBB590" s="198"/>
      <c r="CBC590" s="198"/>
      <c r="CBD590" s="198"/>
      <c r="CBE590" s="198"/>
      <c r="CBF590" s="198"/>
      <c r="CBG590" s="198"/>
      <c r="CBH590" s="198"/>
      <c r="CBI590" s="198"/>
      <c r="CBJ590" s="198"/>
      <c r="CBK590" s="198"/>
      <c r="CBL590" s="198"/>
      <c r="CBM590" s="198"/>
      <c r="CBN590" s="198"/>
      <c r="CBO590" s="198"/>
      <c r="CBP590" s="198"/>
      <c r="CBQ590" s="198"/>
      <c r="CBR590" s="198"/>
      <c r="CBS590" s="198"/>
      <c r="CBT590" s="198"/>
      <c r="CBU590" s="198"/>
      <c r="CBV590" s="198"/>
      <c r="CBW590" s="198"/>
      <c r="CBX590" s="198"/>
      <c r="CBY590" s="198"/>
      <c r="CBZ590" s="198"/>
      <c r="CCA590" s="198"/>
      <c r="CCB590" s="198"/>
      <c r="CCC590" s="198"/>
      <c r="CCD590" s="198"/>
      <c r="CCE590" s="198"/>
      <c r="CCF590" s="198"/>
      <c r="CCG590" s="198"/>
      <c r="CCH590" s="198"/>
      <c r="CCI590" s="198"/>
      <c r="CCJ590" s="198"/>
      <c r="CCK590" s="198"/>
      <c r="CCL590" s="198"/>
      <c r="CCM590" s="198"/>
      <c r="CCN590" s="198"/>
      <c r="CCO590" s="198"/>
      <c r="CCP590" s="198"/>
      <c r="CCQ590" s="198"/>
      <c r="CCR590" s="198"/>
      <c r="CCS590" s="198"/>
      <c r="CCT590" s="198"/>
      <c r="CCU590" s="198"/>
      <c r="CCV590" s="198"/>
      <c r="CCW590" s="198"/>
      <c r="CCX590" s="198"/>
      <c r="CCY590" s="198"/>
      <c r="CCZ590" s="198"/>
      <c r="CDA590" s="198"/>
      <c r="CDB590" s="198"/>
      <c r="CDC590" s="198"/>
      <c r="CDD590" s="198"/>
      <c r="CDE590" s="198"/>
      <c r="CDF590" s="198"/>
      <c r="CDG590" s="198"/>
      <c r="CDH590" s="198"/>
      <c r="CDI590" s="198"/>
      <c r="CDJ590" s="198"/>
      <c r="CDK590" s="198"/>
      <c r="CDL590" s="198"/>
      <c r="CDM590" s="198"/>
      <c r="CDN590" s="198"/>
      <c r="CDO590" s="198"/>
      <c r="CDP590" s="198"/>
      <c r="CDQ590" s="198"/>
      <c r="CDR590" s="198"/>
      <c r="CDS590" s="198"/>
      <c r="CDT590" s="198"/>
      <c r="CDU590" s="198"/>
      <c r="CDV590" s="198"/>
      <c r="CDW590" s="198"/>
      <c r="CDX590" s="198"/>
      <c r="CDY590" s="198"/>
      <c r="CDZ590" s="198"/>
      <c r="CEA590" s="198"/>
      <c r="CEB590" s="198"/>
      <c r="CEC590" s="198"/>
      <c r="CED590" s="198"/>
      <c r="CEE590" s="198"/>
      <c r="CEF590" s="198"/>
      <c r="CEG590" s="198"/>
      <c r="CEH590" s="198"/>
      <c r="CEI590" s="198"/>
      <c r="CEJ590" s="198"/>
      <c r="CEK590" s="198"/>
      <c r="CEL590" s="198"/>
      <c r="CEM590" s="198"/>
      <c r="CEN590" s="198"/>
      <c r="CEO590" s="198"/>
      <c r="CEP590" s="198"/>
      <c r="CEQ590" s="198"/>
      <c r="CER590" s="198"/>
      <c r="CES590" s="198"/>
      <c r="CET590" s="198"/>
      <c r="CEU590" s="198"/>
      <c r="CEV590" s="198"/>
      <c r="CEW590" s="198"/>
      <c r="CEX590" s="198"/>
      <c r="CEY590" s="198"/>
      <c r="CEZ590" s="198"/>
      <c r="CFA590" s="198"/>
      <c r="CFB590" s="198"/>
      <c r="CFC590" s="198"/>
      <c r="CFD590" s="198"/>
      <c r="CFE590" s="198"/>
      <c r="CFF590" s="198"/>
      <c r="CFG590" s="198"/>
      <c r="CFH590" s="198"/>
      <c r="CFI590" s="198"/>
      <c r="CFJ590" s="198"/>
      <c r="CFK590" s="198"/>
      <c r="CFL590" s="198"/>
      <c r="CFM590" s="198"/>
      <c r="CFN590" s="198"/>
      <c r="CFO590" s="198"/>
      <c r="CFP590" s="198"/>
      <c r="CFQ590" s="198"/>
      <c r="CFR590" s="198"/>
      <c r="CFS590" s="198"/>
      <c r="CFT590" s="198"/>
      <c r="CFU590" s="198"/>
      <c r="CFV590" s="198"/>
      <c r="CFW590" s="198"/>
      <c r="CFX590" s="198"/>
      <c r="CFY590" s="198"/>
      <c r="CFZ590" s="198"/>
      <c r="CGA590" s="198"/>
      <c r="CGB590" s="198"/>
      <c r="CGC590" s="198"/>
      <c r="CGD590" s="198"/>
      <c r="CGE590" s="198"/>
      <c r="CGF590" s="198"/>
      <c r="CGG590" s="198"/>
      <c r="CGH590" s="198"/>
      <c r="CGI590" s="198"/>
      <c r="CGJ590" s="198"/>
      <c r="CGK590" s="198"/>
      <c r="CGL590" s="198"/>
      <c r="CGM590" s="198"/>
      <c r="CGN590" s="198"/>
      <c r="CGO590" s="198"/>
      <c r="CGP590" s="198"/>
      <c r="CGQ590" s="198"/>
      <c r="CGR590" s="198"/>
      <c r="CGS590" s="198"/>
      <c r="CGT590" s="198"/>
      <c r="CGU590" s="198"/>
      <c r="CGV590" s="198"/>
      <c r="CGW590" s="198"/>
      <c r="CGX590" s="198"/>
      <c r="CGY590" s="198"/>
      <c r="CGZ590" s="198"/>
      <c r="CHA590" s="198"/>
      <c r="CHB590" s="198"/>
      <c r="CHC590" s="198"/>
      <c r="CHD590" s="198"/>
      <c r="CHE590" s="198"/>
      <c r="CHF590" s="198"/>
      <c r="CHG590" s="198"/>
      <c r="CHH590" s="198"/>
      <c r="CHI590" s="198"/>
      <c r="CHJ590" s="198"/>
      <c r="CHK590" s="198"/>
      <c r="CHL590" s="198"/>
      <c r="CHM590" s="198"/>
      <c r="CHN590" s="198"/>
      <c r="CHO590" s="198"/>
      <c r="CHP590" s="198"/>
      <c r="CHQ590" s="198"/>
      <c r="CHR590" s="198"/>
      <c r="CHS590" s="198"/>
      <c r="CHT590" s="198"/>
      <c r="CHU590" s="198"/>
      <c r="CHV590" s="198"/>
      <c r="CHW590" s="198"/>
      <c r="CHX590" s="198"/>
      <c r="CHY590" s="198"/>
      <c r="CHZ590" s="198"/>
      <c r="CIA590" s="198"/>
      <c r="CIB590" s="198"/>
      <c r="CIC590" s="198"/>
      <c r="CID590" s="198"/>
      <c r="CIE590" s="198"/>
      <c r="CIF590" s="198"/>
      <c r="CIG590" s="198"/>
      <c r="CIH590" s="198"/>
      <c r="CII590" s="198"/>
      <c r="CIJ590" s="198"/>
      <c r="CIK590" s="198"/>
      <c r="CIL590" s="198"/>
      <c r="CIM590" s="198"/>
      <c r="CIN590" s="198"/>
      <c r="CIO590" s="198"/>
      <c r="CIP590" s="198"/>
      <c r="CIQ590" s="198"/>
      <c r="CIR590" s="198"/>
      <c r="CIS590" s="198"/>
      <c r="CIT590" s="198"/>
      <c r="CIU590" s="198"/>
      <c r="CIV590" s="198"/>
      <c r="CIW590" s="198"/>
      <c r="CIX590" s="198"/>
      <c r="CIY590" s="198"/>
      <c r="CIZ590" s="198"/>
      <c r="CJA590" s="198"/>
      <c r="CJB590" s="198"/>
      <c r="CJC590" s="198"/>
      <c r="CJD590" s="198"/>
      <c r="CJE590" s="198"/>
      <c r="CJF590" s="198"/>
      <c r="CJG590" s="198"/>
      <c r="CJH590" s="198"/>
      <c r="CJI590" s="198"/>
      <c r="CJJ590" s="198"/>
      <c r="CJK590" s="198"/>
      <c r="CJL590" s="198"/>
      <c r="CJM590" s="198"/>
      <c r="CJN590" s="198"/>
      <c r="CJO590" s="198"/>
      <c r="CJP590" s="198"/>
      <c r="CJQ590" s="198"/>
      <c r="CJR590" s="198"/>
      <c r="CJS590" s="198"/>
      <c r="CJT590" s="198"/>
      <c r="CJU590" s="198"/>
      <c r="CJV590" s="198"/>
      <c r="CJW590" s="198"/>
      <c r="CJX590" s="198"/>
      <c r="CJY590" s="198"/>
      <c r="CJZ590" s="198"/>
      <c r="CKA590" s="198"/>
      <c r="CKB590" s="198"/>
      <c r="CKC590" s="198"/>
      <c r="CKD590" s="198"/>
      <c r="CKE590" s="198"/>
      <c r="CKF590" s="198"/>
      <c r="CKG590" s="198"/>
      <c r="CKH590" s="198"/>
      <c r="CKI590" s="198"/>
      <c r="CKJ590" s="198"/>
      <c r="CKK590" s="198"/>
      <c r="CKL590" s="198"/>
      <c r="CKM590" s="198"/>
      <c r="CKN590" s="198"/>
      <c r="CKO590" s="198"/>
      <c r="CKP590" s="198"/>
      <c r="CKQ590" s="198"/>
      <c r="CKR590" s="198"/>
      <c r="CKS590" s="198"/>
      <c r="CKT590" s="198"/>
      <c r="CKU590" s="198"/>
      <c r="CKV590" s="198"/>
      <c r="CKW590" s="198"/>
      <c r="CKX590" s="198"/>
      <c r="CKY590" s="198"/>
      <c r="CKZ590" s="198"/>
      <c r="CLA590" s="198"/>
      <c r="CLB590" s="198"/>
      <c r="CLC590" s="198"/>
      <c r="CLD590" s="198"/>
      <c r="CLE590" s="198"/>
      <c r="CLF590" s="198"/>
      <c r="CLG590" s="198"/>
      <c r="CLH590" s="198"/>
      <c r="CLI590" s="198"/>
      <c r="CLJ590" s="198"/>
      <c r="CLK590" s="198"/>
      <c r="CLL590" s="198"/>
      <c r="CLM590" s="198"/>
      <c r="CLN590" s="198"/>
      <c r="CLO590" s="198"/>
      <c r="CLP590" s="198"/>
      <c r="CLQ590" s="198"/>
      <c r="CLR590" s="198"/>
      <c r="CLS590" s="198"/>
      <c r="CLT590" s="198"/>
      <c r="CLU590" s="198"/>
      <c r="CLV590" s="198"/>
      <c r="CLW590" s="198"/>
      <c r="CLX590" s="198"/>
      <c r="CLY590" s="198"/>
      <c r="CLZ590" s="198"/>
      <c r="CMA590" s="198"/>
      <c r="CMB590" s="198"/>
      <c r="CMC590" s="198"/>
      <c r="CMD590" s="198"/>
      <c r="CME590" s="198"/>
      <c r="CMF590" s="198"/>
      <c r="CMG590" s="198"/>
      <c r="CMH590" s="198"/>
      <c r="CMI590" s="198"/>
      <c r="CMJ590" s="198"/>
      <c r="CMK590" s="198"/>
      <c r="CML590" s="198"/>
      <c r="CMM590" s="198"/>
      <c r="CMN590" s="198"/>
      <c r="CMO590" s="198"/>
      <c r="CMP590" s="198"/>
      <c r="CMQ590" s="198"/>
      <c r="CMR590" s="198"/>
      <c r="CMS590" s="198"/>
      <c r="CMT590" s="198"/>
      <c r="CMU590" s="198"/>
      <c r="CMV590" s="198"/>
      <c r="CMW590" s="198"/>
      <c r="CMX590" s="198"/>
      <c r="CMY590" s="198"/>
      <c r="CMZ590" s="198"/>
      <c r="CNA590" s="198"/>
      <c r="CNB590" s="198"/>
      <c r="CNC590" s="198"/>
      <c r="CND590" s="198"/>
      <c r="CNE590" s="198"/>
      <c r="CNF590" s="198"/>
      <c r="CNG590" s="198"/>
      <c r="CNH590" s="198"/>
      <c r="CNI590" s="198"/>
      <c r="CNJ590" s="198"/>
      <c r="CNK590" s="198"/>
      <c r="CNL590" s="198"/>
      <c r="CNM590" s="198"/>
      <c r="CNN590" s="198"/>
      <c r="CNO590" s="198"/>
      <c r="CNP590" s="198"/>
      <c r="CNQ590" s="198"/>
      <c r="CNR590" s="198"/>
      <c r="CNS590" s="198"/>
      <c r="CNT590" s="198"/>
      <c r="CNU590" s="198"/>
      <c r="CNV590" s="198"/>
      <c r="CNW590" s="198"/>
      <c r="CNX590" s="198"/>
      <c r="CNY590" s="198"/>
      <c r="CNZ590" s="198"/>
      <c r="COA590" s="198"/>
      <c r="COB590" s="198"/>
      <c r="COC590" s="198"/>
      <c r="COD590" s="198"/>
      <c r="COE590" s="198"/>
      <c r="COF590" s="198"/>
      <c r="COG590" s="198"/>
      <c r="COH590" s="198"/>
      <c r="COI590" s="198"/>
      <c r="COJ590" s="198"/>
      <c r="COK590" s="198"/>
      <c r="COL590" s="198"/>
      <c r="COM590" s="198"/>
      <c r="CON590" s="198"/>
      <c r="COO590" s="198"/>
      <c r="COP590" s="198"/>
      <c r="COQ590" s="198"/>
      <c r="COR590" s="198"/>
      <c r="COS590" s="198"/>
      <c r="COT590" s="198"/>
      <c r="COU590" s="198"/>
      <c r="COV590" s="198"/>
      <c r="COW590" s="198"/>
      <c r="COX590" s="198"/>
      <c r="COY590" s="198"/>
      <c r="COZ590" s="198"/>
      <c r="CPA590" s="198"/>
      <c r="CPB590" s="198"/>
      <c r="CPC590" s="198"/>
      <c r="CPD590" s="198"/>
      <c r="CPE590" s="198"/>
      <c r="CPF590" s="198"/>
      <c r="CPG590" s="198"/>
      <c r="CPH590" s="198"/>
      <c r="CPI590" s="198"/>
      <c r="CPJ590" s="198"/>
      <c r="CPK590" s="198"/>
      <c r="CPL590" s="198"/>
      <c r="CPM590" s="198"/>
      <c r="CPN590" s="198"/>
      <c r="CPO590" s="198"/>
      <c r="CPP590" s="198"/>
      <c r="CPQ590" s="198"/>
      <c r="CPR590" s="198"/>
      <c r="CPS590" s="198"/>
      <c r="CPT590" s="198"/>
      <c r="CPU590" s="198"/>
      <c r="CPV590" s="198"/>
      <c r="CPW590" s="198"/>
      <c r="CPX590" s="198"/>
      <c r="CPY590" s="198"/>
      <c r="CPZ590" s="198"/>
      <c r="CQA590" s="198"/>
      <c r="CQB590" s="198"/>
      <c r="CQC590" s="198"/>
      <c r="CQD590" s="198"/>
      <c r="CQE590" s="198"/>
      <c r="CQF590" s="198"/>
      <c r="CQG590" s="198"/>
      <c r="CQH590" s="198"/>
      <c r="CQI590" s="198"/>
      <c r="CQJ590" s="198"/>
      <c r="CQK590" s="198"/>
      <c r="CQL590" s="198"/>
      <c r="CQM590" s="198"/>
      <c r="CQN590" s="198"/>
      <c r="CQO590" s="198"/>
      <c r="CQP590" s="198"/>
      <c r="CQQ590" s="198"/>
      <c r="CQR590" s="198"/>
      <c r="CQS590" s="198"/>
      <c r="CQT590" s="198"/>
      <c r="CQU590" s="198"/>
      <c r="CQV590" s="198"/>
      <c r="CQW590" s="198"/>
      <c r="CQX590" s="198"/>
      <c r="CQY590" s="198"/>
      <c r="CQZ590" s="198"/>
      <c r="CRA590" s="198"/>
      <c r="CRB590" s="198"/>
      <c r="CRC590" s="198"/>
      <c r="CRD590" s="198"/>
      <c r="CRE590" s="198"/>
      <c r="CRF590" s="198"/>
      <c r="CRG590" s="198"/>
      <c r="CRH590" s="198"/>
      <c r="CRI590" s="198"/>
      <c r="CRJ590" s="198"/>
      <c r="CRK590" s="198"/>
      <c r="CRL590" s="198"/>
      <c r="CRM590" s="198"/>
      <c r="CRN590" s="198"/>
      <c r="CRO590" s="198"/>
      <c r="CRP590" s="198"/>
      <c r="CRQ590" s="198"/>
      <c r="CRR590" s="198"/>
      <c r="CRS590" s="198"/>
      <c r="CRT590" s="198"/>
      <c r="CRU590" s="198"/>
      <c r="CRV590" s="198"/>
      <c r="CRW590" s="198"/>
      <c r="CRX590" s="198"/>
      <c r="CRY590" s="198"/>
      <c r="CRZ590" s="198"/>
      <c r="CSA590" s="198"/>
      <c r="CSB590" s="198"/>
      <c r="CSC590" s="198"/>
      <c r="CSD590" s="198"/>
      <c r="CSE590" s="198"/>
      <c r="CSF590" s="198"/>
      <c r="CSG590" s="198"/>
      <c r="CSH590" s="198"/>
      <c r="CSI590" s="198"/>
      <c r="CSJ590" s="198"/>
      <c r="CSK590" s="198"/>
      <c r="CSL590" s="198"/>
      <c r="CSM590" s="198"/>
      <c r="CSN590" s="198"/>
      <c r="CSO590" s="198"/>
      <c r="CSP590" s="198"/>
      <c r="CSQ590" s="198"/>
      <c r="CSR590" s="198"/>
      <c r="CSS590" s="198"/>
      <c r="CST590" s="198"/>
      <c r="CSU590" s="198"/>
      <c r="CSV590" s="198"/>
      <c r="CSW590" s="198"/>
      <c r="CSX590" s="198"/>
      <c r="CSY590" s="198"/>
      <c r="CSZ590" s="198"/>
      <c r="CTA590" s="198"/>
      <c r="CTB590" s="198"/>
      <c r="CTC590" s="198"/>
      <c r="CTD590" s="198"/>
      <c r="CTE590" s="198"/>
      <c r="CTF590" s="198"/>
      <c r="CTG590" s="198"/>
      <c r="CTH590" s="198"/>
      <c r="CTI590" s="198"/>
      <c r="CTJ590" s="198"/>
      <c r="CTK590" s="198"/>
      <c r="CTL590" s="198"/>
      <c r="CTM590" s="198"/>
      <c r="CTN590" s="198"/>
      <c r="CTO590" s="198"/>
      <c r="CTP590" s="198"/>
      <c r="CTQ590" s="198"/>
      <c r="CTR590" s="198"/>
      <c r="CTS590" s="198"/>
      <c r="CTT590" s="198"/>
      <c r="CTU590" s="198"/>
      <c r="CTV590" s="198"/>
      <c r="CTW590" s="198"/>
      <c r="CTX590" s="198"/>
      <c r="CTY590" s="198"/>
      <c r="CTZ590" s="198"/>
      <c r="CUA590" s="198"/>
      <c r="CUB590" s="198"/>
      <c r="CUC590" s="198"/>
      <c r="CUD590" s="198"/>
      <c r="CUE590" s="198"/>
      <c r="CUF590" s="198"/>
      <c r="CUG590" s="198"/>
      <c r="CUH590" s="198"/>
      <c r="CUI590" s="198"/>
      <c r="CUJ590" s="198"/>
      <c r="CUK590" s="198"/>
      <c r="CUL590" s="198"/>
      <c r="CUM590" s="198"/>
      <c r="CUN590" s="198"/>
      <c r="CUO590" s="198"/>
      <c r="CUP590" s="198"/>
      <c r="CUQ590" s="198"/>
      <c r="CUR590" s="198"/>
      <c r="CUS590" s="198"/>
      <c r="CUT590" s="198"/>
      <c r="CUU590" s="198"/>
      <c r="CUV590" s="198"/>
      <c r="CUW590" s="198"/>
      <c r="CUX590" s="198"/>
      <c r="CUY590" s="198"/>
      <c r="CUZ590" s="198"/>
      <c r="CVA590" s="198"/>
      <c r="CVB590" s="198"/>
      <c r="CVC590" s="198"/>
      <c r="CVD590" s="198"/>
      <c r="CVE590" s="198"/>
      <c r="CVF590" s="198"/>
      <c r="CVG590" s="198"/>
      <c r="CVH590" s="198"/>
      <c r="CVI590" s="198"/>
      <c r="CVJ590" s="198"/>
      <c r="CVK590" s="198"/>
      <c r="CVL590" s="198"/>
      <c r="CVM590" s="198"/>
      <c r="CVN590" s="198"/>
      <c r="CVO590" s="198"/>
      <c r="CVP590" s="198"/>
      <c r="CVQ590" s="198"/>
      <c r="CVR590" s="198"/>
      <c r="CVS590" s="198"/>
      <c r="CVT590" s="198"/>
      <c r="CVU590" s="198"/>
      <c r="CVV590" s="198"/>
      <c r="CVW590" s="198"/>
      <c r="CVX590" s="198"/>
      <c r="CVY590" s="198"/>
      <c r="CVZ590" s="198"/>
      <c r="CWA590" s="198"/>
      <c r="CWB590" s="198"/>
      <c r="CWC590" s="198"/>
      <c r="CWD590" s="198"/>
      <c r="CWE590" s="198"/>
      <c r="CWF590" s="198"/>
      <c r="CWG590" s="198"/>
      <c r="CWH590" s="198"/>
      <c r="CWI590" s="198"/>
      <c r="CWJ590" s="198"/>
      <c r="CWK590" s="198"/>
      <c r="CWL590" s="198"/>
      <c r="CWM590" s="198"/>
      <c r="CWN590" s="198"/>
      <c r="CWO590" s="198"/>
      <c r="CWP590" s="198"/>
      <c r="CWQ590" s="198"/>
      <c r="CWR590" s="198"/>
      <c r="CWS590" s="198"/>
      <c r="CWT590" s="198"/>
      <c r="CWU590" s="198"/>
      <c r="CWV590" s="198"/>
      <c r="CWW590" s="198"/>
      <c r="CWX590" s="198"/>
      <c r="CWY590" s="198"/>
      <c r="CWZ590" s="198"/>
      <c r="CXA590" s="198"/>
      <c r="CXB590" s="198"/>
      <c r="CXC590" s="198"/>
      <c r="CXD590" s="198"/>
      <c r="CXE590" s="198"/>
      <c r="CXF590" s="198"/>
      <c r="CXG590" s="198"/>
      <c r="CXH590" s="198"/>
      <c r="CXI590" s="198"/>
      <c r="CXJ590" s="198"/>
      <c r="CXK590" s="198"/>
      <c r="CXL590" s="198"/>
      <c r="CXM590" s="198"/>
      <c r="CXN590" s="198"/>
      <c r="CXO590" s="198"/>
      <c r="CXP590" s="198"/>
      <c r="CXQ590" s="198"/>
      <c r="CXR590" s="198"/>
      <c r="CXS590" s="198"/>
      <c r="CXT590" s="198"/>
      <c r="CXU590" s="198"/>
      <c r="CXV590" s="198"/>
      <c r="CXW590" s="198"/>
      <c r="CXX590" s="198"/>
      <c r="CXY590" s="198"/>
      <c r="CXZ590" s="198"/>
      <c r="CYA590" s="198"/>
      <c r="CYB590" s="198"/>
      <c r="CYC590" s="198"/>
      <c r="CYD590" s="198"/>
      <c r="CYE590" s="198"/>
      <c r="CYF590" s="198"/>
      <c r="CYG590" s="198"/>
      <c r="CYH590" s="198"/>
      <c r="CYI590" s="198"/>
      <c r="CYJ590" s="198"/>
      <c r="CYK590" s="198"/>
      <c r="CYL590" s="198"/>
      <c r="CYM590" s="198"/>
      <c r="CYN590" s="198"/>
      <c r="CYO590" s="198"/>
      <c r="CYP590" s="198"/>
      <c r="CYQ590" s="198"/>
      <c r="CYR590" s="198"/>
      <c r="CYS590" s="198"/>
      <c r="CYT590" s="198"/>
      <c r="CYU590" s="198"/>
      <c r="CYV590" s="198"/>
      <c r="CYW590" s="198"/>
      <c r="CYX590" s="198"/>
      <c r="CYY590" s="198"/>
      <c r="CYZ590" s="198"/>
      <c r="CZA590" s="198"/>
      <c r="CZB590" s="198"/>
      <c r="CZC590" s="198"/>
      <c r="CZD590" s="198"/>
      <c r="CZE590" s="198"/>
      <c r="CZF590" s="198"/>
      <c r="CZG590" s="198"/>
      <c r="CZH590" s="198"/>
      <c r="CZI590" s="198"/>
      <c r="CZJ590" s="198"/>
      <c r="CZK590" s="198"/>
      <c r="CZL590" s="198"/>
      <c r="CZM590" s="198"/>
      <c r="CZN590" s="198"/>
      <c r="CZO590" s="198"/>
      <c r="CZP590" s="198"/>
      <c r="CZQ590" s="198"/>
      <c r="CZR590" s="198"/>
      <c r="CZS590" s="198"/>
      <c r="CZT590" s="198"/>
      <c r="CZU590" s="198"/>
      <c r="CZV590" s="198"/>
      <c r="CZW590" s="198"/>
      <c r="CZX590" s="198"/>
      <c r="CZY590" s="198"/>
      <c r="CZZ590" s="198"/>
      <c r="DAA590" s="198"/>
      <c r="DAB590" s="198"/>
      <c r="DAC590" s="198"/>
      <c r="DAD590" s="198"/>
      <c r="DAE590" s="198"/>
      <c r="DAF590" s="198"/>
      <c r="DAG590" s="198"/>
      <c r="DAH590" s="198"/>
      <c r="DAI590" s="198"/>
      <c r="DAJ590" s="198"/>
      <c r="DAK590" s="198"/>
      <c r="DAL590" s="198"/>
      <c r="DAM590" s="198"/>
      <c r="DAN590" s="198"/>
      <c r="DAO590" s="198"/>
      <c r="DAP590" s="198"/>
      <c r="DAQ590" s="198"/>
      <c r="DAR590" s="198"/>
      <c r="DAS590" s="198"/>
      <c r="DAT590" s="198"/>
      <c r="DAU590" s="198"/>
      <c r="DAV590" s="198"/>
      <c r="DAW590" s="198"/>
      <c r="DAX590" s="198"/>
      <c r="DAY590" s="198"/>
      <c r="DAZ590" s="198"/>
      <c r="DBA590" s="198"/>
      <c r="DBB590" s="198"/>
      <c r="DBC590" s="198"/>
      <c r="DBD590" s="198"/>
      <c r="DBE590" s="198"/>
      <c r="DBF590" s="198"/>
      <c r="DBG590" s="198"/>
      <c r="DBH590" s="198"/>
      <c r="DBI590" s="198"/>
      <c r="DBJ590" s="198"/>
      <c r="DBK590" s="198"/>
      <c r="DBL590" s="198"/>
      <c r="DBM590" s="198"/>
      <c r="DBN590" s="198"/>
      <c r="DBO590" s="198"/>
      <c r="DBP590" s="198"/>
      <c r="DBQ590" s="198"/>
      <c r="DBR590" s="198"/>
      <c r="DBS590" s="198"/>
      <c r="DBT590" s="198"/>
      <c r="DBU590" s="198"/>
      <c r="DBV590" s="198"/>
      <c r="DBW590" s="198"/>
      <c r="DBX590" s="198"/>
      <c r="DBY590" s="198"/>
      <c r="DBZ590" s="198"/>
      <c r="DCA590" s="198"/>
      <c r="DCB590" s="198"/>
      <c r="DCC590" s="198"/>
      <c r="DCD590" s="198"/>
      <c r="DCE590" s="198"/>
      <c r="DCF590" s="198"/>
      <c r="DCG590" s="198"/>
      <c r="DCH590" s="198"/>
      <c r="DCI590" s="198"/>
      <c r="DCJ590" s="198"/>
      <c r="DCK590" s="198"/>
      <c r="DCL590" s="198"/>
      <c r="DCM590" s="198"/>
      <c r="DCN590" s="198"/>
      <c r="DCO590" s="198"/>
      <c r="DCP590" s="198"/>
      <c r="DCQ590" s="198"/>
      <c r="DCR590" s="198"/>
      <c r="DCS590" s="198"/>
      <c r="DCT590" s="198"/>
      <c r="DCU590" s="198"/>
      <c r="DCV590" s="198"/>
      <c r="DCW590" s="198"/>
      <c r="DCX590" s="198"/>
      <c r="DCY590" s="198"/>
      <c r="DCZ590" s="198"/>
      <c r="DDA590" s="198"/>
      <c r="DDB590" s="198"/>
      <c r="DDC590" s="198"/>
      <c r="DDD590" s="198"/>
      <c r="DDE590" s="198"/>
      <c r="DDF590" s="198"/>
      <c r="DDG590" s="198"/>
      <c r="DDH590" s="198"/>
      <c r="DDI590" s="198"/>
      <c r="DDJ590" s="198"/>
      <c r="DDK590" s="198"/>
      <c r="DDL590" s="198"/>
      <c r="DDM590" s="198"/>
      <c r="DDN590" s="198"/>
      <c r="DDO590" s="198"/>
      <c r="DDP590" s="198"/>
      <c r="DDQ590" s="198"/>
      <c r="DDR590" s="198"/>
      <c r="DDS590" s="198"/>
      <c r="DDT590" s="198"/>
      <c r="DDU590" s="198"/>
      <c r="DDV590" s="198"/>
      <c r="DDW590" s="198"/>
      <c r="DDX590" s="198"/>
      <c r="DDY590" s="198"/>
      <c r="DDZ590" s="198"/>
      <c r="DEA590" s="198"/>
      <c r="DEB590" s="198"/>
      <c r="DEC590" s="198"/>
      <c r="DED590" s="198"/>
      <c r="DEE590" s="198"/>
      <c r="DEF590" s="198"/>
      <c r="DEG590" s="198"/>
      <c r="DEH590" s="198"/>
      <c r="DEI590" s="198"/>
      <c r="DEJ590" s="198"/>
      <c r="DEK590" s="198"/>
      <c r="DEL590" s="198"/>
      <c r="DEM590" s="198"/>
      <c r="DEN590" s="198"/>
      <c r="DEO590" s="198"/>
      <c r="DEP590" s="198"/>
      <c r="DEQ590" s="198"/>
      <c r="DER590" s="198"/>
      <c r="DES590" s="198"/>
      <c r="DET590" s="198"/>
      <c r="DEU590" s="198"/>
      <c r="DEV590" s="198"/>
      <c r="DEW590" s="198"/>
      <c r="DEX590" s="198"/>
      <c r="DEY590" s="198"/>
      <c r="DEZ590" s="198"/>
      <c r="DFA590" s="198"/>
      <c r="DFB590" s="198"/>
      <c r="DFC590" s="198"/>
      <c r="DFD590" s="198"/>
      <c r="DFE590" s="198"/>
      <c r="DFF590" s="198"/>
      <c r="DFG590" s="198"/>
      <c r="DFH590" s="198"/>
      <c r="DFI590" s="198"/>
      <c r="DFJ590" s="198"/>
      <c r="DFK590" s="198"/>
      <c r="DFL590" s="198"/>
      <c r="DFM590" s="198"/>
      <c r="DFN590" s="198"/>
      <c r="DFO590" s="198"/>
      <c r="DFP590" s="198"/>
      <c r="DFQ590" s="198"/>
      <c r="DFR590" s="198"/>
      <c r="DFS590" s="198"/>
      <c r="DFT590" s="198"/>
      <c r="DFU590" s="198"/>
      <c r="DFV590" s="198"/>
      <c r="DFW590" s="198"/>
      <c r="DFX590" s="198"/>
      <c r="DFY590" s="198"/>
      <c r="DFZ590" s="198"/>
      <c r="DGA590" s="198"/>
      <c r="DGB590" s="198"/>
      <c r="DGC590" s="198"/>
      <c r="DGD590" s="198"/>
      <c r="DGE590" s="198"/>
      <c r="DGF590" s="198"/>
      <c r="DGG590" s="198"/>
      <c r="DGH590" s="198"/>
      <c r="DGI590" s="198"/>
      <c r="DGJ590" s="198"/>
      <c r="DGK590" s="198"/>
      <c r="DGL590" s="198"/>
      <c r="DGM590" s="198"/>
      <c r="DGN590" s="198"/>
      <c r="DGO590" s="198"/>
      <c r="DGP590" s="198"/>
      <c r="DGQ590" s="198"/>
      <c r="DGR590" s="198"/>
      <c r="DGS590" s="198"/>
      <c r="DGT590" s="198"/>
      <c r="DGU590" s="198"/>
      <c r="DGV590" s="198"/>
      <c r="DGW590" s="198"/>
      <c r="DGX590" s="198"/>
      <c r="DGY590" s="198"/>
      <c r="DGZ590" s="198"/>
      <c r="DHA590" s="198"/>
      <c r="DHB590" s="198"/>
      <c r="DHC590" s="198"/>
      <c r="DHD590" s="198"/>
      <c r="DHE590" s="198"/>
      <c r="DHF590" s="198"/>
      <c r="DHG590" s="198"/>
      <c r="DHH590" s="198"/>
      <c r="DHI590" s="198"/>
      <c r="DHJ590" s="198"/>
      <c r="DHK590" s="198"/>
      <c r="DHL590" s="198"/>
      <c r="DHM590" s="198"/>
      <c r="DHN590" s="198"/>
      <c r="DHO590" s="198"/>
      <c r="DHP590" s="198"/>
      <c r="DHQ590" s="198"/>
      <c r="DHR590" s="198"/>
      <c r="DHS590" s="198"/>
      <c r="DHT590" s="198"/>
      <c r="DHU590" s="198"/>
      <c r="DHV590" s="198"/>
      <c r="DHW590" s="198"/>
      <c r="DHX590" s="198"/>
      <c r="DHY590" s="198"/>
      <c r="DHZ590" s="198"/>
      <c r="DIA590" s="198"/>
      <c r="DIB590" s="198"/>
      <c r="DIC590" s="198"/>
      <c r="DID590" s="198"/>
      <c r="DIE590" s="198"/>
      <c r="DIF590" s="198"/>
      <c r="DIG590" s="198"/>
      <c r="DIH590" s="198"/>
      <c r="DII590" s="198"/>
      <c r="DIJ590" s="198"/>
      <c r="DIK590" s="198"/>
      <c r="DIL590" s="198"/>
      <c r="DIM590" s="198"/>
      <c r="DIN590" s="198"/>
      <c r="DIO590" s="198"/>
      <c r="DIP590" s="198"/>
      <c r="DIQ590" s="198"/>
      <c r="DIR590" s="198"/>
      <c r="DIS590" s="198"/>
      <c r="DIT590" s="198"/>
      <c r="DIU590" s="198"/>
      <c r="DIV590" s="198"/>
      <c r="DIW590" s="198"/>
      <c r="DIX590" s="198"/>
      <c r="DIY590" s="198"/>
      <c r="DIZ590" s="198"/>
      <c r="DJA590" s="198"/>
      <c r="DJB590" s="198"/>
      <c r="DJC590" s="198"/>
      <c r="DJD590" s="198"/>
      <c r="DJE590" s="198"/>
      <c r="DJF590" s="198"/>
      <c r="DJG590" s="198"/>
      <c r="DJH590" s="198"/>
      <c r="DJI590" s="198"/>
      <c r="DJJ590" s="198"/>
      <c r="DJK590" s="198"/>
      <c r="DJL590" s="198"/>
      <c r="DJM590" s="198"/>
      <c r="DJN590" s="198"/>
      <c r="DJO590" s="198"/>
      <c r="DJP590" s="198"/>
      <c r="DJQ590" s="198"/>
      <c r="DJR590" s="198"/>
      <c r="DJS590" s="198"/>
      <c r="DJT590" s="198"/>
      <c r="DJU590" s="198"/>
      <c r="DJV590" s="198"/>
      <c r="DJW590" s="198"/>
      <c r="DJX590" s="198"/>
      <c r="DJY590" s="198"/>
      <c r="DJZ590" s="198"/>
      <c r="DKA590" s="198"/>
      <c r="DKB590" s="198"/>
      <c r="DKC590" s="198"/>
      <c r="DKD590" s="198"/>
      <c r="DKE590" s="198"/>
      <c r="DKF590" s="198"/>
      <c r="DKG590" s="198"/>
      <c r="DKH590" s="198"/>
      <c r="DKI590" s="198"/>
      <c r="DKJ590" s="198"/>
      <c r="DKK590" s="198"/>
      <c r="DKL590" s="198"/>
      <c r="DKM590" s="198"/>
      <c r="DKN590" s="198"/>
      <c r="DKO590" s="198"/>
      <c r="DKP590" s="198"/>
      <c r="DKQ590" s="198"/>
      <c r="DKR590" s="198"/>
      <c r="DKS590" s="198"/>
      <c r="DKT590" s="198"/>
      <c r="DKU590" s="198"/>
      <c r="DKV590" s="198"/>
      <c r="DKW590" s="198"/>
      <c r="DKX590" s="198"/>
      <c r="DKY590" s="198"/>
      <c r="DKZ590" s="198"/>
      <c r="DLA590" s="198"/>
      <c r="DLB590" s="198"/>
      <c r="DLC590" s="198"/>
      <c r="DLD590" s="198"/>
      <c r="DLE590" s="198"/>
      <c r="DLF590" s="198"/>
      <c r="DLG590" s="198"/>
      <c r="DLH590" s="198"/>
      <c r="DLI590" s="198"/>
      <c r="DLJ590" s="198"/>
      <c r="DLK590" s="198"/>
      <c r="DLL590" s="198"/>
      <c r="DLM590" s="198"/>
      <c r="DLN590" s="198"/>
      <c r="DLO590" s="198"/>
      <c r="DLP590" s="198"/>
      <c r="DLQ590" s="198"/>
      <c r="DLR590" s="198"/>
      <c r="DLS590" s="198"/>
      <c r="DLT590" s="198"/>
      <c r="DLU590" s="198"/>
      <c r="DLV590" s="198"/>
      <c r="DLW590" s="198"/>
      <c r="DLX590" s="198"/>
      <c r="DLY590" s="198"/>
      <c r="DLZ590" s="198"/>
      <c r="DMA590" s="198"/>
      <c r="DMB590" s="198"/>
      <c r="DMC590" s="198"/>
      <c r="DMD590" s="198"/>
      <c r="DME590" s="198"/>
      <c r="DMF590" s="198"/>
      <c r="DMG590" s="198"/>
      <c r="DMH590" s="198"/>
      <c r="DMI590" s="198"/>
      <c r="DMJ590" s="198"/>
      <c r="DMK590" s="198"/>
      <c r="DML590" s="198"/>
      <c r="DMM590" s="198"/>
      <c r="DMN590" s="198"/>
      <c r="DMO590" s="198"/>
      <c r="DMP590" s="198"/>
      <c r="DMQ590" s="198"/>
      <c r="DMR590" s="198"/>
      <c r="DMS590" s="198"/>
      <c r="DMT590" s="198"/>
      <c r="DMU590" s="198"/>
      <c r="DMV590" s="198"/>
      <c r="DMW590" s="198"/>
      <c r="DMX590" s="198"/>
      <c r="DMY590" s="198"/>
      <c r="DMZ590" s="198"/>
      <c r="DNA590" s="198"/>
      <c r="DNB590" s="198"/>
      <c r="DNC590" s="198"/>
      <c r="DND590" s="198"/>
      <c r="DNE590" s="198"/>
      <c r="DNF590" s="198"/>
      <c r="DNG590" s="198"/>
      <c r="DNH590" s="198"/>
      <c r="DNI590" s="198"/>
      <c r="DNJ590" s="198"/>
      <c r="DNK590" s="198"/>
      <c r="DNL590" s="198"/>
      <c r="DNM590" s="198"/>
      <c r="DNN590" s="198"/>
      <c r="DNO590" s="198"/>
      <c r="DNP590" s="198"/>
      <c r="DNQ590" s="198"/>
      <c r="DNR590" s="198"/>
      <c r="DNS590" s="198"/>
      <c r="DNT590" s="198"/>
      <c r="DNU590" s="198"/>
      <c r="DNV590" s="198"/>
      <c r="DNW590" s="198"/>
      <c r="DNX590" s="198"/>
      <c r="DNY590" s="198"/>
      <c r="DNZ590" s="198"/>
      <c r="DOA590" s="198"/>
      <c r="DOB590" s="198"/>
      <c r="DOC590" s="198"/>
      <c r="DOD590" s="198"/>
      <c r="DOE590" s="198"/>
      <c r="DOF590" s="198"/>
      <c r="DOG590" s="198"/>
      <c r="DOH590" s="198"/>
      <c r="DOI590" s="198"/>
      <c r="DOJ590" s="198"/>
      <c r="DOK590" s="198"/>
      <c r="DOL590" s="198"/>
      <c r="DOM590" s="198"/>
      <c r="DON590" s="198"/>
      <c r="DOO590" s="198"/>
      <c r="DOP590" s="198"/>
      <c r="DOQ590" s="198"/>
      <c r="DOR590" s="198"/>
      <c r="DOS590" s="198"/>
      <c r="DOT590" s="198"/>
      <c r="DOU590" s="198"/>
      <c r="DOV590" s="198"/>
      <c r="DOW590" s="198"/>
      <c r="DOX590" s="198"/>
      <c r="DOY590" s="198"/>
      <c r="DOZ590" s="198"/>
      <c r="DPA590" s="198"/>
      <c r="DPB590" s="198"/>
      <c r="DPC590" s="198"/>
      <c r="DPD590" s="198"/>
      <c r="DPE590" s="198"/>
      <c r="DPF590" s="198"/>
      <c r="DPG590" s="198"/>
      <c r="DPH590" s="198"/>
      <c r="DPI590" s="198"/>
      <c r="DPJ590" s="198"/>
      <c r="DPK590" s="198"/>
      <c r="DPL590" s="198"/>
      <c r="DPM590" s="198"/>
      <c r="DPN590" s="198"/>
      <c r="DPO590" s="198"/>
      <c r="DPP590" s="198"/>
      <c r="DPQ590" s="198"/>
      <c r="DPR590" s="198"/>
      <c r="DPS590" s="198"/>
      <c r="DPT590" s="198"/>
      <c r="DPU590" s="198"/>
      <c r="DPV590" s="198"/>
      <c r="DPW590" s="198"/>
      <c r="DPX590" s="198"/>
      <c r="DPY590" s="198"/>
      <c r="DPZ590" s="198"/>
      <c r="DQA590" s="198"/>
      <c r="DQB590" s="198"/>
      <c r="DQC590" s="198"/>
      <c r="DQD590" s="198"/>
      <c r="DQE590" s="198"/>
      <c r="DQF590" s="198"/>
      <c r="DQG590" s="198"/>
      <c r="DQH590" s="198"/>
      <c r="DQI590" s="198"/>
      <c r="DQJ590" s="198"/>
      <c r="DQK590" s="198"/>
      <c r="DQL590" s="198"/>
      <c r="DQM590" s="198"/>
      <c r="DQN590" s="198"/>
      <c r="DQO590" s="198"/>
      <c r="DQP590" s="198"/>
      <c r="DQQ590" s="198"/>
      <c r="DQR590" s="198"/>
      <c r="DQS590" s="198"/>
      <c r="DQT590" s="198"/>
      <c r="DQU590" s="198"/>
      <c r="DQV590" s="198"/>
      <c r="DQW590" s="198"/>
      <c r="DQX590" s="198"/>
      <c r="DQY590" s="198"/>
      <c r="DQZ590" s="198"/>
      <c r="DRA590" s="198"/>
      <c r="DRB590" s="198"/>
      <c r="DRC590" s="198"/>
      <c r="DRD590" s="198"/>
      <c r="DRE590" s="198"/>
      <c r="DRF590" s="198"/>
      <c r="DRG590" s="198"/>
      <c r="DRH590" s="198"/>
      <c r="DRI590" s="198"/>
      <c r="DRJ590" s="198"/>
      <c r="DRK590" s="198"/>
      <c r="DRL590" s="198"/>
      <c r="DRM590" s="198"/>
      <c r="DRN590" s="198"/>
      <c r="DRO590" s="198"/>
      <c r="DRP590" s="198"/>
      <c r="DRQ590" s="198"/>
      <c r="DRR590" s="198"/>
      <c r="DRS590" s="198"/>
      <c r="DRT590" s="198"/>
      <c r="DRU590" s="198"/>
      <c r="DRV590" s="198"/>
      <c r="DRW590" s="198"/>
      <c r="DRX590" s="198"/>
      <c r="DRY590" s="198"/>
      <c r="DRZ590" s="198"/>
      <c r="DSA590" s="198"/>
      <c r="DSB590" s="198"/>
      <c r="DSC590" s="198"/>
      <c r="DSD590" s="198"/>
      <c r="DSE590" s="198"/>
      <c r="DSF590" s="198"/>
      <c r="DSG590" s="198"/>
      <c r="DSH590" s="198"/>
      <c r="DSI590" s="198"/>
      <c r="DSJ590" s="198"/>
      <c r="DSK590" s="198"/>
      <c r="DSL590" s="198"/>
      <c r="DSM590" s="198"/>
      <c r="DSN590" s="198"/>
      <c r="DSO590" s="198"/>
      <c r="DSP590" s="198"/>
      <c r="DSQ590" s="198"/>
      <c r="DSR590" s="198"/>
      <c r="DSS590" s="198"/>
      <c r="DST590" s="198"/>
      <c r="DSU590" s="198"/>
      <c r="DSV590" s="198"/>
      <c r="DSW590" s="198"/>
      <c r="DSX590" s="198"/>
      <c r="DSY590" s="198"/>
      <c r="DSZ590" s="198"/>
      <c r="DTA590" s="198"/>
      <c r="DTB590" s="198"/>
      <c r="DTC590" s="198"/>
      <c r="DTD590" s="198"/>
      <c r="DTE590" s="198"/>
      <c r="DTF590" s="198"/>
      <c r="DTG590" s="198"/>
      <c r="DTH590" s="198"/>
      <c r="DTI590" s="198"/>
      <c r="DTJ590" s="198"/>
      <c r="DTK590" s="198"/>
      <c r="DTL590" s="198"/>
      <c r="DTM590" s="198"/>
      <c r="DTN590" s="198"/>
      <c r="DTO590" s="198"/>
      <c r="DTP590" s="198"/>
      <c r="DTQ590" s="198"/>
      <c r="DTR590" s="198"/>
      <c r="DTS590" s="198"/>
      <c r="DTT590" s="198"/>
      <c r="DTU590" s="198"/>
      <c r="DTV590" s="198"/>
      <c r="DTW590" s="198"/>
      <c r="DTX590" s="198"/>
      <c r="DTY590" s="198"/>
      <c r="DTZ590" s="198"/>
      <c r="DUA590" s="198"/>
      <c r="DUB590" s="198"/>
      <c r="DUC590" s="198"/>
      <c r="DUD590" s="198"/>
      <c r="DUE590" s="198"/>
      <c r="DUF590" s="198"/>
      <c r="DUG590" s="198"/>
      <c r="DUH590" s="198"/>
      <c r="DUI590" s="198"/>
      <c r="DUJ590" s="198"/>
      <c r="DUK590" s="198"/>
      <c r="DUL590" s="198"/>
      <c r="DUM590" s="198"/>
      <c r="DUN590" s="198"/>
      <c r="DUO590" s="198"/>
      <c r="DUP590" s="198"/>
      <c r="DUQ590" s="198"/>
      <c r="DUR590" s="198"/>
      <c r="DUS590" s="198"/>
      <c r="DUT590" s="198"/>
      <c r="DUU590" s="198"/>
      <c r="DUV590" s="198"/>
      <c r="DUW590" s="198"/>
      <c r="DUX590" s="198"/>
      <c r="DUY590" s="198"/>
      <c r="DUZ590" s="198"/>
      <c r="DVA590" s="198"/>
      <c r="DVB590" s="198"/>
      <c r="DVC590" s="198"/>
      <c r="DVD590" s="198"/>
      <c r="DVE590" s="198"/>
      <c r="DVF590" s="198"/>
      <c r="DVG590" s="198"/>
      <c r="DVH590" s="198"/>
      <c r="DVI590" s="198"/>
      <c r="DVJ590" s="198"/>
      <c r="DVK590" s="198"/>
      <c r="DVL590" s="198"/>
      <c r="DVM590" s="198"/>
      <c r="DVN590" s="198"/>
      <c r="DVO590" s="198"/>
      <c r="DVP590" s="198"/>
      <c r="DVQ590" s="198"/>
      <c r="DVR590" s="198"/>
      <c r="DVS590" s="198"/>
      <c r="DVT590" s="198"/>
      <c r="DVU590" s="198"/>
      <c r="DVV590" s="198"/>
      <c r="DVW590" s="198"/>
      <c r="DVX590" s="198"/>
      <c r="DVY590" s="198"/>
      <c r="DVZ590" s="198"/>
      <c r="DWA590" s="198"/>
      <c r="DWB590" s="198"/>
      <c r="DWC590" s="198"/>
      <c r="DWD590" s="198"/>
      <c r="DWE590" s="198"/>
      <c r="DWF590" s="198"/>
      <c r="DWG590" s="198"/>
      <c r="DWH590" s="198"/>
      <c r="DWI590" s="198"/>
      <c r="DWJ590" s="198"/>
      <c r="DWK590" s="198"/>
      <c r="DWL590" s="198"/>
      <c r="DWM590" s="198"/>
      <c r="DWN590" s="198"/>
      <c r="DWO590" s="198"/>
      <c r="DWP590" s="198"/>
      <c r="DWQ590" s="198"/>
      <c r="DWR590" s="198"/>
      <c r="DWS590" s="198"/>
      <c r="DWT590" s="198"/>
      <c r="DWU590" s="198"/>
      <c r="DWV590" s="198"/>
      <c r="DWW590" s="198"/>
      <c r="DWX590" s="198"/>
      <c r="DWY590" s="198"/>
      <c r="DWZ590" s="198"/>
      <c r="DXA590" s="198"/>
      <c r="DXB590" s="198"/>
      <c r="DXC590" s="198"/>
      <c r="DXD590" s="198"/>
      <c r="DXE590" s="198"/>
      <c r="DXF590" s="198"/>
      <c r="DXG590" s="198"/>
      <c r="DXH590" s="198"/>
      <c r="DXI590" s="198"/>
      <c r="DXJ590" s="198"/>
      <c r="DXK590" s="198"/>
      <c r="DXL590" s="198"/>
      <c r="DXM590" s="198"/>
      <c r="DXN590" s="198"/>
      <c r="DXO590" s="198"/>
      <c r="DXP590" s="198"/>
      <c r="DXQ590" s="198"/>
      <c r="DXR590" s="198"/>
      <c r="DXS590" s="198"/>
      <c r="DXT590" s="198"/>
      <c r="DXU590" s="198"/>
      <c r="DXV590" s="198"/>
      <c r="DXW590" s="198"/>
      <c r="DXX590" s="198"/>
      <c r="DXY590" s="198"/>
      <c r="DXZ590" s="198"/>
      <c r="DYA590" s="198"/>
      <c r="DYB590" s="198"/>
      <c r="DYC590" s="198"/>
      <c r="DYD590" s="198"/>
      <c r="DYE590" s="198"/>
      <c r="DYF590" s="198"/>
      <c r="DYG590" s="198"/>
      <c r="DYH590" s="198"/>
      <c r="DYI590" s="198"/>
      <c r="DYJ590" s="198"/>
      <c r="DYK590" s="198"/>
      <c r="DYL590" s="198"/>
      <c r="DYM590" s="198"/>
      <c r="DYN590" s="198"/>
      <c r="DYO590" s="198"/>
      <c r="DYP590" s="198"/>
      <c r="DYQ590" s="198"/>
      <c r="DYR590" s="198"/>
      <c r="DYS590" s="198"/>
      <c r="DYT590" s="198"/>
      <c r="DYU590" s="198"/>
      <c r="DYV590" s="198"/>
      <c r="DYW590" s="198"/>
      <c r="DYX590" s="198"/>
      <c r="DYY590" s="198"/>
      <c r="DYZ590" s="198"/>
      <c r="DZA590" s="198"/>
      <c r="DZB590" s="198"/>
      <c r="DZC590" s="198"/>
      <c r="DZD590" s="198"/>
      <c r="DZE590" s="198"/>
      <c r="DZF590" s="198"/>
      <c r="DZG590" s="198"/>
      <c r="DZH590" s="198"/>
      <c r="DZI590" s="198"/>
      <c r="DZJ590" s="198"/>
      <c r="DZK590" s="198"/>
      <c r="DZL590" s="198"/>
      <c r="DZM590" s="198"/>
      <c r="DZN590" s="198"/>
      <c r="DZO590" s="198"/>
      <c r="DZP590" s="198"/>
      <c r="DZQ590" s="198"/>
      <c r="DZR590" s="198"/>
      <c r="DZS590" s="198"/>
      <c r="DZT590" s="198"/>
      <c r="DZU590" s="198"/>
      <c r="DZV590" s="198"/>
      <c r="DZW590" s="198"/>
      <c r="DZX590" s="198"/>
      <c r="DZY590" s="198"/>
      <c r="DZZ590" s="198"/>
      <c r="EAA590" s="198"/>
      <c r="EAB590" s="198"/>
      <c r="EAC590" s="198"/>
      <c r="EAD590" s="198"/>
      <c r="EAE590" s="198"/>
      <c r="EAF590" s="198"/>
      <c r="EAG590" s="198"/>
      <c r="EAH590" s="198"/>
      <c r="EAI590" s="198"/>
      <c r="EAJ590" s="198"/>
      <c r="EAK590" s="198"/>
      <c r="EAL590" s="198"/>
      <c r="EAM590" s="198"/>
      <c r="EAN590" s="198"/>
      <c r="EAO590" s="198"/>
      <c r="EAP590" s="198"/>
      <c r="EAQ590" s="198"/>
      <c r="EAR590" s="198"/>
      <c r="EAS590" s="198"/>
      <c r="EAT590" s="198"/>
      <c r="EAU590" s="198"/>
      <c r="EAV590" s="198"/>
      <c r="EAW590" s="198"/>
      <c r="EAX590" s="198"/>
      <c r="EAY590" s="198"/>
      <c r="EAZ590" s="198"/>
      <c r="EBA590" s="198"/>
      <c r="EBB590" s="198"/>
      <c r="EBC590" s="198"/>
      <c r="EBD590" s="198"/>
      <c r="EBE590" s="198"/>
      <c r="EBF590" s="198"/>
      <c r="EBG590" s="198"/>
      <c r="EBH590" s="198"/>
      <c r="EBI590" s="198"/>
      <c r="EBJ590" s="198"/>
      <c r="EBK590" s="198"/>
      <c r="EBL590" s="198"/>
      <c r="EBM590" s="198"/>
      <c r="EBN590" s="198"/>
      <c r="EBO590" s="198"/>
      <c r="EBP590" s="198"/>
      <c r="EBQ590" s="198"/>
      <c r="EBR590" s="198"/>
      <c r="EBS590" s="198"/>
      <c r="EBT590" s="198"/>
      <c r="EBU590" s="198"/>
      <c r="EBV590" s="198"/>
      <c r="EBW590" s="198"/>
      <c r="EBX590" s="198"/>
      <c r="EBY590" s="198"/>
      <c r="EBZ590" s="198"/>
      <c r="ECA590" s="198"/>
      <c r="ECB590" s="198"/>
      <c r="ECC590" s="198"/>
      <c r="ECD590" s="198"/>
      <c r="ECE590" s="198"/>
      <c r="ECF590" s="198"/>
      <c r="ECG590" s="198"/>
      <c r="ECH590" s="198"/>
      <c r="ECI590" s="198"/>
      <c r="ECJ590" s="198"/>
      <c r="ECK590" s="198"/>
      <c r="ECL590" s="198"/>
      <c r="ECM590" s="198"/>
      <c r="ECN590" s="198"/>
      <c r="ECO590" s="198"/>
      <c r="ECP590" s="198"/>
      <c r="ECQ590" s="198"/>
      <c r="ECR590" s="198"/>
      <c r="ECS590" s="198"/>
      <c r="ECT590" s="198"/>
      <c r="ECU590" s="198"/>
      <c r="ECV590" s="198"/>
      <c r="ECW590" s="198"/>
      <c r="ECX590" s="198"/>
      <c r="ECY590" s="198"/>
      <c r="ECZ590" s="198"/>
      <c r="EDA590" s="198"/>
      <c r="EDB590" s="198"/>
      <c r="EDC590" s="198"/>
      <c r="EDD590" s="198"/>
      <c r="EDE590" s="198"/>
      <c r="EDF590" s="198"/>
      <c r="EDG590" s="198"/>
      <c r="EDH590" s="198"/>
      <c r="EDI590" s="198"/>
      <c r="EDJ590" s="198"/>
      <c r="EDK590" s="198"/>
      <c r="EDL590" s="198"/>
      <c r="EDM590" s="198"/>
      <c r="EDN590" s="198"/>
      <c r="EDO590" s="198"/>
      <c r="EDP590" s="198"/>
      <c r="EDQ590" s="198"/>
      <c r="EDR590" s="198"/>
      <c r="EDS590" s="198"/>
      <c r="EDT590" s="198"/>
      <c r="EDU590" s="198"/>
      <c r="EDV590" s="198"/>
      <c r="EDW590" s="198"/>
      <c r="EDX590" s="198"/>
      <c r="EDY590" s="198"/>
      <c r="EDZ590" s="198"/>
      <c r="EEA590" s="198"/>
      <c r="EEB590" s="198"/>
      <c r="EEC590" s="198"/>
      <c r="EED590" s="198"/>
      <c r="EEE590" s="198"/>
      <c r="EEF590" s="198"/>
      <c r="EEG590" s="198"/>
      <c r="EEH590" s="198"/>
      <c r="EEI590" s="198"/>
      <c r="EEJ590" s="198"/>
      <c r="EEK590" s="198"/>
      <c r="EEL590" s="198"/>
      <c r="EEM590" s="198"/>
      <c r="EEN590" s="198"/>
      <c r="EEO590" s="198"/>
      <c r="EEP590" s="198"/>
      <c r="EEQ590" s="198"/>
      <c r="EER590" s="198"/>
      <c r="EES590" s="198"/>
      <c r="EET590" s="198"/>
      <c r="EEU590" s="198"/>
      <c r="EEV590" s="198"/>
      <c r="EEW590" s="198"/>
      <c r="EEX590" s="198"/>
      <c r="EEY590" s="198"/>
      <c r="EEZ590" s="198"/>
      <c r="EFA590" s="198"/>
      <c r="EFB590" s="198"/>
      <c r="EFC590" s="198"/>
      <c r="EFD590" s="198"/>
      <c r="EFE590" s="198"/>
      <c r="EFF590" s="198"/>
      <c r="EFG590" s="198"/>
      <c r="EFH590" s="198"/>
      <c r="EFI590" s="198"/>
      <c r="EFJ590" s="198"/>
      <c r="EFK590" s="198"/>
      <c r="EFL590" s="198"/>
      <c r="EFM590" s="198"/>
      <c r="EFN590" s="198"/>
      <c r="EFO590" s="198"/>
      <c r="EFP590" s="198"/>
      <c r="EFQ590" s="198"/>
      <c r="EFR590" s="198"/>
      <c r="EFS590" s="198"/>
      <c r="EFT590" s="198"/>
      <c r="EFU590" s="198"/>
      <c r="EFV590" s="198"/>
      <c r="EFW590" s="198"/>
      <c r="EFX590" s="198"/>
      <c r="EFY590" s="198"/>
      <c r="EFZ590" s="198"/>
      <c r="EGA590" s="198"/>
      <c r="EGB590" s="198"/>
      <c r="EGC590" s="198"/>
      <c r="EGD590" s="198"/>
      <c r="EGE590" s="198"/>
      <c r="EGF590" s="198"/>
      <c r="EGG590" s="198"/>
      <c r="EGH590" s="198"/>
      <c r="EGI590" s="198"/>
      <c r="EGJ590" s="198"/>
      <c r="EGK590" s="198"/>
      <c r="EGL590" s="198"/>
      <c r="EGM590" s="198"/>
      <c r="EGN590" s="198"/>
      <c r="EGO590" s="198"/>
      <c r="EGP590" s="198"/>
      <c r="EGQ590" s="198"/>
      <c r="EGR590" s="198"/>
      <c r="EGS590" s="198"/>
      <c r="EGT590" s="198"/>
      <c r="EGU590" s="198"/>
      <c r="EGV590" s="198"/>
      <c r="EGW590" s="198"/>
      <c r="EGX590" s="198"/>
      <c r="EGY590" s="198"/>
      <c r="EGZ590" s="198"/>
      <c r="EHA590" s="198"/>
      <c r="EHB590" s="198"/>
      <c r="EHC590" s="198"/>
      <c r="EHD590" s="198"/>
      <c r="EHE590" s="198"/>
      <c r="EHF590" s="198"/>
      <c r="EHG590" s="198"/>
      <c r="EHH590" s="198"/>
      <c r="EHI590" s="198"/>
      <c r="EHJ590" s="198"/>
      <c r="EHK590" s="198"/>
      <c r="EHL590" s="198"/>
      <c r="EHM590" s="198"/>
      <c r="EHN590" s="198"/>
      <c r="EHO590" s="198"/>
      <c r="EHP590" s="198"/>
      <c r="EHQ590" s="198"/>
      <c r="EHR590" s="198"/>
      <c r="EHS590" s="198"/>
      <c r="EHT590" s="198"/>
      <c r="EHU590" s="198"/>
      <c r="EHV590" s="198"/>
      <c r="EHW590" s="198"/>
      <c r="EHX590" s="198"/>
      <c r="EHY590" s="198"/>
      <c r="EHZ590" s="198"/>
      <c r="EIA590" s="198"/>
      <c r="EIB590" s="198"/>
      <c r="EIC590" s="198"/>
      <c r="EID590" s="198"/>
      <c r="EIE590" s="198"/>
      <c r="EIF590" s="198"/>
      <c r="EIG590" s="198"/>
      <c r="EIH590" s="198"/>
      <c r="EII590" s="198"/>
      <c r="EIJ590" s="198"/>
      <c r="EIK590" s="198"/>
      <c r="EIL590" s="198"/>
      <c r="EIM590" s="198"/>
      <c r="EIN590" s="198"/>
      <c r="EIO590" s="198"/>
      <c r="EIP590" s="198"/>
      <c r="EIQ590" s="198"/>
      <c r="EIR590" s="198"/>
      <c r="EIS590" s="198"/>
      <c r="EIT590" s="198"/>
      <c r="EIU590" s="198"/>
      <c r="EIV590" s="198"/>
      <c r="EIW590" s="198"/>
      <c r="EIX590" s="198"/>
      <c r="EIY590" s="198"/>
      <c r="EIZ590" s="198"/>
      <c r="EJA590" s="198"/>
      <c r="EJB590" s="198"/>
      <c r="EJC590" s="198"/>
      <c r="EJD590" s="198"/>
      <c r="EJE590" s="198"/>
      <c r="EJF590" s="198"/>
      <c r="EJG590" s="198"/>
      <c r="EJH590" s="198"/>
      <c r="EJI590" s="198"/>
      <c r="EJJ590" s="198"/>
      <c r="EJK590" s="198"/>
      <c r="EJL590" s="198"/>
      <c r="EJM590" s="198"/>
      <c r="EJN590" s="198"/>
      <c r="EJO590" s="198"/>
      <c r="EJP590" s="198"/>
      <c r="EJQ590" s="198"/>
      <c r="EJR590" s="198"/>
      <c r="EJS590" s="198"/>
      <c r="EJT590" s="198"/>
      <c r="EJU590" s="198"/>
      <c r="EJV590" s="198"/>
      <c r="EJW590" s="198"/>
      <c r="EJX590" s="198"/>
      <c r="EJY590" s="198"/>
      <c r="EJZ590" s="198"/>
      <c r="EKA590" s="198"/>
      <c r="EKB590" s="198"/>
      <c r="EKC590" s="198"/>
      <c r="EKD590" s="198"/>
      <c r="EKE590" s="198"/>
      <c r="EKF590" s="198"/>
      <c r="EKG590" s="198"/>
      <c r="EKH590" s="198"/>
      <c r="EKI590" s="198"/>
      <c r="EKJ590" s="198"/>
      <c r="EKK590" s="198"/>
      <c r="EKL590" s="198"/>
      <c r="EKM590" s="198"/>
      <c r="EKN590" s="198"/>
      <c r="EKO590" s="198"/>
      <c r="EKP590" s="198"/>
      <c r="EKQ590" s="198"/>
      <c r="EKR590" s="198"/>
      <c r="EKS590" s="198"/>
      <c r="EKT590" s="198"/>
      <c r="EKU590" s="198"/>
      <c r="EKV590" s="198"/>
      <c r="EKW590" s="198"/>
      <c r="EKX590" s="198"/>
      <c r="EKY590" s="198"/>
      <c r="EKZ590" s="198"/>
      <c r="ELA590" s="198"/>
      <c r="ELB590" s="198"/>
      <c r="ELC590" s="198"/>
      <c r="ELD590" s="198"/>
      <c r="ELE590" s="198"/>
      <c r="ELF590" s="198"/>
      <c r="ELG590" s="198"/>
      <c r="ELH590" s="198"/>
      <c r="ELI590" s="198"/>
      <c r="ELJ590" s="198"/>
      <c r="ELK590" s="198"/>
      <c r="ELL590" s="198"/>
      <c r="ELM590" s="198"/>
      <c r="ELN590" s="198"/>
      <c r="ELO590" s="198"/>
      <c r="ELP590" s="198"/>
      <c r="ELQ590" s="198"/>
      <c r="ELR590" s="198"/>
      <c r="ELS590" s="198"/>
      <c r="ELT590" s="198"/>
      <c r="ELU590" s="198"/>
      <c r="ELV590" s="198"/>
      <c r="ELW590" s="198"/>
      <c r="ELX590" s="198"/>
      <c r="ELY590" s="198"/>
      <c r="ELZ590" s="198"/>
      <c r="EMA590" s="198"/>
      <c r="EMB590" s="198"/>
      <c r="EMC590" s="198"/>
      <c r="EMD590" s="198"/>
      <c r="EME590" s="198"/>
      <c r="EMF590" s="198"/>
      <c r="EMG590" s="198"/>
      <c r="EMH590" s="198"/>
      <c r="EMI590" s="198"/>
      <c r="EMJ590" s="198"/>
      <c r="EMK590" s="198"/>
      <c r="EML590" s="198"/>
      <c r="EMM590" s="198"/>
      <c r="EMN590" s="198"/>
      <c r="EMO590" s="198"/>
      <c r="EMP590" s="198"/>
      <c r="EMQ590" s="198"/>
      <c r="EMR590" s="198"/>
      <c r="EMS590" s="198"/>
      <c r="EMT590" s="198"/>
      <c r="EMU590" s="198"/>
      <c r="EMV590" s="198"/>
      <c r="EMW590" s="198"/>
      <c r="EMX590" s="198"/>
      <c r="EMY590" s="198"/>
      <c r="EMZ590" s="198"/>
      <c r="ENA590" s="198"/>
      <c r="ENB590" s="198"/>
      <c r="ENC590" s="198"/>
      <c r="END590" s="198"/>
      <c r="ENE590" s="198"/>
      <c r="ENF590" s="198"/>
      <c r="ENG590" s="198"/>
      <c r="ENH590" s="198"/>
      <c r="ENI590" s="198"/>
      <c r="ENJ590" s="198"/>
      <c r="ENK590" s="198"/>
      <c r="ENL590" s="198"/>
      <c r="ENM590" s="198"/>
      <c r="ENN590" s="198"/>
      <c r="ENO590" s="198"/>
      <c r="ENP590" s="198"/>
      <c r="ENQ590" s="198"/>
      <c r="ENR590" s="198"/>
      <c r="ENS590" s="198"/>
      <c r="ENT590" s="198"/>
      <c r="ENU590" s="198"/>
      <c r="ENV590" s="198"/>
      <c r="ENW590" s="198"/>
      <c r="ENX590" s="198"/>
      <c r="ENY590" s="198"/>
      <c r="ENZ590" s="198"/>
      <c r="EOA590" s="198"/>
      <c r="EOB590" s="198"/>
      <c r="EOC590" s="198"/>
      <c r="EOD590" s="198"/>
      <c r="EOE590" s="198"/>
      <c r="EOF590" s="198"/>
      <c r="EOG590" s="198"/>
      <c r="EOH590" s="198"/>
      <c r="EOI590" s="198"/>
      <c r="EOJ590" s="198"/>
      <c r="EOK590" s="198"/>
      <c r="EOL590" s="198"/>
      <c r="EOM590" s="198"/>
      <c r="EON590" s="198"/>
      <c r="EOO590" s="198"/>
      <c r="EOP590" s="198"/>
      <c r="EOQ590" s="198"/>
      <c r="EOR590" s="198"/>
      <c r="EOS590" s="198"/>
      <c r="EOT590" s="198"/>
      <c r="EOU590" s="198"/>
      <c r="EOV590" s="198"/>
      <c r="EOW590" s="198"/>
      <c r="EOX590" s="198"/>
      <c r="EOY590" s="198"/>
      <c r="EOZ590" s="198"/>
      <c r="EPA590" s="198"/>
      <c r="EPB590" s="198"/>
      <c r="EPC590" s="198"/>
      <c r="EPD590" s="198"/>
      <c r="EPE590" s="198"/>
      <c r="EPF590" s="198"/>
      <c r="EPG590" s="198"/>
      <c r="EPH590" s="198"/>
      <c r="EPI590" s="198"/>
      <c r="EPJ590" s="198"/>
      <c r="EPK590" s="198"/>
      <c r="EPL590" s="198"/>
      <c r="EPM590" s="198"/>
      <c r="EPN590" s="198"/>
      <c r="EPO590" s="198"/>
      <c r="EPP590" s="198"/>
      <c r="EPQ590" s="198"/>
      <c r="EPR590" s="198"/>
      <c r="EPS590" s="198"/>
      <c r="EPT590" s="198"/>
      <c r="EPU590" s="198"/>
      <c r="EPV590" s="198"/>
      <c r="EPW590" s="198"/>
      <c r="EPX590" s="198"/>
      <c r="EPY590" s="198"/>
      <c r="EPZ590" s="198"/>
      <c r="EQA590" s="198"/>
      <c r="EQB590" s="198"/>
      <c r="EQC590" s="198"/>
      <c r="EQD590" s="198"/>
      <c r="EQE590" s="198"/>
      <c r="EQF590" s="198"/>
      <c r="EQG590" s="198"/>
      <c r="EQH590" s="198"/>
      <c r="EQI590" s="198"/>
      <c r="EQJ590" s="198"/>
      <c r="EQK590" s="198"/>
      <c r="EQL590" s="198"/>
      <c r="EQM590" s="198"/>
      <c r="EQN590" s="198"/>
      <c r="EQO590" s="198"/>
      <c r="EQP590" s="198"/>
      <c r="EQQ590" s="198"/>
      <c r="EQR590" s="198"/>
      <c r="EQS590" s="198"/>
      <c r="EQT590" s="198"/>
      <c r="EQU590" s="198"/>
      <c r="EQV590" s="198"/>
      <c r="EQW590" s="198"/>
      <c r="EQX590" s="198"/>
      <c r="EQY590" s="198"/>
      <c r="EQZ590" s="198"/>
      <c r="ERA590" s="198"/>
      <c r="ERB590" s="198"/>
      <c r="ERC590" s="198"/>
      <c r="ERD590" s="198"/>
      <c r="ERE590" s="198"/>
      <c r="ERF590" s="198"/>
      <c r="ERG590" s="198"/>
      <c r="ERH590" s="198"/>
      <c r="ERI590" s="198"/>
      <c r="ERJ590" s="198"/>
      <c r="ERK590" s="198"/>
      <c r="ERL590" s="198"/>
      <c r="ERM590" s="198"/>
      <c r="ERN590" s="198"/>
      <c r="ERO590" s="198"/>
      <c r="ERP590" s="198"/>
      <c r="ERQ590" s="198"/>
      <c r="ERR590" s="198"/>
      <c r="ERS590" s="198"/>
      <c r="ERT590" s="198"/>
      <c r="ERU590" s="198"/>
      <c r="ERV590" s="198"/>
      <c r="ERW590" s="198"/>
      <c r="ERX590" s="198"/>
      <c r="ERY590" s="198"/>
      <c r="ERZ590" s="198"/>
      <c r="ESA590" s="198"/>
      <c r="ESB590" s="198"/>
      <c r="ESC590" s="198"/>
      <c r="ESD590" s="198"/>
      <c r="ESE590" s="198"/>
      <c r="ESF590" s="198"/>
      <c r="ESG590" s="198"/>
      <c r="ESH590" s="198"/>
      <c r="ESI590" s="198"/>
      <c r="ESJ590" s="198"/>
      <c r="ESK590" s="198"/>
      <c r="ESL590" s="198"/>
      <c r="ESM590" s="198"/>
      <c r="ESN590" s="198"/>
      <c r="ESO590" s="198"/>
      <c r="ESP590" s="198"/>
      <c r="ESQ590" s="198"/>
      <c r="ESR590" s="198"/>
      <c r="ESS590" s="198"/>
      <c r="EST590" s="198"/>
      <c r="ESU590" s="198"/>
      <c r="ESV590" s="198"/>
      <c r="ESW590" s="198"/>
      <c r="ESX590" s="198"/>
      <c r="ESY590" s="198"/>
      <c r="ESZ590" s="198"/>
      <c r="ETA590" s="198"/>
      <c r="ETB590" s="198"/>
      <c r="ETC590" s="198"/>
      <c r="ETD590" s="198"/>
      <c r="ETE590" s="198"/>
      <c r="ETF590" s="198"/>
      <c r="ETG590" s="198"/>
      <c r="ETH590" s="198"/>
      <c r="ETI590" s="198"/>
      <c r="ETJ590" s="198"/>
      <c r="ETK590" s="198"/>
      <c r="ETL590" s="198"/>
      <c r="ETM590" s="198"/>
      <c r="ETN590" s="198"/>
      <c r="ETO590" s="198"/>
      <c r="ETP590" s="198"/>
      <c r="ETQ590" s="198"/>
      <c r="ETR590" s="198"/>
      <c r="ETS590" s="198"/>
      <c r="ETT590" s="198"/>
      <c r="ETU590" s="198"/>
      <c r="ETV590" s="198"/>
      <c r="ETW590" s="198"/>
      <c r="ETX590" s="198"/>
      <c r="ETY590" s="198"/>
      <c r="ETZ590" s="198"/>
      <c r="EUA590" s="198"/>
      <c r="EUB590" s="198"/>
      <c r="EUC590" s="198"/>
      <c r="EUD590" s="198"/>
      <c r="EUE590" s="198"/>
      <c r="EUF590" s="198"/>
      <c r="EUG590" s="198"/>
      <c r="EUH590" s="198"/>
      <c r="EUI590" s="198"/>
      <c r="EUJ590" s="198"/>
      <c r="EUK590" s="198"/>
      <c r="EUL590" s="198"/>
      <c r="EUM590" s="198"/>
      <c r="EUN590" s="198"/>
      <c r="EUO590" s="198"/>
      <c r="EUP590" s="198"/>
      <c r="EUQ590" s="198"/>
      <c r="EUR590" s="198"/>
      <c r="EUS590" s="198"/>
      <c r="EUT590" s="198"/>
      <c r="EUU590" s="198"/>
      <c r="EUV590" s="198"/>
      <c r="EUW590" s="198"/>
      <c r="EUX590" s="198"/>
      <c r="EUY590" s="198"/>
      <c r="EUZ590" s="198"/>
      <c r="EVA590" s="198"/>
      <c r="EVB590" s="198"/>
      <c r="EVC590" s="198"/>
      <c r="EVD590" s="198"/>
      <c r="EVE590" s="198"/>
      <c r="EVF590" s="198"/>
      <c r="EVG590" s="198"/>
      <c r="EVH590" s="198"/>
      <c r="EVI590" s="198"/>
      <c r="EVJ590" s="198"/>
      <c r="EVK590" s="198"/>
      <c r="EVL590" s="198"/>
      <c r="EVM590" s="198"/>
      <c r="EVN590" s="198"/>
      <c r="EVO590" s="198"/>
      <c r="EVP590" s="198"/>
      <c r="EVQ590" s="198"/>
      <c r="EVR590" s="198"/>
      <c r="EVS590" s="198"/>
      <c r="EVT590" s="198"/>
      <c r="EVU590" s="198"/>
      <c r="EVV590" s="198"/>
      <c r="EVW590" s="198"/>
      <c r="EVX590" s="198"/>
      <c r="EVY590" s="198"/>
      <c r="EVZ590" s="198"/>
      <c r="EWA590" s="198"/>
      <c r="EWB590" s="198"/>
      <c r="EWC590" s="198"/>
      <c r="EWD590" s="198"/>
      <c r="EWE590" s="198"/>
      <c r="EWF590" s="198"/>
      <c r="EWG590" s="198"/>
      <c r="EWH590" s="198"/>
      <c r="EWI590" s="198"/>
      <c r="EWJ590" s="198"/>
      <c r="EWK590" s="198"/>
      <c r="EWL590" s="198"/>
      <c r="EWM590" s="198"/>
      <c r="EWN590" s="198"/>
      <c r="EWO590" s="198"/>
      <c r="EWP590" s="198"/>
      <c r="EWQ590" s="198"/>
      <c r="EWR590" s="198"/>
      <c r="EWS590" s="198"/>
      <c r="EWT590" s="198"/>
      <c r="EWU590" s="198"/>
      <c r="EWV590" s="198"/>
      <c r="EWW590" s="198"/>
      <c r="EWX590" s="198"/>
      <c r="EWY590" s="198"/>
      <c r="EWZ590" s="198"/>
      <c r="EXA590" s="198"/>
      <c r="EXB590" s="198"/>
      <c r="EXC590" s="198"/>
      <c r="EXD590" s="198"/>
      <c r="EXE590" s="198"/>
      <c r="EXF590" s="198"/>
      <c r="EXG590" s="198"/>
      <c r="EXH590" s="198"/>
      <c r="EXI590" s="198"/>
      <c r="EXJ590" s="198"/>
      <c r="EXK590" s="198"/>
      <c r="EXL590" s="198"/>
      <c r="EXM590" s="198"/>
      <c r="EXN590" s="198"/>
      <c r="EXO590" s="198"/>
      <c r="EXP590" s="198"/>
      <c r="EXQ590" s="198"/>
      <c r="EXR590" s="198"/>
      <c r="EXS590" s="198"/>
      <c r="EXT590" s="198"/>
      <c r="EXU590" s="198"/>
      <c r="EXV590" s="198"/>
      <c r="EXW590" s="198"/>
      <c r="EXX590" s="198"/>
      <c r="EXY590" s="198"/>
      <c r="EXZ590" s="198"/>
      <c r="EYA590" s="198"/>
      <c r="EYB590" s="198"/>
      <c r="EYC590" s="198"/>
      <c r="EYD590" s="198"/>
      <c r="EYE590" s="198"/>
      <c r="EYF590" s="198"/>
      <c r="EYG590" s="198"/>
      <c r="EYH590" s="198"/>
      <c r="EYI590" s="198"/>
      <c r="EYJ590" s="198"/>
      <c r="EYK590" s="198"/>
      <c r="EYL590" s="198"/>
      <c r="EYM590" s="198"/>
      <c r="EYN590" s="198"/>
      <c r="EYO590" s="198"/>
      <c r="EYP590" s="198"/>
      <c r="EYQ590" s="198"/>
      <c r="EYR590" s="198"/>
      <c r="EYS590" s="198"/>
      <c r="EYT590" s="198"/>
      <c r="EYU590" s="198"/>
      <c r="EYV590" s="198"/>
      <c r="EYW590" s="198"/>
      <c r="EYX590" s="198"/>
      <c r="EYY590" s="198"/>
      <c r="EYZ590" s="198"/>
      <c r="EZA590" s="198"/>
      <c r="EZB590" s="198"/>
      <c r="EZC590" s="198"/>
      <c r="EZD590" s="198"/>
      <c r="EZE590" s="198"/>
      <c r="EZF590" s="198"/>
      <c r="EZG590" s="198"/>
      <c r="EZH590" s="198"/>
      <c r="EZI590" s="198"/>
      <c r="EZJ590" s="198"/>
      <c r="EZK590" s="198"/>
      <c r="EZL590" s="198"/>
      <c r="EZM590" s="198"/>
      <c r="EZN590" s="198"/>
      <c r="EZO590" s="198"/>
      <c r="EZP590" s="198"/>
      <c r="EZQ590" s="198"/>
      <c r="EZR590" s="198"/>
      <c r="EZS590" s="198"/>
      <c r="EZT590" s="198"/>
      <c r="EZU590" s="198"/>
      <c r="EZV590" s="198"/>
      <c r="EZW590" s="198"/>
      <c r="EZX590" s="198"/>
      <c r="EZY590" s="198"/>
      <c r="EZZ590" s="198"/>
      <c r="FAA590" s="198"/>
      <c r="FAB590" s="198"/>
      <c r="FAC590" s="198"/>
      <c r="FAD590" s="198"/>
      <c r="FAE590" s="198"/>
      <c r="FAF590" s="198"/>
      <c r="FAG590" s="198"/>
      <c r="FAH590" s="198"/>
      <c r="FAI590" s="198"/>
      <c r="FAJ590" s="198"/>
      <c r="FAK590" s="198"/>
      <c r="FAL590" s="198"/>
      <c r="FAM590" s="198"/>
      <c r="FAN590" s="198"/>
      <c r="FAO590" s="198"/>
      <c r="FAP590" s="198"/>
      <c r="FAQ590" s="198"/>
      <c r="FAR590" s="198"/>
      <c r="FAS590" s="198"/>
      <c r="FAT590" s="198"/>
      <c r="FAU590" s="198"/>
      <c r="FAV590" s="198"/>
      <c r="FAW590" s="198"/>
      <c r="FAX590" s="198"/>
      <c r="FAY590" s="198"/>
      <c r="FAZ590" s="198"/>
      <c r="FBA590" s="198"/>
      <c r="FBB590" s="198"/>
      <c r="FBC590" s="198"/>
      <c r="FBD590" s="198"/>
      <c r="FBE590" s="198"/>
      <c r="FBF590" s="198"/>
      <c r="FBG590" s="198"/>
      <c r="FBH590" s="198"/>
      <c r="FBI590" s="198"/>
      <c r="FBJ590" s="198"/>
      <c r="FBK590" s="198"/>
      <c r="FBL590" s="198"/>
      <c r="FBM590" s="198"/>
      <c r="FBN590" s="198"/>
      <c r="FBO590" s="198"/>
      <c r="FBP590" s="198"/>
      <c r="FBQ590" s="198"/>
      <c r="FBR590" s="198"/>
      <c r="FBS590" s="198"/>
      <c r="FBT590" s="198"/>
      <c r="FBU590" s="198"/>
      <c r="FBV590" s="198"/>
      <c r="FBW590" s="198"/>
      <c r="FBX590" s="198"/>
      <c r="FBY590" s="198"/>
      <c r="FBZ590" s="198"/>
      <c r="FCA590" s="198"/>
      <c r="FCB590" s="198"/>
      <c r="FCC590" s="198"/>
      <c r="FCD590" s="198"/>
      <c r="FCE590" s="198"/>
      <c r="FCF590" s="198"/>
      <c r="FCG590" s="198"/>
      <c r="FCH590" s="198"/>
      <c r="FCI590" s="198"/>
      <c r="FCJ590" s="198"/>
      <c r="FCK590" s="198"/>
      <c r="FCL590" s="198"/>
      <c r="FCM590" s="198"/>
      <c r="FCN590" s="198"/>
      <c r="FCO590" s="198"/>
      <c r="FCP590" s="198"/>
      <c r="FCQ590" s="198"/>
      <c r="FCR590" s="198"/>
      <c r="FCS590" s="198"/>
      <c r="FCT590" s="198"/>
      <c r="FCU590" s="198"/>
      <c r="FCV590" s="198"/>
      <c r="FCW590" s="198"/>
      <c r="FCX590" s="198"/>
      <c r="FCY590" s="198"/>
      <c r="FCZ590" s="198"/>
      <c r="FDA590" s="198"/>
      <c r="FDB590" s="198"/>
      <c r="FDC590" s="198"/>
      <c r="FDD590" s="198"/>
      <c r="FDE590" s="198"/>
      <c r="FDF590" s="198"/>
      <c r="FDG590" s="198"/>
      <c r="FDH590" s="198"/>
      <c r="FDI590" s="198"/>
      <c r="FDJ590" s="198"/>
      <c r="FDK590" s="198"/>
      <c r="FDL590" s="198"/>
      <c r="FDM590" s="198"/>
      <c r="FDN590" s="198"/>
      <c r="FDO590" s="198"/>
      <c r="FDP590" s="198"/>
      <c r="FDQ590" s="198"/>
      <c r="FDR590" s="198"/>
      <c r="FDS590" s="198"/>
      <c r="FDT590" s="198"/>
      <c r="FDU590" s="198"/>
      <c r="FDV590" s="198"/>
      <c r="FDW590" s="198"/>
      <c r="FDX590" s="198"/>
      <c r="FDY590" s="198"/>
      <c r="FDZ590" s="198"/>
      <c r="FEA590" s="198"/>
      <c r="FEB590" s="198"/>
      <c r="FEC590" s="198"/>
      <c r="FED590" s="198"/>
      <c r="FEE590" s="198"/>
      <c r="FEF590" s="198"/>
      <c r="FEG590" s="198"/>
      <c r="FEH590" s="198"/>
      <c r="FEI590" s="198"/>
      <c r="FEJ590" s="198"/>
      <c r="FEK590" s="198"/>
      <c r="FEL590" s="198"/>
      <c r="FEM590" s="198"/>
      <c r="FEN590" s="198"/>
      <c r="FEO590" s="198"/>
      <c r="FEP590" s="198"/>
      <c r="FEQ590" s="198"/>
      <c r="FER590" s="198"/>
      <c r="FES590" s="198"/>
      <c r="FET590" s="198"/>
      <c r="FEU590" s="198"/>
      <c r="FEV590" s="198"/>
      <c r="FEW590" s="198"/>
      <c r="FEX590" s="198"/>
      <c r="FEY590" s="198"/>
      <c r="FEZ590" s="198"/>
      <c r="FFA590" s="198"/>
      <c r="FFB590" s="198"/>
      <c r="FFC590" s="198"/>
      <c r="FFD590" s="198"/>
      <c r="FFE590" s="198"/>
      <c r="FFF590" s="198"/>
      <c r="FFG590" s="198"/>
      <c r="FFH590" s="198"/>
      <c r="FFI590" s="198"/>
      <c r="FFJ590" s="198"/>
      <c r="FFK590" s="198"/>
      <c r="FFL590" s="198"/>
      <c r="FFM590" s="198"/>
      <c r="FFN590" s="198"/>
      <c r="FFO590" s="198"/>
      <c r="FFP590" s="198"/>
      <c r="FFQ590" s="198"/>
      <c r="FFR590" s="198"/>
      <c r="FFS590" s="198"/>
      <c r="FFT590" s="198"/>
      <c r="FFU590" s="198"/>
      <c r="FFV590" s="198"/>
      <c r="FFW590" s="198"/>
      <c r="FFX590" s="198"/>
      <c r="FFY590" s="198"/>
      <c r="FFZ590" s="198"/>
      <c r="FGA590" s="198"/>
      <c r="FGB590" s="198"/>
      <c r="FGC590" s="198"/>
      <c r="FGD590" s="198"/>
      <c r="FGE590" s="198"/>
      <c r="FGF590" s="198"/>
      <c r="FGG590" s="198"/>
      <c r="FGH590" s="198"/>
      <c r="FGI590" s="198"/>
      <c r="FGJ590" s="198"/>
      <c r="FGK590" s="198"/>
      <c r="FGL590" s="198"/>
      <c r="FGM590" s="198"/>
      <c r="FGN590" s="198"/>
      <c r="FGO590" s="198"/>
      <c r="FGP590" s="198"/>
      <c r="FGQ590" s="198"/>
      <c r="FGR590" s="198"/>
      <c r="FGS590" s="198"/>
      <c r="FGT590" s="198"/>
      <c r="FGU590" s="198"/>
      <c r="FGV590" s="198"/>
      <c r="FGW590" s="198"/>
      <c r="FGX590" s="198"/>
      <c r="FGY590" s="198"/>
      <c r="FGZ590" s="198"/>
      <c r="FHA590" s="198"/>
      <c r="FHB590" s="198"/>
      <c r="FHC590" s="198"/>
      <c r="FHD590" s="198"/>
      <c r="FHE590" s="198"/>
      <c r="FHF590" s="198"/>
      <c r="FHG590" s="198"/>
      <c r="FHH590" s="198"/>
      <c r="FHI590" s="198"/>
      <c r="FHJ590" s="198"/>
      <c r="FHK590" s="198"/>
      <c r="FHL590" s="198"/>
      <c r="FHM590" s="198"/>
      <c r="FHN590" s="198"/>
      <c r="FHO590" s="198"/>
      <c r="FHP590" s="198"/>
      <c r="FHQ590" s="198"/>
      <c r="FHR590" s="198"/>
      <c r="FHS590" s="198"/>
      <c r="FHT590" s="198"/>
      <c r="FHU590" s="198"/>
      <c r="FHV590" s="198"/>
      <c r="FHW590" s="198"/>
      <c r="FHX590" s="198"/>
      <c r="FHY590" s="198"/>
      <c r="FHZ590" s="198"/>
      <c r="FIA590" s="198"/>
      <c r="FIB590" s="198"/>
      <c r="FIC590" s="198"/>
      <c r="FID590" s="198"/>
      <c r="FIE590" s="198"/>
      <c r="FIF590" s="198"/>
      <c r="FIG590" s="198"/>
      <c r="FIH590" s="198"/>
      <c r="FII590" s="198"/>
      <c r="FIJ590" s="198"/>
      <c r="FIK590" s="198"/>
      <c r="FIL590" s="198"/>
      <c r="FIM590" s="198"/>
      <c r="FIN590" s="198"/>
      <c r="FIO590" s="198"/>
      <c r="FIP590" s="198"/>
      <c r="FIQ590" s="198"/>
      <c r="FIR590" s="198"/>
      <c r="FIS590" s="198"/>
      <c r="FIT590" s="198"/>
      <c r="FIU590" s="198"/>
      <c r="FIV590" s="198"/>
      <c r="FIW590" s="198"/>
      <c r="FIX590" s="198"/>
      <c r="FIY590" s="198"/>
      <c r="FIZ590" s="198"/>
      <c r="FJA590" s="198"/>
      <c r="FJB590" s="198"/>
      <c r="FJC590" s="198"/>
      <c r="FJD590" s="198"/>
      <c r="FJE590" s="198"/>
      <c r="FJF590" s="198"/>
      <c r="FJG590" s="198"/>
      <c r="FJH590" s="198"/>
      <c r="FJI590" s="198"/>
      <c r="FJJ590" s="198"/>
      <c r="FJK590" s="198"/>
      <c r="FJL590" s="198"/>
      <c r="FJM590" s="198"/>
      <c r="FJN590" s="198"/>
      <c r="FJO590" s="198"/>
      <c r="FJP590" s="198"/>
      <c r="FJQ590" s="198"/>
      <c r="FJR590" s="198"/>
      <c r="FJS590" s="198"/>
      <c r="FJT590" s="198"/>
      <c r="FJU590" s="198"/>
      <c r="FJV590" s="198"/>
      <c r="FJW590" s="198"/>
      <c r="FJX590" s="198"/>
      <c r="FJY590" s="198"/>
      <c r="FJZ590" s="198"/>
      <c r="FKA590" s="198"/>
      <c r="FKB590" s="198"/>
      <c r="FKC590" s="198"/>
      <c r="FKD590" s="198"/>
      <c r="FKE590" s="198"/>
      <c r="FKF590" s="198"/>
      <c r="FKG590" s="198"/>
      <c r="FKH590" s="198"/>
      <c r="FKI590" s="198"/>
      <c r="FKJ590" s="198"/>
      <c r="FKK590" s="198"/>
      <c r="FKL590" s="198"/>
      <c r="FKM590" s="198"/>
      <c r="FKN590" s="198"/>
      <c r="FKO590" s="198"/>
      <c r="FKP590" s="198"/>
      <c r="FKQ590" s="198"/>
      <c r="FKR590" s="198"/>
      <c r="FKS590" s="198"/>
      <c r="FKT590" s="198"/>
      <c r="FKU590" s="198"/>
      <c r="FKV590" s="198"/>
      <c r="FKW590" s="198"/>
      <c r="FKX590" s="198"/>
      <c r="FKY590" s="198"/>
      <c r="FKZ590" s="198"/>
      <c r="FLA590" s="198"/>
      <c r="FLB590" s="198"/>
      <c r="FLC590" s="198"/>
      <c r="FLD590" s="198"/>
      <c r="FLE590" s="198"/>
      <c r="FLF590" s="198"/>
      <c r="FLG590" s="198"/>
      <c r="FLH590" s="198"/>
      <c r="FLI590" s="198"/>
      <c r="FLJ590" s="198"/>
      <c r="FLK590" s="198"/>
      <c r="FLL590" s="198"/>
      <c r="FLM590" s="198"/>
      <c r="FLN590" s="198"/>
      <c r="FLO590" s="198"/>
      <c r="FLP590" s="198"/>
      <c r="FLQ590" s="198"/>
      <c r="FLR590" s="198"/>
      <c r="FLS590" s="198"/>
      <c r="FLT590" s="198"/>
      <c r="FLU590" s="198"/>
      <c r="FLV590" s="198"/>
      <c r="FLW590" s="198"/>
      <c r="FLX590" s="198"/>
      <c r="FLY590" s="198"/>
      <c r="FLZ590" s="198"/>
      <c r="FMA590" s="198"/>
      <c r="FMB590" s="198"/>
      <c r="FMC590" s="198"/>
      <c r="FMD590" s="198"/>
      <c r="FME590" s="198"/>
      <c r="FMF590" s="198"/>
      <c r="FMG590" s="198"/>
      <c r="FMH590" s="198"/>
      <c r="FMI590" s="198"/>
      <c r="FMJ590" s="198"/>
      <c r="FMK590" s="198"/>
      <c r="FML590" s="198"/>
      <c r="FMM590" s="198"/>
      <c r="FMN590" s="198"/>
      <c r="FMO590" s="198"/>
      <c r="FMP590" s="198"/>
      <c r="FMQ590" s="198"/>
      <c r="FMR590" s="198"/>
      <c r="FMS590" s="198"/>
      <c r="FMT590" s="198"/>
      <c r="FMU590" s="198"/>
      <c r="FMV590" s="198"/>
      <c r="FMW590" s="198"/>
      <c r="FMX590" s="198"/>
      <c r="FMY590" s="198"/>
      <c r="FMZ590" s="198"/>
      <c r="FNA590" s="198"/>
      <c r="FNB590" s="198"/>
      <c r="FNC590" s="198"/>
      <c r="FND590" s="198"/>
      <c r="FNE590" s="198"/>
      <c r="FNF590" s="198"/>
      <c r="FNG590" s="198"/>
      <c r="FNH590" s="198"/>
      <c r="FNI590" s="198"/>
      <c r="FNJ590" s="198"/>
      <c r="FNK590" s="198"/>
      <c r="FNL590" s="198"/>
      <c r="FNM590" s="198"/>
      <c r="FNN590" s="198"/>
      <c r="FNO590" s="198"/>
      <c r="FNP590" s="198"/>
      <c r="FNQ590" s="198"/>
      <c r="FNR590" s="198"/>
      <c r="FNS590" s="198"/>
      <c r="FNT590" s="198"/>
      <c r="FNU590" s="198"/>
      <c r="FNV590" s="198"/>
      <c r="FNW590" s="198"/>
      <c r="FNX590" s="198"/>
      <c r="FNY590" s="198"/>
      <c r="FNZ590" s="198"/>
      <c r="FOA590" s="198"/>
      <c r="FOB590" s="198"/>
      <c r="FOC590" s="198"/>
      <c r="FOD590" s="198"/>
      <c r="FOE590" s="198"/>
      <c r="FOF590" s="198"/>
      <c r="FOG590" s="198"/>
      <c r="FOH590" s="198"/>
      <c r="FOI590" s="198"/>
      <c r="FOJ590" s="198"/>
      <c r="FOK590" s="198"/>
      <c r="FOL590" s="198"/>
      <c r="FOM590" s="198"/>
      <c r="FON590" s="198"/>
      <c r="FOO590" s="198"/>
      <c r="FOP590" s="198"/>
      <c r="FOQ590" s="198"/>
      <c r="FOR590" s="198"/>
      <c r="FOS590" s="198"/>
      <c r="FOT590" s="198"/>
      <c r="FOU590" s="198"/>
      <c r="FOV590" s="198"/>
      <c r="FOW590" s="198"/>
      <c r="FOX590" s="198"/>
      <c r="FOY590" s="198"/>
      <c r="FOZ590" s="198"/>
      <c r="FPA590" s="198"/>
      <c r="FPB590" s="198"/>
      <c r="FPC590" s="198"/>
      <c r="FPD590" s="198"/>
      <c r="FPE590" s="198"/>
      <c r="FPF590" s="198"/>
      <c r="FPG590" s="198"/>
      <c r="FPH590" s="198"/>
      <c r="FPI590" s="198"/>
      <c r="FPJ590" s="198"/>
      <c r="FPK590" s="198"/>
      <c r="FPL590" s="198"/>
      <c r="FPM590" s="198"/>
      <c r="FPN590" s="198"/>
      <c r="FPO590" s="198"/>
      <c r="FPP590" s="198"/>
      <c r="FPQ590" s="198"/>
      <c r="FPR590" s="198"/>
      <c r="FPS590" s="198"/>
      <c r="FPT590" s="198"/>
      <c r="FPU590" s="198"/>
      <c r="FPV590" s="198"/>
      <c r="FPW590" s="198"/>
      <c r="FPX590" s="198"/>
      <c r="FPY590" s="198"/>
      <c r="FPZ590" s="198"/>
      <c r="FQA590" s="198"/>
      <c r="FQB590" s="198"/>
      <c r="FQC590" s="198"/>
      <c r="FQD590" s="198"/>
      <c r="FQE590" s="198"/>
      <c r="FQF590" s="198"/>
      <c r="FQG590" s="198"/>
      <c r="FQH590" s="198"/>
      <c r="FQI590" s="198"/>
      <c r="FQJ590" s="198"/>
      <c r="FQK590" s="198"/>
      <c r="FQL590" s="198"/>
      <c r="FQM590" s="198"/>
      <c r="FQN590" s="198"/>
      <c r="FQO590" s="198"/>
      <c r="FQP590" s="198"/>
      <c r="FQQ590" s="198"/>
      <c r="FQR590" s="198"/>
      <c r="FQS590" s="198"/>
      <c r="FQT590" s="198"/>
      <c r="FQU590" s="198"/>
      <c r="FQV590" s="198"/>
      <c r="FQW590" s="198"/>
      <c r="FQX590" s="198"/>
      <c r="FQY590" s="198"/>
      <c r="FQZ590" s="198"/>
      <c r="FRA590" s="198"/>
      <c r="FRB590" s="198"/>
      <c r="FRC590" s="198"/>
      <c r="FRD590" s="198"/>
      <c r="FRE590" s="198"/>
      <c r="FRF590" s="198"/>
      <c r="FRG590" s="198"/>
      <c r="FRH590" s="198"/>
      <c r="FRI590" s="198"/>
      <c r="FRJ590" s="198"/>
      <c r="FRK590" s="198"/>
      <c r="FRL590" s="198"/>
      <c r="FRM590" s="198"/>
      <c r="FRN590" s="198"/>
      <c r="FRO590" s="198"/>
      <c r="FRP590" s="198"/>
      <c r="FRQ590" s="198"/>
      <c r="FRR590" s="198"/>
      <c r="FRS590" s="198"/>
      <c r="FRT590" s="198"/>
      <c r="FRU590" s="198"/>
      <c r="FRV590" s="198"/>
      <c r="FRW590" s="198"/>
      <c r="FRX590" s="198"/>
      <c r="FRY590" s="198"/>
      <c r="FRZ590" s="198"/>
      <c r="FSA590" s="198"/>
      <c r="FSB590" s="198"/>
      <c r="FSC590" s="198"/>
      <c r="FSD590" s="198"/>
      <c r="FSE590" s="198"/>
      <c r="FSF590" s="198"/>
      <c r="FSG590" s="198"/>
      <c r="FSH590" s="198"/>
      <c r="FSI590" s="198"/>
      <c r="FSJ590" s="198"/>
      <c r="FSK590" s="198"/>
      <c r="FSL590" s="198"/>
      <c r="FSM590" s="198"/>
      <c r="FSN590" s="198"/>
      <c r="FSO590" s="198"/>
      <c r="FSP590" s="198"/>
      <c r="FSQ590" s="198"/>
      <c r="FSR590" s="198"/>
      <c r="FSS590" s="198"/>
      <c r="FST590" s="198"/>
      <c r="FSU590" s="198"/>
      <c r="FSV590" s="198"/>
      <c r="FSW590" s="198"/>
      <c r="FSX590" s="198"/>
      <c r="FSY590" s="198"/>
      <c r="FSZ590" s="198"/>
      <c r="FTA590" s="198"/>
      <c r="FTB590" s="198"/>
      <c r="FTC590" s="198"/>
      <c r="FTD590" s="198"/>
      <c r="FTE590" s="198"/>
      <c r="FTF590" s="198"/>
      <c r="FTG590" s="198"/>
      <c r="FTH590" s="198"/>
      <c r="FTI590" s="198"/>
      <c r="FTJ590" s="198"/>
      <c r="FTK590" s="198"/>
      <c r="FTL590" s="198"/>
      <c r="FTM590" s="198"/>
      <c r="FTN590" s="198"/>
      <c r="FTO590" s="198"/>
      <c r="FTP590" s="198"/>
      <c r="FTQ590" s="198"/>
      <c r="FTR590" s="198"/>
      <c r="FTS590" s="198"/>
      <c r="FTT590" s="198"/>
      <c r="FTU590" s="198"/>
      <c r="FTV590" s="198"/>
      <c r="FTW590" s="198"/>
      <c r="FTX590" s="198"/>
      <c r="FTY590" s="198"/>
      <c r="FTZ590" s="198"/>
      <c r="FUA590" s="198"/>
      <c r="FUB590" s="198"/>
      <c r="FUC590" s="198"/>
      <c r="FUD590" s="198"/>
      <c r="FUE590" s="198"/>
      <c r="FUF590" s="198"/>
      <c r="FUG590" s="198"/>
      <c r="FUH590" s="198"/>
      <c r="FUI590" s="198"/>
      <c r="FUJ590" s="198"/>
      <c r="FUK590" s="198"/>
      <c r="FUL590" s="198"/>
      <c r="FUM590" s="198"/>
      <c r="FUN590" s="198"/>
      <c r="FUO590" s="198"/>
      <c r="FUP590" s="198"/>
      <c r="FUQ590" s="198"/>
      <c r="FUR590" s="198"/>
      <c r="FUS590" s="198"/>
      <c r="FUT590" s="198"/>
      <c r="FUU590" s="198"/>
      <c r="FUV590" s="198"/>
      <c r="FUW590" s="198"/>
      <c r="FUX590" s="198"/>
      <c r="FUY590" s="198"/>
      <c r="FUZ590" s="198"/>
      <c r="FVA590" s="198"/>
      <c r="FVB590" s="198"/>
      <c r="FVC590" s="198"/>
      <c r="FVD590" s="198"/>
      <c r="FVE590" s="198"/>
      <c r="FVF590" s="198"/>
      <c r="FVG590" s="198"/>
      <c r="FVH590" s="198"/>
      <c r="FVI590" s="198"/>
      <c r="FVJ590" s="198"/>
      <c r="FVK590" s="198"/>
      <c r="FVL590" s="198"/>
      <c r="FVM590" s="198"/>
      <c r="FVN590" s="198"/>
      <c r="FVO590" s="198"/>
      <c r="FVP590" s="198"/>
      <c r="FVQ590" s="198"/>
      <c r="FVR590" s="198"/>
      <c r="FVS590" s="198"/>
      <c r="FVT590" s="198"/>
      <c r="FVU590" s="198"/>
      <c r="FVV590" s="198"/>
      <c r="FVW590" s="198"/>
      <c r="FVX590" s="198"/>
      <c r="FVY590" s="198"/>
      <c r="FVZ590" s="198"/>
      <c r="FWA590" s="198"/>
      <c r="FWB590" s="198"/>
      <c r="FWC590" s="198"/>
      <c r="FWD590" s="198"/>
      <c r="FWE590" s="198"/>
      <c r="FWF590" s="198"/>
      <c r="FWG590" s="198"/>
      <c r="FWH590" s="198"/>
      <c r="FWI590" s="198"/>
      <c r="FWJ590" s="198"/>
      <c r="FWK590" s="198"/>
      <c r="FWL590" s="198"/>
      <c r="FWM590" s="198"/>
      <c r="FWN590" s="198"/>
      <c r="FWO590" s="198"/>
      <c r="FWP590" s="198"/>
      <c r="FWQ590" s="198"/>
      <c r="FWR590" s="198"/>
      <c r="FWS590" s="198"/>
      <c r="FWT590" s="198"/>
      <c r="FWU590" s="198"/>
      <c r="FWV590" s="198"/>
      <c r="FWW590" s="198"/>
      <c r="FWX590" s="198"/>
      <c r="FWY590" s="198"/>
      <c r="FWZ590" s="198"/>
      <c r="FXA590" s="198"/>
      <c r="FXB590" s="198"/>
      <c r="FXC590" s="198"/>
      <c r="FXD590" s="198"/>
      <c r="FXE590" s="198"/>
      <c r="FXF590" s="198"/>
      <c r="FXG590" s="198"/>
      <c r="FXH590" s="198"/>
      <c r="FXI590" s="198"/>
      <c r="FXJ590" s="198"/>
      <c r="FXK590" s="198"/>
      <c r="FXL590" s="198"/>
      <c r="FXM590" s="198"/>
      <c r="FXN590" s="198"/>
      <c r="FXO590" s="198"/>
      <c r="FXP590" s="198"/>
      <c r="FXQ590" s="198"/>
      <c r="FXR590" s="198"/>
      <c r="FXS590" s="198"/>
      <c r="FXT590" s="198"/>
      <c r="FXU590" s="198"/>
      <c r="FXV590" s="198"/>
      <c r="FXW590" s="198"/>
      <c r="FXX590" s="198"/>
      <c r="FXY590" s="198"/>
      <c r="FXZ590" s="198"/>
      <c r="FYA590" s="198"/>
      <c r="FYB590" s="198"/>
      <c r="FYC590" s="198"/>
      <c r="FYD590" s="198"/>
      <c r="FYE590" s="198"/>
      <c r="FYF590" s="198"/>
      <c r="FYG590" s="198"/>
      <c r="FYH590" s="198"/>
      <c r="FYI590" s="198"/>
      <c r="FYJ590" s="198"/>
      <c r="FYK590" s="198"/>
      <c r="FYL590" s="198"/>
      <c r="FYM590" s="198"/>
      <c r="FYN590" s="198"/>
      <c r="FYO590" s="198"/>
      <c r="FYP590" s="198"/>
      <c r="FYQ590" s="198"/>
      <c r="FYR590" s="198"/>
      <c r="FYS590" s="198"/>
      <c r="FYT590" s="198"/>
      <c r="FYU590" s="198"/>
      <c r="FYV590" s="198"/>
      <c r="FYW590" s="198"/>
      <c r="FYX590" s="198"/>
      <c r="FYY590" s="198"/>
      <c r="FYZ590" s="198"/>
      <c r="FZA590" s="198"/>
      <c r="FZB590" s="198"/>
      <c r="FZC590" s="198"/>
      <c r="FZD590" s="198"/>
      <c r="FZE590" s="198"/>
      <c r="FZF590" s="198"/>
      <c r="FZG590" s="198"/>
      <c r="FZH590" s="198"/>
      <c r="FZI590" s="198"/>
      <c r="FZJ590" s="198"/>
      <c r="FZK590" s="198"/>
      <c r="FZL590" s="198"/>
      <c r="FZM590" s="198"/>
      <c r="FZN590" s="198"/>
      <c r="FZO590" s="198"/>
      <c r="FZP590" s="198"/>
      <c r="FZQ590" s="198"/>
      <c r="FZR590" s="198"/>
      <c r="FZS590" s="198"/>
      <c r="FZT590" s="198"/>
      <c r="FZU590" s="198"/>
      <c r="FZV590" s="198"/>
      <c r="FZW590" s="198"/>
      <c r="FZX590" s="198"/>
      <c r="FZY590" s="198"/>
      <c r="FZZ590" s="198"/>
      <c r="GAA590" s="198"/>
      <c r="GAB590" s="198"/>
      <c r="GAC590" s="198"/>
      <c r="GAD590" s="198"/>
      <c r="GAE590" s="198"/>
      <c r="GAF590" s="198"/>
      <c r="GAG590" s="198"/>
      <c r="GAH590" s="198"/>
      <c r="GAI590" s="198"/>
      <c r="GAJ590" s="198"/>
      <c r="GAK590" s="198"/>
      <c r="GAL590" s="198"/>
      <c r="GAM590" s="198"/>
      <c r="GAN590" s="198"/>
      <c r="GAO590" s="198"/>
      <c r="GAP590" s="198"/>
      <c r="GAQ590" s="198"/>
      <c r="GAR590" s="198"/>
      <c r="GAS590" s="198"/>
      <c r="GAT590" s="198"/>
      <c r="GAU590" s="198"/>
      <c r="GAV590" s="198"/>
      <c r="GAW590" s="198"/>
      <c r="GAX590" s="198"/>
      <c r="GAY590" s="198"/>
      <c r="GAZ590" s="198"/>
      <c r="GBA590" s="198"/>
      <c r="GBB590" s="198"/>
      <c r="GBC590" s="198"/>
      <c r="GBD590" s="198"/>
      <c r="GBE590" s="198"/>
      <c r="GBF590" s="198"/>
      <c r="GBG590" s="198"/>
      <c r="GBH590" s="198"/>
      <c r="GBI590" s="198"/>
      <c r="GBJ590" s="198"/>
      <c r="GBK590" s="198"/>
      <c r="GBL590" s="198"/>
      <c r="GBM590" s="198"/>
      <c r="GBN590" s="198"/>
      <c r="GBO590" s="198"/>
      <c r="GBP590" s="198"/>
      <c r="GBQ590" s="198"/>
      <c r="GBR590" s="198"/>
      <c r="GBS590" s="198"/>
      <c r="GBT590" s="198"/>
      <c r="GBU590" s="198"/>
      <c r="GBV590" s="198"/>
      <c r="GBW590" s="198"/>
      <c r="GBX590" s="198"/>
      <c r="GBY590" s="198"/>
      <c r="GBZ590" s="198"/>
      <c r="GCA590" s="198"/>
      <c r="GCB590" s="198"/>
      <c r="GCC590" s="198"/>
      <c r="GCD590" s="198"/>
      <c r="GCE590" s="198"/>
      <c r="GCF590" s="198"/>
      <c r="GCG590" s="198"/>
      <c r="GCH590" s="198"/>
      <c r="GCI590" s="198"/>
      <c r="GCJ590" s="198"/>
      <c r="GCK590" s="198"/>
      <c r="GCL590" s="198"/>
      <c r="GCM590" s="198"/>
      <c r="GCN590" s="198"/>
      <c r="GCO590" s="198"/>
      <c r="GCP590" s="198"/>
      <c r="GCQ590" s="198"/>
      <c r="GCR590" s="198"/>
      <c r="GCS590" s="198"/>
      <c r="GCT590" s="198"/>
      <c r="GCU590" s="198"/>
      <c r="GCV590" s="198"/>
      <c r="GCW590" s="198"/>
      <c r="GCX590" s="198"/>
      <c r="GCY590" s="198"/>
      <c r="GCZ590" s="198"/>
      <c r="GDA590" s="198"/>
      <c r="GDB590" s="198"/>
      <c r="GDC590" s="198"/>
      <c r="GDD590" s="198"/>
      <c r="GDE590" s="198"/>
      <c r="GDF590" s="198"/>
      <c r="GDG590" s="198"/>
      <c r="GDH590" s="198"/>
      <c r="GDI590" s="198"/>
      <c r="GDJ590" s="198"/>
      <c r="GDK590" s="198"/>
      <c r="GDL590" s="198"/>
      <c r="GDM590" s="198"/>
      <c r="GDN590" s="198"/>
      <c r="GDO590" s="198"/>
      <c r="GDP590" s="198"/>
      <c r="GDQ590" s="198"/>
      <c r="GDR590" s="198"/>
      <c r="GDS590" s="198"/>
      <c r="GDT590" s="198"/>
      <c r="GDU590" s="198"/>
      <c r="GDV590" s="198"/>
      <c r="GDW590" s="198"/>
      <c r="GDX590" s="198"/>
      <c r="GDY590" s="198"/>
      <c r="GDZ590" s="198"/>
      <c r="GEA590" s="198"/>
      <c r="GEB590" s="198"/>
      <c r="GEC590" s="198"/>
      <c r="GED590" s="198"/>
      <c r="GEE590" s="198"/>
      <c r="GEF590" s="198"/>
      <c r="GEG590" s="198"/>
      <c r="GEH590" s="198"/>
      <c r="GEI590" s="198"/>
      <c r="GEJ590" s="198"/>
      <c r="GEK590" s="198"/>
      <c r="GEL590" s="198"/>
      <c r="GEM590" s="198"/>
      <c r="GEN590" s="198"/>
      <c r="GEO590" s="198"/>
      <c r="GEP590" s="198"/>
      <c r="GEQ590" s="198"/>
      <c r="GER590" s="198"/>
      <c r="GES590" s="198"/>
      <c r="GET590" s="198"/>
      <c r="GEU590" s="198"/>
      <c r="GEV590" s="198"/>
      <c r="GEW590" s="198"/>
      <c r="GEX590" s="198"/>
      <c r="GEY590" s="198"/>
      <c r="GEZ590" s="198"/>
      <c r="GFA590" s="198"/>
      <c r="GFB590" s="198"/>
      <c r="GFC590" s="198"/>
      <c r="GFD590" s="198"/>
      <c r="GFE590" s="198"/>
      <c r="GFF590" s="198"/>
      <c r="GFG590" s="198"/>
      <c r="GFH590" s="198"/>
      <c r="GFI590" s="198"/>
      <c r="GFJ590" s="198"/>
      <c r="GFK590" s="198"/>
      <c r="GFL590" s="198"/>
      <c r="GFM590" s="198"/>
      <c r="GFN590" s="198"/>
      <c r="GFO590" s="198"/>
      <c r="GFP590" s="198"/>
      <c r="GFQ590" s="198"/>
      <c r="GFR590" s="198"/>
      <c r="GFS590" s="198"/>
      <c r="GFT590" s="198"/>
      <c r="GFU590" s="198"/>
      <c r="GFV590" s="198"/>
      <c r="GFW590" s="198"/>
      <c r="GFX590" s="198"/>
      <c r="GFY590" s="198"/>
      <c r="GFZ590" s="198"/>
      <c r="GGA590" s="198"/>
      <c r="GGB590" s="198"/>
      <c r="GGC590" s="198"/>
      <c r="GGD590" s="198"/>
      <c r="GGE590" s="198"/>
      <c r="GGF590" s="198"/>
      <c r="GGG590" s="198"/>
      <c r="GGH590" s="198"/>
      <c r="GGI590" s="198"/>
      <c r="GGJ590" s="198"/>
      <c r="GGK590" s="198"/>
      <c r="GGL590" s="198"/>
      <c r="GGM590" s="198"/>
      <c r="GGN590" s="198"/>
      <c r="GGO590" s="198"/>
      <c r="GGP590" s="198"/>
      <c r="GGQ590" s="198"/>
      <c r="GGR590" s="198"/>
      <c r="GGS590" s="198"/>
      <c r="GGT590" s="198"/>
      <c r="GGU590" s="198"/>
      <c r="GGV590" s="198"/>
      <c r="GGW590" s="198"/>
      <c r="GGX590" s="198"/>
      <c r="GGY590" s="198"/>
      <c r="GGZ590" s="198"/>
      <c r="GHA590" s="198"/>
      <c r="GHB590" s="198"/>
      <c r="GHC590" s="198"/>
      <c r="GHD590" s="198"/>
      <c r="GHE590" s="198"/>
      <c r="GHF590" s="198"/>
      <c r="GHG590" s="198"/>
      <c r="GHH590" s="198"/>
      <c r="GHI590" s="198"/>
      <c r="GHJ590" s="198"/>
      <c r="GHK590" s="198"/>
      <c r="GHL590" s="198"/>
      <c r="GHM590" s="198"/>
      <c r="GHN590" s="198"/>
      <c r="GHO590" s="198"/>
      <c r="GHP590" s="198"/>
      <c r="GHQ590" s="198"/>
      <c r="GHR590" s="198"/>
      <c r="GHS590" s="198"/>
      <c r="GHT590" s="198"/>
      <c r="GHU590" s="198"/>
      <c r="GHV590" s="198"/>
      <c r="GHW590" s="198"/>
      <c r="GHX590" s="198"/>
      <c r="GHY590" s="198"/>
      <c r="GHZ590" s="198"/>
      <c r="GIA590" s="198"/>
      <c r="GIB590" s="198"/>
      <c r="GIC590" s="198"/>
      <c r="GID590" s="198"/>
      <c r="GIE590" s="198"/>
      <c r="GIF590" s="198"/>
      <c r="GIG590" s="198"/>
      <c r="GIH590" s="198"/>
      <c r="GII590" s="198"/>
      <c r="GIJ590" s="198"/>
      <c r="GIK590" s="198"/>
      <c r="GIL590" s="198"/>
      <c r="GIM590" s="198"/>
      <c r="GIN590" s="198"/>
      <c r="GIO590" s="198"/>
      <c r="GIP590" s="198"/>
      <c r="GIQ590" s="198"/>
      <c r="GIR590" s="198"/>
      <c r="GIS590" s="198"/>
      <c r="GIT590" s="198"/>
      <c r="GIU590" s="198"/>
      <c r="GIV590" s="198"/>
      <c r="GIW590" s="198"/>
      <c r="GIX590" s="198"/>
      <c r="GIY590" s="198"/>
      <c r="GIZ590" s="198"/>
      <c r="GJA590" s="198"/>
      <c r="GJB590" s="198"/>
      <c r="GJC590" s="198"/>
      <c r="GJD590" s="198"/>
      <c r="GJE590" s="198"/>
      <c r="GJF590" s="198"/>
      <c r="GJG590" s="198"/>
      <c r="GJH590" s="198"/>
      <c r="GJI590" s="198"/>
      <c r="GJJ590" s="198"/>
      <c r="GJK590" s="198"/>
      <c r="GJL590" s="198"/>
      <c r="GJM590" s="198"/>
      <c r="GJN590" s="198"/>
      <c r="GJO590" s="198"/>
      <c r="GJP590" s="198"/>
      <c r="GJQ590" s="198"/>
      <c r="GJR590" s="198"/>
      <c r="GJS590" s="198"/>
      <c r="GJT590" s="198"/>
      <c r="GJU590" s="198"/>
      <c r="GJV590" s="198"/>
      <c r="GJW590" s="198"/>
      <c r="GJX590" s="198"/>
      <c r="GJY590" s="198"/>
      <c r="GJZ590" s="198"/>
      <c r="GKA590" s="198"/>
      <c r="GKB590" s="198"/>
      <c r="GKC590" s="198"/>
      <c r="GKD590" s="198"/>
      <c r="GKE590" s="198"/>
      <c r="GKF590" s="198"/>
      <c r="GKG590" s="198"/>
      <c r="GKH590" s="198"/>
      <c r="GKI590" s="198"/>
      <c r="GKJ590" s="198"/>
      <c r="GKK590" s="198"/>
      <c r="GKL590" s="198"/>
      <c r="GKM590" s="198"/>
      <c r="GKN590" s="198"/>
      <c r="GKO590" s="198"/>
      <c r="GKP590" s="198"/>
      <c r="GKQ590" s="198"/>
      <c r="GKR590" s="198"/>
      <c r="GKS590" s="198"/>
      <c r="GKT590" s="198"/>
      <c r="GKU590" s="198"/>
      <c r="GKV590" s="198"/>
      <c r="GKW590" s="198"/>
      <c r="GKX590" s="198"/>
      <c r="GKY590" s="198"/>
      <c r="GKZ590" s="198"/>
      <c r="GLA590" s="198"/>
      <c r="GLB590" s="198"/>
      <c r="GLC590" s="198"/>
      <c r="GLD590" s="198"/>
      <c r="GLE590" s="198"/>
      <c r="GLF590" s="198"/>
      <c r="GLG590" s="198"/>
      <c r="GLH590" s="198"/>
      <c r="GLI590" s="198"/>
      <c r="GLJ590" s="198"/>
      <c r="GLK590" s="198"/>
      <c r="GLL590" s="198"/>
      <c r="GLM590" s="198"/>
      <c r="GLN590" s="198"/>
      <c r="GLO590" s="198"/>
      <c r="GLP590" s="198"/>
      <c r="GLQ590" s="198"/>
      <c r="GLR590" s="198"/>
      <c r="GLS590" s="198"/>
      <c r="GLT590" s="198"/>
      <c r="GLU590" s="198"/>
      <c r="GLV590" s="198"/>
      <c r="GLW590" s="198"/>
      <c r="GLX590" s="198"/>
      <c r="GLY590" s="198"/>
      <c r="GLZ590" s="198"/>
      <c r="GMA590" s="198"/>
      <c r="GMB590" s="198"/>
      <c r="GMC590" s="198"/>
      <c r="GMD590" s="198"/>
      <c r="GME590" s="198"/>
      <c r="GMF590" s="198"/>
      <c r="GMG590" s="198"/>
      <c r="GMH590" s="198"/>
      <c r="GMI590" s="198"/>
      <c r="GMJ590" s="198"/>
      <c r="GMK590" s="198"/>
      <c r="GML590" s="198"/>
      <c r="GMM590" s="198"/>
      <c r="GMN590" s="198"/>
      <c r="GMO590" s="198"/>
      <c r="GMP590" s="198"/>
      <c r="GMQ590" s="198"/>
      <c r="GMR590" s="198"/>
      <c r="GMS590" s="198"/>
      <c r="GMT590" s="198"/>
      <c r="GMU590" s="198"/>
      <c r="GMV590" s="198"/>
      <c r="GMW590" s="198"/>
      <c r="GMX590" s="198"/>
      <c r="GMY590" s="198"/>
      <c r="GMZ590" s="198"/>
      <c r="GNA590" s="198"/>
      <c r="GNB590" s="198"/>
      <c r="GNC590" s="198"/>
      <c r="GND590" s="198"/>
      <c r="GNE590" s="198"/>
      <c r="GNF590" s="198"/>
      <c r="GNG590" s="198"/>
      <c r="GNH590" s="198"/>
      <c r="GNI590" s="198"/>
      <c r="GNJ590" s="198"/>
      <c r="GNK590" s="198"/>
      <c r="GNL590" s="198"/>
      <c r="GNM590" s="198"/>
      <c r="GNN590" s="198"/>
      <c r="GNO590" s="198"/>
      <c r="GNP590" s="198"/>
      <c r="GNQ590" s="198"/>
      <c r="GNR590" s="198"/>
      <c r="GNS590" s="198"/>
      <c r="GNT590" s="198"/>
      <c r="GNU590" s="198"/>
      <c r="GNV590" s="198"/>
      <c r="GNW590" s="198"/>
      <c r="GNX590" s="198"/>
      <c r="GNY590" s="198"/>
      <c r="GNZ590" s="198"/>
      <c r="GOA590" s="198"/>
      <c r="GOB590" s="198"/>
      <c r="GOC590" s="198"/>
      <c r="GOD590" s="198"/>
      <c r="GOE590" s="198"/>
      <c r="GOF590" s="198"/>
      <c r="GOG590" s="198"/>
      <c r="GOH590" s="198"/>
      <c r="GOI590" s="198"/>
      <c r="GOJ590" s="198"/>
      <c r="GOK590" s="198"/>
      <c r="GOL590" s="198"/>
      <c r="GOM590" s="198"/>
      <c r="GON590" s="198"/>
      <c r="GOO590" s="198"/>
      <c r="GOP590" s="198"/>
      <c r="GOQ590" s="198"/>
      <c r="GOR590" s="198"/>
      <c r="GOS590" s="198"/>
      <c r="GOT590" s="198"/>
      <c r="GOU590" s="198"/>
      <c r="GOV590" s="198"/>
      <c r="GOW590" s="198"/>
      <c r="GOX590" s="198"/>
      <c r="GOY590" s="198"/>
      <c r="GOZ590" s="198"/>
      <c r="GPA590" s="198"/>
      <c r="GPB590" s="198"/>
      <c r="GPC590" s="198"/>
      <c r="GPD590" s="198"/>
      <c r="GPE590" s="198"/>
      <c r="GPF590" s="198"/>
      <c r="GPG590" s="198"/>
      <c r="GPH590" s="198"/>
      <c r="GPI590" s="198"/>
      <c r="GPJ590" s="198"/>
      <c r="GPK590" s="198"/>
      <c r="GPL590" s="198"/>
      <c r="GPM590" s="198"/>
      <c r="GPN590" s="198"/>
      <c r="GPO590" s="198"/>
      <c r="GPP590" s="198"/>
      <c r="GPQ590" s="198"/>
      <c r="GPR590" s="198"/>
      <c r="GPS590" s="198"/>
      <c r="GPT590" s="198"/>
      <c r="GPU590" s="198"/>
      <c r="GPV590" s="198"/>
      <c r="GPW590" s="198"/>
      <c r="GPX590" s="198"/>
      <c r="GPY590" s="198"/>
      <c r="GPZ590" s="198"/>
      <c r="GQA590" s="198"/>
      <c r="GQB590" s="198"/>
      <c r="GQC590" s="198"/>
      <c r="GQD590" s="198"/>
      <c r="GQE590" s="198"/>
      <c r="GQF590" s="198"/>
      <c r="GQG590" s="198"/>
      <c r="GQH590" s="198"/>
      <c r="GQI590" s="198"/>
      <c r="GQJ590" s="198"/>
      <c r="GQK590" s="198"/>
      <c r="GQL590" s="198"/>
      <c r="GQM590" s="198"/>
      <c r="GQN590" s="198"/>
      <c r="GQO590" s="198"/>
      <c r="GQP590" s="198"/>
      <c r="GQQ590" s="198"/>
      <c r="GQR590" s="198"/>
      <c r="GQS590" s="198"/>
      <c r="GQT590" s="198"/>
      <c r="GQU590" s="198"/>
      <c r="GQV590" s="198"/>
      <c r="GQW590" s="198"/>
      <c r="GQX590" s="198"/>
      <c r="GQY590" s="198"/>
      <c r="GQZ590" s="198"/>
      <c r="GRA590" s="198"/>
      <c r="GRB590" s="198"/>
      <c r="GRC590" s="198"/>
      <c r="GRD590" s="198"/>
      <c r="GRE590" s="198"/>
      <c r="GRF590" s="198"/>
      <c r="GRG590" s="198"/>
      <c r="GRH590" s="198"/>
      <c r="GRI590" s="198"/>
      <c r="GRJ590" s="198"/>
      <c r="GRK590" s="198"/>
      <c r="GRL590" s="198"/>
      <c r="GRM590" s="198"/>
      <c r="GRN590" s="198"/>
      <c r="GRO590" s="198"/>
      <c r="GRP590" s="198"/>
      <c r="GRQ590" s="198"/>
      <c r="GRR590" s="198"/>
      <c r="GRS590" s="198"/>
      <c r="GRT590" s="198"/>
      <c r="GRU590" s="198"/>
      <c r="GRV590" s="198"/>
      <c r="GRW590" s="198"/>
      <c r="GRX590" s="198"/>
      <c r="GRY590" s="198"/>
      <c r="GRZ590" s="198"/>
      <c r="GSA590" s="198"/>
      <c r="GSB590" s="198"/>
      <c r="GSC590" s="198"/>
      <c r="GSD590" s="198"/>
      <c r="GSE590" s="198"/>
      <c r="GSF590" s="198"/>
      <c r="GSG590" s="198"/>
      <c r="GSH590" s="198"/>
      <c r="GSI590" s="198"/>
      <c r="GSJ590" s="198"/>
      <c r="GSK590" s="198"/>
      <c r="GSL590" s="198"/>
      <c r="GSM590" s="198"/>
      <c r="GSN590" s="198"/>
      <c r="GSO590" s="198"/>
      <c r="GSP590" s="198"/>
      <c r="GSQ590" s="198"/>
      <c r="GSR590" s="198"/>
      <c r="GSS590" s="198"/>
      <c r="GST590" s="198"/>
      <c r="GSU590" s="198"/>
      <c r="GSV590" s="198"/>
      <c r="GSW590" s="198"/>
      <c r="GSX590" s="198"/>
      <c r="GSY590" s="198"/>
      <c r="GSZ590" s="198"/>
      <c r="GTA590" s="198"/>
      <c r="GTB590" s="198"/>
      <c r="GTC590" s="198"/>
      <c r="GTD590" s="198"/>
      <c r="GTE590" s="198"/>
      <c r="GTF590" s="198"/>
      <c r="GTG590" s="198"/>
      <c r="GTH590" s="198"/>
      <c r="GTI590" s="198"/>
      <c r="GTJ590" s="198"/>
      <c r="GTK590" s="198"/>
      <c r="GTL590" s="198"/>
      <c r="GTM590" s="198"/>
      <c r="GTN590" s="198"/>
      <c r="GTO590" s="198"/>
      <c r="GTP590" s="198"/>
      <c r="GTQ590" s="198"/>
      <c r="GTR590" s="198"/>
      <c r="GTS590" s="198"/>
      <c r="GTT590" s="198"/>
      <c r="GTU590" s="198"/>
      <c r="GTV590" s="198"/>
      <c r="GTW590" s="198"/>
      <c r="GTX590" s="198"/>
      <c r="GTY590" s="198"/>
      <c r="GTZ590" s="198"/>
      <c r="GUA590" s="198"/>
      <c r="GUB590" s="198"/>
      <c r="GUC590" s="198"/>
      <c r="GUD590" s="198"/>
      <c r="GUE590" s="198"/>
      <c r="GUF590" s="198"/>
      <c r="GUG590" s="198"/>
      <c r="GUH590" s="198"/>
      <c r="GUI590" s="198"/>
      <c r="GUJ590" s="198"/>
      <c r="GUK590" s="198"/>
      <c r="GUL590" s="198"/>
      <c r="GUM590" s="198"/>
      <c r="GUN590" s="198"/>
      <c r="GUO590" s="198"/>
      <c r="GUP590" s="198"/>
      <c r="GUQ590" s="198"/>
      <c r="GUR590" s="198"/>
      <c r="GUS590" s="198"/>
      <c r="GUT590" s="198"/>
      <c r="GUU590" s="198"/>
      <c r="GUV590" s="198"/>
      <c r="GUW590" s="198"/>
      <c r="GUX590" s="198"/>
      <c r="GUY590" s="198"/>
      <c r="GUZ590" s="198"/>
      <c r="GVA590" s="198"/>
      <c r="GVB590" s="198"/>
      <c r="GVC590" s="198"/>
      <c r="GVD590" s="198"/>
      <c r="GVE590" s="198"/>
      <c r="GVF590" s="198"/>
      <c r="GVG590" s="198"/>
      <c r="GVH590" s="198"/>
      <c r="GVI590" s="198"/>
      <c r="GVJ590" s="198"/>
      <c r="GVK590" s="198"/>
      <c r="GVL590" s="198"/>
      <c r="GVM590" s="198"/>
      <c r="GVN590" s="198"/>
      <c r="GVO590" s="198"/>
      <c r="GVP590" s="198"/>
      <c r="GVQ590" s="198"/>
      <c r="GVR590" s="198"/>
      <c r="GVS590" s="198"/>
      <c r="GVT590" s="198"/>
      <c r="GVU590" s="198"/>
      <c r="GVV590" s="198"/>
      <c r="GVW590" s="198"/>
      <c r="GVX590" s="198"/>
      <c r="GVY590" s="198"/>
      <c r="GVZ590" s="198"/>
      <c r="GWA590" s="198"/>
      <c r="GWB590" s="198"/>
      <c r="GWC590" s="198"/>
      <c r="GWD590" s="198"/>
      <c r="GWE590" s="198"/>
      <c r="GWF590" s="198"/>
      <c r="GWG590" s="198"/>
      <c r="GWH590" s="198"/>
      <c r="GWI590" s="198"/>
      <c r="GWJ590" s="198"/>
      <c r="GWK590" s="198"/>
      <c r="GWL590" s="198"/>
      <c r="GWM590" s="198"/>
      <c r="GWN590" s="198"/>
      <c r="GWO590" s="198"/>
      <c r="GWP590" s="198"/>
      <c r="GWQ590" s="198"/>
      <c r="GWR590" s="198"/>
      <c r="GWS590" s="198"/>
      <c r="GWT590" s="198"/>
      <c r="GWU590" s="198"/>
      <c r="GWV590" s="198"/>
      <c r="GWW590" s="198"/>
      <c r="GWX590" s="198"/>
      <c r="GWY590" s="198"/>
      <c r="GWZ590" s="198"/>
      <c r="GXA590" s="198"/>
      <c r="GXB590" s="198"/>
      <c r="GXC590" s="198"/>
      <c r="GXD590" s="198"/>
      <c r="GXE590" s="198"/>
      <c r="GXF590" s="198"/>
      <c r="GXG590" s="198"/>
      <c r="GXH590" s="198"/>
      <c r="GXI590" s="198"/>
      <c r="GXJ590" s="198"/>
      <c r="GXK590" s="198"/>
      <c r="GXL590" s="198"/>
      <c r="GXM590" s="198"/>
      <c r="GXN590" s="198"/>
      <c r="GXO590" s="198"/>
      <c r="GXP590" s="198"/>
      <c r="GXQ590" s="198"/>
      <c r="GXR590" s="198"/>
      <c r="GXS590" s="198"/>
      <c r="GXT590" s="198"/>
      <c r="GXU590" s="198"/>
      <c r="GXV590" s="198"/>
      <c r="GXW590" s="198"/>
      <c r="GXX590" s="198"/>
      <c r="GXY590" s="198"/>
      <c r="GXZ590" s="198"/>
      <c r="GYA590" s="198"/>
      <c r="GYB590" s="198"/>
      <c r="GYC590" s="198"/>
      <c r="GYD590" s="198"/>
      <c r="GYE590" s="198"/>
      <c r="GYF590" s="198"/>
      <c r="GYG590" s="198"/>
      <c r="GYH590" s="198"/>
      <c r="GYI590" s="198"/>
      <c r="GYJ590" s="198"/>
      <c r="GYK590" s="198"/>
      <c r="GYL590" s="198"/>
      <c r="GYM590" s="198"/>
      <c r="GYN590" s="198"/>
      <c r="GYO590" s="198"/>
      <c r="GYP590" s="198"/>
      <c r="GYQ590" s="198"/>
      <c r="GYR590" s="198"/>
      <c r="GYS590" s="198"/>
      <c r="GYT590" s="198"/>
      <c r="GYU590" s="198"/>
      <c r="GYV590" s="198"/>
      <c r="GYW590" s="198"/>
      <c r="GYX590" s="198"/>
      <c r="GYY590" s="198"/>
      <c r="GYZ590" s="198"/>
      <c r="GZA590" s="198"/>
      <c r="GZB590" s="198"/>
      <c r="GZC590" s="198"/>
      <c r="GZD590" s="198"/>
      <c r="GZE590" s="198"/>
      <c r="GZF590" s="198"/>
      <c r="GZG590" s="198"/>
      <c r="GZH590" s="198"/>
      <c r="GZI590" s="198"/>
      <c r="GZJ590" s="198"/>
      <c r="GZK590" s="198"/>
      <c r="GZL590" s="198"/>
      <c r="GZM590" s="198"/>
      <c r="GZN590" s="198"/>
      <c r="GZO590" s="198"/>
      <c r="GZP590" s="198"/>
      <c r="GZQ590" s="198"/>
      <c r="GZR590" s="198"/>
      <c r="GZS590" s="198"/>
      <c r="GZT590" s="198"/>
      <c r="GZU590" s="198"/>
      <c r="GZV590" s="198"/>
      <c r="GZW590" s="198"/>
      <c r="GZX590" s="198"/>
      <c r="GZY590" s="198"/>
      <c r="GZZ590" s="198"/>
      <c r="HAA590" s="198"/>
      <c r="HAB590" s="198"/>
      <c r="HAC590" s="198"/>
      <c r="HAD590" s="198"/>
      <c r="HAE590" s="198"/>
      <c r="HAF590" s="198"/>
      <c r="HAG590" s="198"/>
      <c r="HAH590" s="198"/>
      <c r="HAI590" s="198"/>
      <c r="HAJ590" s="198"/>
      <c r="HAK590" s="198"/>
      <c r="HAL590" s="198"/>
      <c r="HAM590" s="198"/>
      <c r="HAN590" s="198"/>
      <c r="HAO590" s="198"/>
      <c r="HAP590" s="198"/>
      <c r="HAQ590" s="198"/>
      <c r="HAR590" s="198"/>
      <c r="HAS590" s="198"/>
      <c r="HAT590" s="198"/>
      <c r="HAU590" s="198"/>
      <c r="HAV590" s="198"/>
      <c r="HAW590" s="198"/>
      <c r="HAX590" s="198"/>
      <c r="HAY590" s="198"/>
      <c r="HAZ590" s="198"/>
      <c r="HBA590" s="198"/>
      <c r="HBB590" s="198"/>
      <c r="HBC590" s="198"/>
      <c r="HBD590" s="198"/>
      <c r="HBE590" s="198"/>
      <c r="HBF590" s="198"/>
      <c r="HBG590" s="198"/>
      <c r="HBH590" s="198"/>
      <c r="HBI590" s="198"/>
      <c r="HBJ590" s="198"/>
      <c r="HBK590" s="198"/>
      <c r="HBL590" s="198"/>
      <c r="HBM590" s="198"/>
      <c r="HBN590" s="198"/>
      <c r="HBO590" s="198"/>
      <c r="HBP590" s="198"/>
      <c r="HBQ590" s="198"/>
      <c r="HBR590" s="198"/>
      <c r="HBS590" s="198"/>
      <c r="HBT590" s="198"/>
      <c r="HBU590" s="198"/>
      <c r="HBV590" s="198"/>
      <c r="HBW590" s="198"/>
      <c r="HBX590" s="198"/>
      <c r="HBY590" s="198"/>
      <c r="HBZ590" s="198"/>
      <c r="HCA590" s="198"/>
      <c r="HCB590" s="198"/>
      <c r="HCC590" s="198"/>
      <c r="HCD590" s="198"/>
      <c r="HCE590" s="198"/>
      <c r="HCF590" s="198"/>
      <c r="HCG590" s="198"/>
      <c r="HCH590" s="198"/>
      <c r="HCI590" s="198"/>
      <c r="HCJ590" s="198"/>
      <c r="HCK590" s="198"/>
      <c r="HCL590" s="198"/>
      <c r="HCM590" s="198"/>
      <c r="HCN590" s="198"/>
      <c r="HCO590" s="198"/>
      <c r="HCP590" s="198"/>
      <c r="HCQ590" s="198"/>
      <c r="HCR590" s="198"/>
      <c r="HCS590" s="198"/>
      <c r="HCT590" s="198"/>
      <c r="HCU590" s="198"/>
      <c r="HCV590" s="198"/>
      <c r="HCW590" s="198"/>
      <c r="HCX590" s="198"/>
      <c r="HCY590" s="198"/>
      <c r="HCZ590" s="198"/>
      <c r="HDA590" s="198"/>
      <c r="HDB590" s="198"/>
      <c r="HDC590" s="198"/>
      <c r="HDD590" s="198"/>
      <c r="HDE590" s="198"/>
      <c r="HDF590" s="198"/>
      <c r="HDG590" s="198"/>
      <c r="HDH590" s="198"/>
      <c r="HDI590" s="198"/>
      <c r="HDJ590" s="198"/>
      <c r="HDK590" s="198"/>
      <c r="HDL590" s="198"/>
      <c r="HDM590" s="198"/>
      <c r="HDN590" s="198"/>
      <c r="HDO590" s="198"/>
      <c r="HDP590" s="198"/>
      <c r="HDQ590" s="198"/>
      <c r="HDR590" s="198"/>
      <c r="HDS590" s="198"/>
      <c r="HDT590" s="198"/>
      <c r="HDU590" s="198"/>
      <c r="HDV590" s="198"/>
      <c r="HDW590" s="198"/>
      <c r="HDX590" s="198"/>
      <c r="HDY590" s="198"/>
      <c r="HDZ590" s="198"/>
      <c r="HEA590" s="198"/>
      <c r="HEB590" s="198"/>
      <c r="HEC590" s="198"/>
      <c r="HED590" s="198"/>
      <c r="HEE590" s="198"/>
      <c r="HEF590" s="198"/>
      <c r="HEG590" s="198"/>
      <c r="HEH590" s="198"/>
      <c r="HEI590" s="198"/>
      <c r="HEJ590" s="198"/>
      <c r="HEK590" s="198"/>
      <c r="HEL590" s="198"/>
      <c r="HEM590" s="198"/>
      <c r="HEN590" s="198"/>
      <c r="HEO590" s="198"/>
      <c r="HEP590" s="198"/>
      <c r="HEQ590" s="198"/>
      <c r="HER590" s="198"/>
      <c r="HES590" s="198"/>
      <c r="HET590" s="198"/>
      <c r="HEU590" s="198"/>
      <c r="HEV590" s="198"/>
      <c r="HEW590" s="198"/>
      <c r="HEX590" s="198"/>
      <c r="HEY590" s="198"/>
      <c r="HEZ590" s="198"/>
      <c r="HFA590" s="198"/>
      <c r="HFB590" s="198"/>
      <c r="HFC590" s="198"/>
      <c r="HFD590" s="198"/>
      <c r="HFE590" s="198"/>
      <c r="HFF590" s="198"/>
      <c r="HFG590" s="198"/>
      <c r="HFH590" s="198"/>
      <c r="HFI590" s="198"/>
      <c r="HFJ590" s="198"/>
      <c r="HFK590" s="198"/>
      <c r="HFL590" s="198"/>
      <c r="HFM590" s="198"/>
      <c r="HFN590" s="198"/>
      <c r="HFO590" s="198"/>
      <c r="HFP590" s="198"/>
      <c r="HFQ590" s="198"/>
      <c r="HFR590" s="198"/>
      <c r="HFS590" s="198"/>
      <c r="HFT590" s="198"/>
      <c r="HFU590" s="198"/>
      <c r="HFV590" s="198"/>
      <c r="HFW590" s="198"/>
      <c r="HFX590" s="198"/>
      <c r="HFY590" s="198"/>
      <c r="HFZ590" s="198"/>
      <c r="HGA590" s="198"/>
      <c r="HGB590" s="198"/>
      <c r="HGC590" s="198"/>
      <c r="HGD590" s="198"/>
      <c r="HGE590" s="198"/>
      <c r="HGF590" s="198"/>
      <c r="HGG590" s="198"/>
      <c r="HGH590" s="198"/>
      <c r="HGI590" s="198"/>
      <c r="HGJ590" s="198"/>
      <c r="HGK590" s="198"/>
      <c r="HGL590" s="198"/>
      <c r="HGM590" s="198"/>
      <c r="HGN590" s="198"/>
      <c r="HGO590" s="198"/>
      <c r="HGP590" s="198"/>
      <c r="HGQ590" s="198"/>
      <c r="HGR590" s="198"/>
      <c r="HGS590" s="198"/>
      <c r="HGT590" s="198"/>
      <c r="HGU590" s="198"/>
      <c r="HGV590" s="198"/>
      <c r="HGW590" s="198"/>
      <c r="HGX590" s="198"/>
      <c r="HGY590" s="198"/>
      <c r="HGZ590" s="198"/>
      <c r="HHA590" s="198"/>
      <c r="HHB590" s="198"/>
      <c r="HHC590" s="198"/>
      <c r="HHD590" s="198"/>
      <c r="HHE590" s="198"/>
      <c r="HHF590" s="198"/>
      <c r="HHG590" s="198"/>
      <c r="HHH590" s="198"/>
      <c r="HHI590" s="198"/>
      <c r="HHJ590" s="198"/>
      <c r="HHK590" s="198"/>
      <c r="HHL590" s="198"/>
      <c r="HHM590" s="198"/>
      <c r="HHN590" s="198"/>
      <c r="HHO590" s="198"/>
      <c r="HHP590" s="198"/>
      <c r="HHQ590" s="198"/>
      <c r="HHR590" s="198"/>
      <c r="HHS590" s="198"/>
      <c r="HHT590" s="198"/>
      <c r="HHU590" s="198"/>
      <c r="HHV590" s="198"/>
      <c r="HHW590" s="198"/>
      <c r="HHX590" s="198"/>
      <c r="HHY590" s="198"/>
      <c r="HHZ590" s="198"/>
      <c r="HIA590" s="198"/>
      <c r="HIB590" s="198"/>
      <c r="HIC590" s="198"/>
      <c r="HID590" s="198"/>
      <c r="HIE590" s="198"/>
      <c r="HIF590" s="198"/>
      <c r="HIG590" s="198"/>
      <c r="HIH590" s="198"/>
      <c r="HII590" s="198"/>
      <c r="HIJ590" s="198"/>
      <c r="HIK590" s="198"/>
      <c r="HIL590" s="198"/>
      <c r="HIM590" s="198"/>
      <c r="HIN590" s="198"/>
      <c r="HIO590" s="198"/>
      <c r="HIP590" s="198"/>
      <c r="HIQ590" s="198"/>
      <c r="HIR590" s="198"/>
      <c r="HIS590" s="198"/>
      <c r="HIT590" s="198"/>
      <c r="HIU590" s="198"/>
      <c r="HIV590" s="198"/>
      <c r="HIW590" s="198"/>
      <c r="HIX590" s="198"/>
      <c r="HIY590" s="198"/>
      <c r="HIZ590" s="198"/>
      <c r="HJA590" s="198"/>
      <c r="HJB590" s="198"/>
      <c r="HJC590" s="198"/>
      <c r="HJD590" s="198"/>
      <c r="HJE590" s="198"/>
      <c r="HJF590" s="198"/>
      <c r="HJG590" s="198"/>
      <c r="HJH590" s="198"/>
      <c r="HJI590" s="198"/>
      <c r="HJJ590" s="198"/>
      <c r="HJK590" s="198"/>
      <c r="HJL590" s="198"/>
      <c r="HJM590" s="198"/>
      <c r="HJN590" s="198"/>
      <c r="HJO590" s="198"/>
      <c r="HJP590" s="198"/>
      <c r="HJQ590" s="198"/>
      <c r="HJR590" s="198"/>
      <c r="HJS590" s="198"/>
      <c r="HJT590" s="198"/>
      <c r="HJU590" s="198"/>
      <c r="HJV590" s="198"/>
      <c r="HJW590" s="198"/>
      <c r="HJX590" s="198"/>
      <c r="HJY590" s="198"/>
      <c r="HJZ590" s="198"/>
      <c r="HKA590" s="198"/>
      <c r="HKB590" s="198"/>
      <c r="HKC590" s="198"/>
      <c r="HKD590" s="198"/>
      <c r="HKE590" s="198"/>
      <c r="HKF590" s="198"/>
      <c r="HKG590" s="198"/>
      <c r="HKH590" s="198"/>
      <c r="HKI590" s="198"/>
      <c r="HKJ590" s="198"/>
      <c r="HKK590" s="198"/>
      <c r="HKL590" s="198"/>
      <c r="HKM590" s="198"/>
      <c r="HKN590" s="198"/>
      <c r="HKO590" s="198"/>
      <c r="HKP590" s="198"/>
      <c r="HKQ590" s="198"/>
      <c r="HKR590" s="198"/>
      <c r="HKS590" s="198"/>
      <c r="HKT590" s="198"/>
      <c r="HKU590" s="198"/>
      <c r="HKV590" s="198"/>
      <c r="HKW590" s="198"/>
      <c r="HKX590" s="198"/>
      <c r="HKY590" s="198"/>
      <c r="HKZ590" s="198"/>
      <c r="HLA590" s="198"/>
      <c r="HLB590" s="198"/>
      <c r="HLC590" s="198"/>
      <c r="HLD590" s="198"/>
      <c r="HLE590" s="198"/>
      <c r="HLF590" s="198"/>
      <c r="HLG590" s="198"/>
      <c r="HLH590" s="198"/>
      <c r="HLI590" s="198"/>
      <c r="HLJ590" s="198"/>
      <c r="HLK590" s="198"/>
      <c r="HLL590" s="198"/>
      <c r="HLM590" s="198"/>
      <c r="HLN590" s="198"/>
      <c r="HLO590" s="198"/>
      <c r="HLP590" s="198"/>
      <c r="HLQ590" s="198"/>
      <c r="HLR590" s="198"/>
      <c r="HLS590" s="198"/>
      <c r="HLT590" s="198"/>
      <c r="HLU590" s="198"/>
      <c r="HLV590" s="198"/>
      <c r="HLW590" s="198"/>
      <c r="HLX590" s="198"/>
      <c r="HLY590" s="198"/>
      <c r="HLZ590" s="198"/>
      <c r="HMA590" s="198"/>
      <c r="HMB590" s="198"/>
      <c r="HMC590" s="198"/>
      <c r="HMD590" s="198"/>
      <c r="HME590" s="198"/>
      <c r="HMF590" s="198"/>
      <c r="HMG590" s="198"/>
      <c r="HMH590" s="198"/>
      <c r="HMI590" s="198"/>
      <c r="HMJ590" s="198"/>
      <c r="HMK590" s="198"/>
      <c r="HML590" s="198"/>
      <c r="HMM590" s="198"/>
      <c r="HMN590" s="198"/>
      <c r="HMO590" s="198"/>
      <c r="HMP590" s="198"/>
      <c r="HMQ590" s="198"/>
      <c r="HMR590" s="198"/>
      <c r="HMS590" s="198"/>
      <c r="HMT590" s="198"/>
      <c r="HMU590" s="198"/>
      <c r="HMV590" s="198"/>
      <c r="HMW590" s="198"/>
      <c r="HMX590" s="198"/>
      <c r="HMY590" s="198"/>
      <c r="HMZ590" s="198"/>
      <c r="HNA590" s="198"/>
      <c r="HNB590" s="198"/>
      <c r="HNC590" s="198"/>
      <c r="HND590" s="198"/>
      <c r="HNE590" s="198"/>
      <c r="HNF590" s="198"/>
      <c r="HNG590" s="198"/>
      <c r="HNH590" s="198"/>
      <c r="HNI590" s="198"/>
      <c r="HNJ590" s="198"/>
      <c r="HNK590" s="198"/>
      <c r="HNL590" s="198"/>
      <c r="HNM590" s="198"/>
      <c r="HNN590" s="198"/>
      <c r="HNO590" s="198"/>
      <c r="HNP590" s="198"/>
      <c r="HNQ590" s="198"/>
      <c r="HNR590" s="198"/>
      <c r="HNS590" s="198"/>
      <c r="HNT590" s="198"/>
      <c r="HNU590" s="198"/>
      <c r="HNV590" s="198"/>
      <c r="HNW590" s="198"/>
      <c r="HNX590" s="198"/>
      <c r="HNY590" s="198"/>
      <c r="HNZ590" s="198"/>
      <c r="HOA590" s="198"/>
      <c r="HOB590" s="198"/>
      <c r="HOC590" s="198"/>
      <c r="HOD590" s="198"/>
      <c r="HOE590" s="198"/>
      <c r="HOF590" s="198"/>
      <c r="HOG590" s="198"/>
      <c r="HOH590" s="198"/>
      <c r="HOI590" s="198"/>
      <c r="HOJ590" s="198"/>
      <c r="HOK590" s="198"/>
      <c r="HOL590" s="198"/>
      <c r="HOM590" s="198"/>
      <c r="HON590" s="198"/>
      <c r="HOO590" s="198"/>
      <c r="HOP590" s="198"/>
      <c r="HOQ590" s="198"/>
      <c r="HOR590" s="198"/>
      <c r="HOS590" s="198"/>
      <c r="HOT590" s="198"/>
      <c r="HOU590" s="198"/>
      <c r="HOV590" s="198"/>
      <c r="HOW590" s="198"/>
      <c r="HOX590" s="198"/>
      <c r="HOY590" s="198"/>
      <c r="HOZ590" s="198"/>
      <c r="HPA590" s="198"/>
      <c r="HPB590" s="198"/>
      <c r="HPC590" s="198"/>
      <c r="HPD590" s="198"/>
      <c r="HPE590" s="198"/>
      <c r="HPF590" s="198"/>
      <c r="HPG590" s="198"/>
      <c r="HPH590" s="198"/>
      <c r="HPI590" s="198"/>
      <c r="HPJ590" s="198"/>
      <c r="HPK590" s="198"/>
      <c r="HPL590" s="198"/>
      <c r="HPM590" s="198"/>
      <c r="HPN590" s="198"/>
      <c r="HPO590" s="198"/>
      <c r="HPP590" s="198"/>
      <c r="HPQ590" s="198"/>
      <c r="HPR590" s="198"/>
      <c r="HPS590" s="198"/>
      <c r="HPT590" s="198"/>
      <c r="HPU590" s="198"/>
      <c r="HPV590" s="198"/>
      <c r="HPW590" s="198"/>
      <c r="HPX590" s="198"/>
      <c r="HPY590" s="198"/>
      <c r="HPZ590" s="198"/>
      <c r="HQA590" s="198"/>
      <c r="HQB590" s="198"/>
      <c r="HQC590" s="198"/>
      <c r="HQD590" s="198"/>
      <c r="HQE590" s="198"/>
      <c r="HQF590" s="198"/>
      <c r="HQG590" s="198"/>
      <c r="HQH590" s="198"/>
      <c r="HQI590" s="198"/>
      <c r="HQJ590" s="198"/>
      <c r="HQK590" s="198"/>
      <c r="HQL590" s="198"/>
      <c r="HQM590" s="198"/>
      <c r="HQN590" s="198"/>
      <c r="HQO590" s="198"/>
      <c r="HQP590" s="198"/>
      <c r="HQQ590" s="198"/>
      <c r="HQR590" s="198"/>
      <c r="HQS590" s="198"/>
      <c r="HQT590" s="198"/>
      <c r="HQU590" s="198"/>
      <c r="HQV590" s="198"/>
      <c r="HQW590" s="198"/>
      <c r="HQX590" s="198"/>
      <c r="HQY590" s="198"/>
      <c r="HQZ590" s="198"/>
      <c r="HRA590" s="198"/>
      <c r="HRB590" s="198"/>
      <c r="HRC590" s="198"/>
      <c r="HRD590" s="198"/>
      <c r="HRE590" s="198"/>
      <c r="HRF590" s="198"/>
      <c r="HRG590" s="198"/>
      <c r="HRH590" s="198"/>
      <c r="HRI590" s="198"/>
      <c r="HRJ590" s="198"/>
      <c r="HRK590" s="198"/>
      <c r="HRL590" s="198"/>
      <c r="HRM590" s="198"/>
      <c r="HRN590" s="198"/>
      <c r="HRO590" s="198"/>
      <c r="HRP590" s="198"/>
      <c r="HRQ590" s="198"/>
      <c r="HRR590" s="198"/>
      <c r="HRS590" s="198"/>
      <c r="HRT590" s="198"/>
      <c r="HRU590" s="198"/>
      <c r="HRV590" s="198"/>
      <c r="HRW590" s="198"/>
      <c r="HRX590" s="198"/>
      <c r="HRY590" s="198"/>
      <c r="HRZ590" s="198"/>
      <c r="HSA590" s="198"/>
      <c r="HSB590" s="198"/>
      <c r="HSC590" s="198"/>
      <c r="HSD590" s="198"/>
      <c r="HSE590" s="198"/>
      <c r="HSF590" s="198"/>
      <c r="HSG590" s="198"/>
      <c r="HSH590" s="198"/>
      <c r="HSI590" s="198"/>
      <c r="HSJ590" s="198"/>
      <c r="HSK590" s="198"/>
      <c r="HSL590" s="198"/>
      <c r="HSM590" s="198"/>
      <c r="HSN590" s="198"/>
      <c r="HSO590" s="198"/>
      <c r="HSP590" s="198"/>
      <c r="HSQ590" s="198"/>
      <c r="HSR590" s="198"/>
      <c r="HSS590" s="198"/>
      <c r="HST590" s="198"/>
      <c r="HSU590" s="198"/>
      <c r="HSV590" s="198"/>
      <c r="HSW590" s="198"/>
      <c r="HSX590" s="198"/>
      <c r="HSY590" s="198"/>
      <c r="HSZ590" s="198"/>
      <c r="HTA590" s="198"/>
      <c r="HTB590" s="198"/>
      <c r="HTC590" s="198"/>
      <c r="HTD590" s="198"/>
      <c r="HTE590" s="198"/>
      <c r="HTF590" s="198"/>
      <c r="HTG590" s="198"/>
      <c r="HTH590" s="198"/>
      <c r="HTI590" s="198"/>
      <c r="HTJ590" s="198"/>
      <c r="HTK590" s="198"/>
      <c r="HTL590" s="198"/>
      <c r="HTM590" s="198"/>
      <c r="HTN590" s="198"/>
      <c r="HTO590" s="198"/>
      <c r="HTP590" s="198"/>
      <c r="HTQ590" s="198"/>
      <c r="HTR590" s="198"/>
      <c r="HTS590" s="198"/>
      <c r="HTT590" s="198"/>
      <c r="HTU590" s="198"/>
      <c r="HTV590" s="198"/>
      <c r="HTW590" s="198"/>
      <c r="HTX590" s="198"/>
      <c r="HTY590" s="198"/>
      <c r="HTZ590" s="198"/>
      <c r="HUA590" s="198"/>
      <c r="HUB590" s="198"/>
      <c r="HUC590" s="198"/>
      <c r="HUD590" s="198"/>
      <c r="HUE590" s="198"/>
      <c r="HUF590" s="198"/>
      <c r="HUG590" s="198"/>
      <c r="HUH590" s="198"/>
      <c r="HUI590" s="198"/>
      <c r="HUJ590" s="198"/>
      <c r="HUK590" s="198"/>
      <c r="HUL590" s="198"/>
      <c r="HUM590" s="198"/>
      <c r="HUN590" s="198"/>
      <c r="HUO590" s="198"/>
      <c r="HUP590" s="198"/>
      <c r="HUQ590" s="198"/>
      <c r="HUR590" s="198"/>
      <c r="HUS590" s="198"/>
      <c r="HUT590" s="198"/>
      <c r="HUU590" s="198"/>
      <c r="HUV590" s="198"/>
      <c r="HUW590" s="198"/>
      <c r="HUX590" s="198"/>
      <c r="HUY590" s="198"/>
      <c r="HUZ590" s="198"/>
      <c r="HVA590" s="198"/>
      <c r="HVB590" s="198"/>
      <c r="HVC590" s="198"/>
      <c r="HVD590" s="198"/>
      <c r="HVE590" s="198"/>
      <c r="HVF590" s="198"/>
      <c r="HVG590" s="198"/>
      <c r="HVH590" s="198"/>
      <c r="HVI590" s="198"/>
      <c r="HVJ590" s="198"/>
      <c r="HVK590" s="198"/>
      <c r="HVL590" s="198"/>
      <c r="HVM590" s="198"/>
      <c r="HVN590" s="198"/>
      <c r="HVO590" s="198"/>
      <c r="HVP590" s="198"/>
      <c r="HVQ590" s="198"/>
      <c r="HVR590" s="198"/>
      <c r="HVS590" s="198"/>
      <c r="HVT590" s="198"/>
      <c r="HVU590" s="198"/>
      <c r="HVV590" s="198"/>
      <c r="HVW590" s="198"/>
      <c r="HVX590" s="198"/>
      <c r="HVY590" s="198"/>
      <c r="HVZ590" s="198"/>
      <c r="HWA590" s="198"/>
      <c r="HWB590" s="198"/>
      <c r="HWC590" s="198"/>
      <c r="HWD590" s="198"/>
      <c r="HWE590" s="198"/>
      <c r="HWF590" s="198"/>
      <c r="HWG590" s="198"/>
      <c r="HWH590" s="198"/>
      <c r="HWI590" s="198"/>
      <c r="HWJ590" s="198"/>
      <c r="HWK590" s="198"/>
      <c r="HWL590" s="198"/>
      <c r="HWM590" s="198"/>
      <c r="HWN590" s="198"/>
      <c r="HWO590" s="198"/>
      <c r="HWP590" s="198"/>
      <c r="HWQ590" s="198"/>
      <c r="HWR590" s="198"/>
      <c r="HWS590" s="198"/>
      <c r="HWT590" s="198"/>
      <c r="HWU590" s="198"/>
      <c r="HWV590" s="198"/>
      <c r="HWW590" s="198"/>
      <c r="HWX590" s="198"/>
      <c r="HWY590" s="198"/>
      <c r="HWZ590" s="198"/>
      <c r="HXA590" s="198"/>
      <c r="HXB590" s="198"/>
      <c r="HXC590" s="198"/>
      <c r="HXD590" s="198"/>
      <c r="HXE590" s="198"/>
      <c r="HXF590" s="198"/>
      <c r="HXG590" s="198"/>
      <c r="HXH590" s="198"/>
      <c r="HXI590" s="198"/>
      <c r="HXJ590" s="198"/>
      <c r="HXK590" s="198"/>
      <c r="HXL590" s="198"/>
      <c r="HXM590" s="198"/>
      <c r="HXN590" s="198"/>
      <c r="HXO590" s="198"/>
      <c r="HXP590" s="198"/>
      <c r="HXQ590" s="198"/>
      <c r="HXR590" s="198"/>
      <c r="HXS590" s="198"/>
      <c r="HXT590" s="198"/>
      <c r="HXU590" s="198"/>
      <c r="HXV590" s="198"/>
      <c r="HXW590" s="198"/>
      <c r="HXX590" s="198"/>
      <c r="HXY590" s="198"/>
      <c r="HXZ590" s="198"/>
      <c r="HYA590" s="198"/>
      <c r="HYB590" s="198"/>
      <c r="HYC590" s="198"/>
      <c r="HYD590" s="198"/>
      <c r="HYE590" s="198"/>
      <c r="HYF590" s="198"/>
      <c r="HYG590" s="198"/>
      <c r="HYH590" s="198"/>
      <c r="HYI590" s="198"/>
      <c r="HYJ590" s="198"/>
      <c r="HYK590" s="198"/>
      <c r="HYL590" s="198"/>
      <c r="HYM590" s="198"/>
      <c r="HYN590" s="198"/>
      <c r="HYO590" s="198"/>
      <c r="HYP590" s="198"/>
      <c r="HYQ590" s="198"/>
      <c r="HYR590" s="198"/>
      <c r="HYS590" s="198"/>
      <c r="HYT590" s="198"/>
      <c r="HYU590" s="198"/>
      <c r="HYV590" s="198"/>
      <c r="HYW590" s="198"/>
      <c r="HYX590" s="198"/>
      <c r="HYY590" s="198"/>
      <c r="HYZ590" s="198"/>
      <c r="HZA590" s="198"/>
      <c r="HZB590" s="198"/>
      <c r="HZC590" s="198"/>
      <c r="HZD590" s="198"/>
      <c r="HZE590" s="198"/>
      <c r="HZF590" s="198"/>
      <c r="HZG590" s="198"/>
      <c r="HZH590" s="198"/>
      <c r="HZI590" s="198"/>
      <c r="HZJ590" s="198"/>
      <c r="HZK590" s="198"/>
      <c r="HZL590" s="198"/>
      <c r="HZM590" s="198"/>
      <c r="HZN590" s="198"/>
      <c r="HZO590" s="198"/>
      <c r="HZP590" s="198"/>
      <c r="HZQ590" s="198"/>
      <c r="HZR590" s="198"/>
      <c r="HZS590" s="198"/>
      <c r="HZT590" s="198"/>
      <c r="HZU590" s="198"/>
      <c r="HZV590" s="198"/>
      <c r="HZW590" s="198"/>
      <c r="HZX590" s="198"/>
      <c r="HZY590" s="198"/>
      <c r="HZZ590" s="198"/>
      <c r="IAA590" s="198"/>
      <c r="IAB590" s="198"/>
      <c r="IAC590" s="198"/>
      <c r="IAD590" s="198"/>
      <c r="IAE590" s="198"/>
      <c r="IAF590" s="198"/>
      <c r="IAG590" s="198"/>
      <c r="IAH590" s="198"/>
      <c r="IAI590" s="198"/>
      <c r="IAJ590" s="198"/>
      <c r="IAK590" s="198"/>
      <c r="IAL590" s="198"/>
      <c r="IAM590" s="198"/>
      <c r="IAN590" s="198"/>
      <c r="IAO590" s="198"/>
      <c r="IAP590" s="198"/>
      <c r="IAQ590" s="198"/>
      <c r="IAR590" s="198"/>
      <c r="IAS590" s="198"/>
      <c r="IAT590" s="198"/>
      <c r="IAU590" s="198"/>
      <c r="IAV590" s="198"/>
      <c r="IAW590" s="198"/>
      <c r="IAX590" s="198"/>
      <c r="IAY590" s="198"/>
      <c r="IAZ590" s="198"/>
      <c r="IBA590" s="198"/>
      <c r="IBB590" s="198"/>
      <c r="IBC590" s="198"/>
      <c r="IBD590" s="198"/>
      <c r="IBE590" s="198"/>
      <c r="IBF590" s="198"/>
      <c r="IBG590" s="198"/>
      <c r="IBH590" s="198"/>
      <c r="IBI590" s="198"/>
      <c r="IBJ590" s="198"/>
      <c r="IBK590" s="198"/>
      <c r="IBL590" s="198"/>
      <c r="IBM590" s="198"/>
      <c r="IBN590" s="198"/>
      <c r="IBO590" s="198"/>
      <c r="IBP590" s="198"/>
      <c r="IBQ590" s="198"/>
      <c r="IBR590" s="198"/>
      <c r="IBS590" s="198"/>
      <c r="IBT590" s="198"/>
      <c r="IBU590" s="198"/>
      <c r="IBV590" s="198"/>
      <c r="IBW590" s="198"/>
      <c r="IBX590" s="198"/>
      <c r="IBY590" s="198"/>
      <c r="IBZ590" s="198"/>
      <c r="ICA590" s="198"/>
      <c r="ICB590" s="198"/>
      <c r="ICC590" s="198"/>
      <c r="ICD590" s="198"/>
      <c r="ICE590" s="198"/>
      <c r="ICF590" s="198"/>
      <c r="ICG590" s="198"/>
      <c r="ICH590" s="198"/>
      <c r="ICI590" s="198"/>
      <c r="ICJ590" s="198"/>
      <c r="ICK590" s="198"/>
      <c r="ICL590" s="198"/>
      <c r="ICM590" s="198"/>
      <c r="ICN590" s="198"/>
      <c r="ICO590" s="198"/>
      <c r="ICP590" s="198"/>
      <c r="ICQ590" s="198"/>
      <c r="ICR590" s="198"/>
      <c r="ICS590" s="198"/>
      <c r="ICT590" s="198"/>
      <c r="ICU590" s="198"/>
      <c r="ICV590" s="198"/>
      <c r="ICW590" s="198"/>
      <c r="ICX590" s="198"/>
      <c r="ICY590" s="198"/>
      <c r="ICZ590" s="198"/>
      <c r="IDA590" s="198"/>
      <c r="IDB590" s="198"/>
      <c r="IDC590" s="198"/>
      <c r="IDD590" s="198"/>
      <c r="IDE590" s="198"/>
      <c r="IDF590" s="198"/>
      <c r="IDG590" s="198"/>
      <c r="IDH590" s="198"/>
      <c r="IDI590" s="198"/>
      <c r="IDJ590" s="198"/>
      <c r="IDK590" s="198"/>
      <c r="IDL590" s="198"/>
      <c r="IDM590" s="198"/>
      <c r="IDN590" s="198"/>
      <c r="IDO590" s="198"/>
      <c r="IDP590" s="198"/>
      <c r="IDQ590" s="198"/>
      <c r="IDR590" s="198"/>
      <c r="IDS590" s="198"/>
      <c r="IDT590" s="198"/>
      <c r="IDU590" s="198"/>
      <c r="IDV590" s="198"/>
      <c r="IDW590" s="198"/>
      <c r="IDX590" s="198"/>
      <c r="IDY590" s="198"/>
      <c r="IDZ590" s="198"/>
      <c r="IEA590" s="198"/>
      <c r="IEB590" s="198"/>
      <c r="IEC590" s="198"/>
      <c r="IED590" s="198"/>
      <c r="IEE590" s="198"/>
      <c r="IEF590" s="198"/>
      <c r="IEG590" s="198"/>
      <c r="IEH590" s="198"/>
      <c r="IEI590" s="198"/>
      <c r="IEJ590" s="198"/>
      <c r="IEK590" s="198"/>
      <c r="IEL590" s="198"/>
      <c r="IEM590" s="198"/>
      <c r="IEN590" s="198"/>
      <c r="IEO590" s="198"/>
      <c r="IEP590" s="198"/>
      <c r="IEQ590" s="198"/>
      <c r="IER590" s="198"/>
      <c r="IES590" s="198"/>
      <c r="IET590" s="198"/>
      <c r="IEU590" s="198"/>
      <c r="IEV590" s="198"/>
      <c r="IEW590" s="198"/>
      <c r="IEX590" s="198"/>
      <c r="IEY590" s="198"/>
      <c r="IEZ590" s="198"/>
      <c r="IFA590" s="198"/>
      <c r="IFB590" s="198"/>
      <c r="IFC590" s="198"/>
      <c r="IFD590" s="198"/>
      <c r="IFE590" s="198"/>
      <c r="IFF590" s="198"/>
      <c r="IFG590" s="198"/>
      <c r="IFH590" s="198"/>
      <c r="IFI590" s="198"/>
      <c r="IFJ590" s="198"/>
      <c r="IFK590" s="198"/>
      <c r="IFL590" s="198"/>
      <c r="IFM590" s="198"/>
      <c r="IFN590" s="198"/>
      <c r="IFO590" s="198"/>
      <c r="IFP590" s="198"/>
      <c r="IFQ590" s="198"/>
      <c r="IFR590" s="198"/>
      <c r="IFS590" s="198"/>
      <c r="IFT590" s="198"/>
      <c r="IFU590" s="198"/>
      <c r="IFV590" s="198"/>
      <c r="IFW590" s="198"/>
      <c r="IFX590" s="198"/>
      <c r="IFY590" s="198"/>
      <c r="IFZ590" s="198"/>
      <c r="IGA590" s="198"/>
      <c r="IGB590" s="198"/>
      <c r="IGC590" s="198"/>
      <c r="IGD590" s="198"/>
      <c r="IGE590" s="198"/>
      <c r="IGF590" s="198"/>
      <c r="IGG590" s="198"/>
      <c r="IGH590" s="198"/>
      <c r="IGI590" s="198"/>
      <c r="IGJ590" s="198"/>
      <c r="IGK590" s="198"/>
      <c r="IGL590" s="198"/>
      <c r="IGM590" s="198"/>
      <c r="IGN590" s="198"/>
      <c r="IGO590" s="198"/>
      <c r="IGP590" s="198"/>
      <c r="IGQ590" s="198"/>
      <c r="IGR590" s="198"/>
      <c r="IGS590" s="198"/>
      <c r="IGT590" s="198"/>
      <c r="IGU590" s="198"/>
      <c r="IGV590" s="198"/>
      <c r="IGW590" s="198"/>
      <c r="IGX590" s="198"/>
      <c r="IGY590" s="198"/>
      <c r="IGZ590" s="198"/>
      <c r="IHA590" s="198"/>
      <c r="IHB590" s="198"/>
      <c r="IHC590" s="198"/>
      <c r="IHD590" s="198"/>
      <c r="IHE590" s="198"/>
      <c r="IHF590" s="198"/>
      <c r="IHG590" s="198"/>
      <c r="IHH590" s="198"/>
      <c r="IHI590" s="198"/>
      <c r="IHJ590" s="198"/>
      <c r="IHK590" s="198"/>
      <c r="IHL590" s="198"/>
      <c r="IHM590" s="198"/>
      <c r="IHN590" s="198"/>
      <c r="IHO590" s="198"/>
      <c r="IHP590" s="198"/>
      <c r="IHQ590" s="198"/>
      <c r="IHR590" s="198"/>
      <c r="IHS590" s="198"/>
      <c r="IHT590" s="198"/>
      <c r="IHU590" s="198"/>
      <c r="IHV590" s="198"/>
      <c r="IHW590" s="198"/>
      <c r="IHX590" s="198"/>
      <c r="IHY590" s="198"/>
      <c r="IHZ590" s="198"/>
      <c r="IIA590" s="198"/>
      <c r="IIB590" s="198"/>
      <c r="IIC590" s="198"/>
      <c r="IID590" s="198"/>
      <c r="IIE590" s="198"/>
      <c r="IIF590" s="198"/>
      <c r="IIG590" s="198"/>
      <c r="IIH590" s="198"/>
      <c r="III590" s="198"/>
      <c r="IIJ590" s="198"/>
      <c r="IIK590" s="198"/>
      <c r="IIL590" s="198"/>
      <c r="IIM590" s="198"/>
      <c r="IIN590" s="198"/>
      <c r="IIO590" s="198"/>
      <c r="IIP590" s="198"/>
      <c r="IIQ590" s="198"/>
      <c r="IIR590" s="198"/>
      <c r="IIS590" s="198"/>
      <c r="IIT590" s="198"/>
      <c r="IIU590" s="198"/>
      <c r="IIV590" s="198"/>
      <c r="IIW590" s="198"/>
      <c r="IIX590" s="198"/>
      <c r="IIY590" s="198"/>
      <c r="IIZ590" s="198"/>
      <c r="IJA590" s="198"/>
      <c r="IJB590" s="198"/>
      <c r="IJC590" s="198"/>
      <c r="IJD590" s="198"/>
      <c r="IJE590" s="198"/>
      <c r="IJF590" s="198"/>
      <c r="IJG590" s="198"/>
      <c r="IJH590" s="198"/>
      <c r="IJI590" s="198"/>
      <c r="IJJ590" s="198"/>
      <c r="IJK590" s="198"/>
      <c r="IJL590" s="198"/>
      <c r="IJM590" s="198"/>
      <c r="IJN590" s="198"/>
      <c r="IJO590" s="198"/>
      <c r="IJP590" s="198"/>
      <c r="IJQ590" s="198"/>
      <c r="IJR590" s="198"/>
      <c r="IJS590" s="198"/>
      <c r="IJT590" s="198"/>
      <c r="IJU590" s="198"/>
      <c r="IJV590" s="198"/>
      <c r="IJW590" s="198"/>
      <c r="IJX590" s="198"/>
      <c r="IJY590" s="198"/>
      <c r="IJZ590" s="198"/>
      <c r="IKA590" s="198"/>
      <c r="IKB590" s="198"/>
      <c r="IKC590" s="198"/>
      <c r="IKD590" s="198"/>
      <c r="IKE590" s="198"/>
      <c r="IKF590" s="198"/>
      <c r="IKG590" s="198"/>
      <c r="IKH590" s="198"/>
      <c r="IKI590" s="198"/>
      <c r="IKJ590" s="198"/>
      <c r="IKK590" s="198"/>
      <c r="IKL590" s="198"/>
      <c r="IKM590" s="198"/>
      <c r="IKN590" s="198"/>
      <c r="IKO590" s="198"/>
      <c r="IKP590" s="198"/>
      <c r="IKQ590" s="198"/>
      <c r="IKR590" s="198"/>
      <c r="IKS590" s="198"/>
      <c r="IKT590" s="198"/>
      <c r="IKU590" s="198"/>
      <c r="IKV590" s="198"/>
      <c r="IKW590" s="198"/>
      <c r="IKX590" s="198"/>
      <c r="IKY590" s="198"/>
      <c r="IKZ590" s="198"/>
      <c r="ILA590" s="198"/>
      <c r="ILB590" s="198"/>
      <c r="ILC590" s="198"/>
      <c r="ILD590" s="198"/>
      <c r="ILE590" s="198"/>
      <c r="ILF590" s="198"/>
      <c r="ILG590" s="198"/>
      <c r="ILH590" s="198"/>
      <c r="ILI590" s="198"/>
      <c r="ILJ590" s="198"/>
      <c r="ILK590" s="198"/>
      <c r="ILL590" s="198"/>
      <c r="ILM590" s="198"/>
      <c r="ILN590" s="198"/>
      <c r="ILO590" s="198"/>
      <c r="ILP590" s="198"/>
      <c r="ILQ590" s="198"/>
      <c r="ILR590" s="198"/>
      <c r="ILS590" s="198"/>
      <c r="ILT590" s="198"/>
      <c r="ILU590" s="198"/>
      <c r="ILV590" s="198"/>
      <c r="ILW590" s="198"/>
      <c r="ILX590" s="198"/>
      <c r="ILY590" s="198"/>
      <c r="ILZ590" s="198"/>
      <c r="IMA590" s="198"/>
      <c r="IMB590" s="198"/>
      <c r="IMC590" s="198"/>
      <c r="IMD590" s="198"/>
      <c r="IME590" s="198"/>
      <c r="IMF590" s="198"/>
      <c r="IMG590" s="198"/>
      <c r="IMH590" s="198"/>
      <c r="IMI590" s="198"/>
      <c r="IMJ590" s="198"/>
      <c r="IMK590" s="198"/>
      <c r="IML590" s="198"/>
      <c r="IMM590" s="198"/>
      <c r="IMN590" s="198"/>
      <c r="IMO590" s="198"/>
      <c r="IMP590" s="198"/>
      <c r="IMQ590" s="198"/>
      <c r="IMR590" s="198"/>
      <c r="IMS590" s="198"/>
      <c r="IMT590" s="198"/>
      <c r="IMU590" s="198"/>
      <c r="IMV590" s="198"/>
      <c r="IMW590" s="198"/>
      <c r="IMX590" s="198"/>
      <c r="IMY590" s="198"/>
      <c r="IMZ590" s="198"/>
      <c r="INA590" s="198"/>
      <c r="INB590" s="198"/>
      <c r="INC590" s="198"/>
      <c r="IND590" s="198"/>
      <c r="INE590" s="198"/>
      <c r="INF590" s="198"/>
      <c r="ING590" s="198"/>
      <c r="INH590" s="198"/>
      <c r="INI590" s="198"/>
      <c r="INJ590" s="198"/>
      <c r="INK590" s="198"/>
      <c r="INL590" s="198"/>
      <c r="INM590" s="198"/>
      <c r="INN590" s="198"/>
      <c r="INO590" s="198"/>
      <c r="INP590" s="198"/>
      <c r="INQ590" s="198"/>
      <c r="INR590" s="198"/>
      <c r="INS590" s="198"/>
      <c r="INT590" s="198"/>
      <c r="INU590" s="198"/>
      <c r="INV590" s="198"/>
      <c r="INW590" s="198"/>
      <c r="INX590" s="198"/>
      <c r="INY590" s="198"/>
      <c r="INZ590" s="198"/>
      <c r="IOA590" s="198"/>
      <c r="IOB590" s="198"/>
      <c r="IOC590" s="198"/>
      <c r="IOD590" s="198"/>
      <c r="IOE590" s="198"/>
      <c r="IOF590" s="198"/>
      <c r="IOG590" s="198"/>
      <c r="IOH590" s="198"/>
      <c r="IOI590" s="198"/>
      <c r="IOJ590" s="198"/>
      <c r="IOK590" s="198"/>
      <c r="IOL590" s="198"/>
      <c r="IOM590" s="198"/>
      <c r="ION590" s="198"/>
      <c r="IOO590" s="198"/>
      <c r="IOP590" s="198"/>
      <c r="IOQ590" s="198"/>
      <c r="IOR590" s="198"/>
      <c r="IOS590" s="198"/>
      <c r="IOT590" s="198"/>
      <c r="IOU590" s="198"/>
      <c r="IOV590" s="198"/>
      <c r="IOW590" s="198"/>
      <c r="IOX590" s="198"/>
      <c r="IOY590" s="198"/>
      <c r="IOZ590" s="198"/>
      <c r="IPA590" s="198"/>
      <c r="IPB590" s="198"/>
      <c r="IPC590" s="198"/>
      <c r="IPD590" s="198"/>
      <c r="IPE590" s="198"/>
      <c r="IPF590" s="198"/>
      <c r="IPG590" s="198"/>
      <c r="IPH590" s="198"/>
      <c r="IPI590" s="198"/>
      <c r="IPJ590" s="198"/>
      <c r="IPK590" s="198"/>
      <c r="IPL590" s="198"/>
      <c r="IPM590" s="198"/>
      <c r="IPN590" s="198"/>
      <c r="IPO590" s="198"/>
      <c r="IPP590" s="198"/>
      <c r="IPQ590" s="198"/>
      <c r="IPR590" s="198"/>
      <c r="IPS590" s="198"/>
      <c r="IPT590" s="198"/>
      <c r="IPU590" s="198"/>
      <c r="IPV590" s="198"/>
      <c r="IPW590" s="198"/>
      <c r="IPX590" s="198"/>
      <c r="IPY590" s="198"/>
      <c r="IPZ590" s="198"/>
      <c r="IQA590" s="198"/>
      <c r="IQB590" s="198"/>
      <c r="IQC590" s="198"/>
      <c r="IQD590" s="198"/>
      <c r="IQE590" s="198"/>
      <c r="IQF590" s="198"/>
      <c r="IQG590" s="198"/>
      <c r="IQH590" s="198"/>
      <c r="IQI590" s="198"/>
      <c r="IQJ590" s="198"/>
      <c r="IQK590" s="198"/>
      <c r="IQL590" s="198"/>
      <c r="IQM590" s="198"/>
      <c r="IQN590" s="198"/>
      <c r="IQO590" s="198"/>
      <c r="IQP590" s="198"/>
      <c r="IQQ590" s="198"/>
      <c r="IQR590" s="198"/>
      <c r="IQS590" s="198"/>
      <c r="IQT590" s="198"/>
      <c r="IQU590" s="198"/>
      <c r="IQV590" s="198"/>
      <c r="IQW590" s="198"/>
      <c r="IQX590" s="198"/>
      <c r="IQY590" s="198"/>
      <c r="IQZ590" s="198"/>
      <c r="IRA590" s="198"/>
      <c r="IRB590" s="198"/>
      <c r="IRC590" s="198"/>
      <c r="IRD590" s="198"/>
      <c r="IRE590" s="198"/>
      <c r="IRF590" s="198"/>
      <c r="IRG590" s="198"/>
      <c r="IRH590" s="198"/>
      <c r="IRI590" s="198"/>
      <c r="IRJ590" s="198"/>
      <c r="IRK590" s="198"/>
      <c r="IRL590" s="198"/>
      <c r="IRM590" s="198"/>
      <c r="IRN590" s="198"/>
      <c r="IRO590" s="198"/>
      <c r="IRP590" s="198"/>
      <c r="IRQ590" s="198"/>
      <c r="IRR590" s="198"/>
      <c r="IRS590" s="198"/>
      <c r="IRT590" s="198"/>
      <c r="IRU590" s="198"/>
      <c r="IRV590" s="198"/>
      <c r="IRW590" s="198"/>
      <c r="IRX590" s="198"/>
      <c r="IRY590" s="198"/>
      <c r="IRZ590" s="198"/>
      <c r="ISA590" s="198"/>
      <c r="ISB590" s="198"/>
      <c r="ISC590" s="198"/>
      <c r="ISD590" s="198"/>
      <c r="ISE590" s="198"/>
      <c r="ISF590" s="198"/>
      <c r="ISG590" s="198"/>
      <c r="ISH590" s="198"/>
      <c r="ISI590" s="198"/>
      <c r="ISJ590" s="198"/>
      <c r="ISK590" s="198"/>
      <c r="ISL590" s="198"/>
      <c r="ISM590" s="198"/>
      <c r="ISN590" s="198"/>
      <c r="ISO590" s="198"/>
      <c r="ISP590" s="198"/>
      <c r="ISQ590" s="198"/>
      <c r="ISR590" s="198"/>
      <c r="ISS590" s="198"/>
      <c r="IST590" s="198"/>
      <c r="ISU590" s="198"/>
      <c r="ISV590" s="198"/>
      <c r="ISW590" s="198"/>
      <c r="ISX590" s="198"/>
      <c r="ISY590" s="198"/>
      <c r="ISZ590" s="198"/>
      <c r="ITA590" s="198"/>
      <c r="ITB590" s="198"/>
      <c r="ITC590" s="198"/>
      <c r="ITD590" s="198"/>
      <c r="ITE590" s="198"/>
      <c r="ITF590" s="198"/>
      <c r="ITG590" s="198"/>
      <c r="ITH590" s="198"/>
      <c r="ITI590" s="198"/>
      <c r="ITJ590" s="198"/>
      <c r="ITK590" s="198"/>
      <c r="ITL590" s="198"/>
      <c r="ITM590" s="198"/>
      <c r="ITN590" s="198"/>
      <c r="ITO590" s="198"/>
      <c r="ITP590" s="198"/>
      <c r="ITQ590" s="198"/>
      <c r="ITR590" s="198"/>
      <c r="ITS590" s="198"/>
      <c r="ITT590" s="198"/>
      <c r="ITU590" s="198"/>
      <c r="ITV590" s="198"/>
      <c r="ITW590" s="198"/>
      <c r="ITX590" s="198"/>
      <c r="ITY590" s="198"/>
      <c r="ITZ590" s="198"/>
      <c r="IUA590" s="198"/>
      <c r="IUB590" s="198"/>
      <c r="IUC590" s="198"/>
      <c r="IUD590" s="198"/>
      <c r="IUE590" s="198"/>
      <c r="IUF590" s="198"/>
      <c r="IUG590" s="198"/>
      <c r="IUH590" s="198"/>
      <c r="IUI590" s="198"/>
      <c r="IUJ590" s="198"/>
      <c r="IUK590" s="198"/>
      <c r="IUL590" s="198"/>
      <c r="IUM590" s="198"/>
      <c r="IUN590" s="198"/>
      <c r="IUO590" s="198"/>
      <c r="IUP590" s="198"/>
      <c r="IUQ590" s="198"/>
      <c r="IUR590" s="198"/>
      <c r="IUS590" s="198"/>
      <c r="IUT590" s="198"/>
      <c r="IUU590" s="198"/>
      <c r="IUV590" s="198"/>
      <c r="IUW590" s="198"/>
      <c r="IUX590" s="198"/>
      <c r="IUY590" s="198"/>
      <c r="IUZ590" s="198"/>
      <c r="IVA590" s="198"/>
      <c r="IVB590" s="198"/>
      <c r="IVC590" s="198"/>
      <c r="IVD590" s="198"/>
      <c r="IVE590" s="198"/>
      <c r="IVF590" s="198"/>
      <c r="IVG590" s="198"/>
      <c r="IVH590" s="198"/>
      <c r="IVI590" s="198"/>
      <c r="IVJ590" s="198"/>
      <c r="IVK590" s="198"/>
      <c r="IVL590" s="198"/>
      <c r="IVM590" s="198"/>
      <c r="IVN590" s="198"/>
      <c r="IVO590" s="198"/>
      <c r="IVP590" s="198"/>
      <c r="IVQ590" s="198"/>
      <c r="IVR590" s="198"/>
      <c r="IVS590" s="198"/>
      <c r="IVT590" s="198"/>
      <c r="IVU590" s="198"/>
      <c r="IVV590" s="198"/>
      <c r="IVW590" s="198"/>
      <c r="IVX590" s="198"/>
      <c r="IVY590" s="198"/>
      <c r="IVZ590" s="198"/>
      <c r="IWA590" s="198"/>
      <c r="IWB590" s="198"/>
      <c r="IWC590" s="198"/>
      <c r="IWD590" s="198"/>
      <c r="IWE590" s="198"/>
      <c r="IWF590" s="198"/>
      <c r="IWG590" s="198"/>
      <c r="IWH590" s="198"/>
      <c r="IWI590" s="198"/>
      <c r="IWJ590" s="198"/>
      <c r="IWK590" s="198"/>
      <c r="IWL590" s="198"/>
      <c r="IWM590" s="198"/>
      <c r="IWN590" s="198"/>
      <c r="IWO590" s="198"/>
      <c r="IWP590" s="198"/>
      <c r="IWQ590" s="198"/>
      <c r="IWR590" s="198"/>
      <c r="IWS590" s="198"/>
      <c r="IWT590" s="198"/>
      <c r="IWU590" s="198"/>
      <c r="IWV590" s="198"/>
      <c r="IWW590" s="198"/>
      <c r="IWX590" s="198"/>
      <c r="IWY590" s="198"/>
      <c r="IWZ590" s="198"/>
      <c r="IXA590" s="198"/>
      <c r="IXB590" s="198"/>
      <c r="IXC590" s="198"/>
      <c r="IXD590" s="198"/>
      <c r="IXE590" s="198"/>
      <c r="IXF590" s="198"/>
      <c r="IXG590" s="198"/>
      <c r="IXH590" s="198"/>
      <c r="IXI590" s="198"/>
      <c r="IXJ590" s="198"/>
      <c r="IXK590" s="198"/>
      <c r="IXL590" s="198"/>
      <c r="IXM590" s="198"/>
      <c r="IXN590" s="198"/>
      <c r="IXO590" s="198"/>
      <c r="IXP590" s="198"/>
      <c r="IXQ590" s="198"/>
      <c r="IXR590" s="198"/>
      <c r="IXS590" s="198"/>
      <c r="IXT590" s="198"/>
      <c r="IXU590" s="198"/>
      <c r="IXV590" s="198"/>
      <c r="IXW590" s="198"/>
      <c r="IXX590" s="198"/>
      <c r="IXY590" s="198"/>
      <c r="IXZ590" s="198"/>
      <c r="IYA590" s="198"/>
      <c r="IYB590" s="198"/>
      <c r="IYC590" s="198"/>
      <c r="IYD590" s="198"/>
      <c r="IYE590" s="198"/>
      <c r="IYF590" s="198"/>
      <c r="IYG590" s="198"/>
      <c r="IYH590" s="198"/>
      <c r="IYI590" s="198"/>
      <c r="IYJ590" s="198"/>
      <c r="IYK590" s="198"/>
      <c r="IYL590" s="198"/>
      <c r="IYM590" s="198"/>
      <c r="IYN590" s="198"/>
      <c r="IYO590" s="198"/>
      <c r="IYP590" s="198"/>
      <c r="IYQ590" s="198"/>
      <c r="IYR590" s="198"/>
      <c r="IYS590" s="198"/>
      <c r="IYT590" s="198"/>
      <c r="IYU590" s="198"/>
      <c r="IYV590" s="198"/>
      <c r="IYW590" s="198"/>
      <c r="IYX590" s="198"/>
      <c r="IYY590" s="198"/>
      <c r="IYZ590" s="198"/>
      <c r="IZA590" s="198"/>
      <c r="IZB590" s="198"/>
      <c r="IZC590" s="198"/>
      <c r="IZD590" s="198"/>
      <c r="IZE590" s="198"/>
      <c r="IZF590" s="198"/>
      <c r="IZG590" s="198"/>
      <c r="IZH590" s="198"/>
      <c r="IZI590" s="198"/>
      <c r="IZJ590" s="198"/>
      <c r="IZK590" s="198"/>
      <c r="IZL590" s="198"/>
      <c r="IZM590" s="198"/>
      <c r="IZN590" s="198"/>
      <c r="IZO590" s="198"/>
      <c r="IZP590" s="198"/>
      <c r="IZQ590" s="198"/>
      <c r="IZR590" s="198"/>
      <c r="IZS590" s="198"/>
      <c r="IZT590" s="198"/>
      <c r="IZU590" s="198"/>
      <c r="IZV590" s="198"/>
      <c r="IZW590" s="198"/>
      <c r="IZX590" s="198"/>
      <c r="IZY590" s="198"/>
      <c r="IZZ590" s="198"/>
      <c r="JAA590" s="198"/>
      <c r="JAB590" s="198"/>
      <c r="JAC590" s="198"/>
      <c r="JAD590" s="198"/>
      <c r="JAE590" s="198"/>
      <c r="JAF590" s="198"/>
      <c r="JAG590" s="198"/>
      <c r="JAH590" s="198"/>
      <c r="JAI590" s="198"/>
      <c r="JAJ590" s="198"/>
      <c r="JAK590" s="198"/>
      <c r="JAL590" s="198"/>
      <c r="JAM590" s="198"/>
      <c r="JAN590" s="198"/>
      <c r="JAO590" s="198"/>
      <c r="JAP590" s="198"/>
      <c r="JAQ590" s="198"/>
      <c r="JAR590" s="198"/>
      <c r="JAS590" s="198"/>
      <c r="JAT590" s="198"/>
      <c r="JAU590" s="198"/>
      <c r="JAV590" s="198"/>
      <c r="JAW590" s="198"/>
      <c r="JAX590" s="198"/>
      <c r="JAY590" s="198"/>
      <c r="JAZ590" s="198"/>
      <c r="JBA590" s="198"/>
      <c r="JBB590" s="198"/>
      <c r="JBC590" s="198"/>
      <c r="JBD590" s="198"/>
      <c r="JBE590" s="198"/>
      <c r="JBF590" s="198"/>
      <c r="JBG590" s="198"/>
      <c r="JBH590" s="198"/>
      <c r="JBI590" s="198"/>
      <c r="JBJ590" s="198"/>
      <c r="JBK590" s="198"/>
      <c r="JBL590" s="198"/>
      <c r="JBM590" s="198"/>
      <c r="JBN590" s="198"/>
      <c r="JBO590" s="198"/>
      <c r="JBP590" s="198"/>
      <c r="JBQ590" s="198"/>
      <c r="JBR590" s="198"/>
      <c r="JBS590" s="198"/>
      <c r="JBT590" s="198"/>
      <c r="JBU590" s="198"/>
      <c r="JBV590" s="198"/>
      <c r="JBW590" s="198"/>
      <c r="JBX590" s="198"/>
      <c r="JBY590" s="198"/>
      <c r="JBZ590" s="198"/>
      <c r="JCA590" s="198"/>
      <c r="JCB590" s="198"/>
      <c r="JCC590" s="198"/>
      <c r="JCD590" s="198"/>
      <c r="JCE590" s="198"/>
      <c r="JCF590" s="198"/>
      <c r="JCG590" s="198"/>
      <c r="JCH590" s="198"/>
      <c r="JCI590" s="198"/>
      <c r="JCJ590" s="198"/>
      <c r="JCK590" s="198"/>
      <c r="JCL590" s="198"/>
      <c r="JCM590" s="198"/>
      <c r="JCN590" s="198"/>
      <c r="JCO590" s="198"/>
      <c r="JCP590" s="198"/>
      <c r="JCQ590" s="198"/>
      <c r="JCR590" s="198"/>
      <c r="JCS590" s="198"/>
      <c r="JCT590" s="198"/>
      <c r="JCU590" s="198"/>
      <c r="JCV590" s="198"/>
      <c r="JCW590" s="198"/>
      <c r="JCX590" s="198"/>
      <c r="JCY590" s="198"/>
      <c r="JCZ590" s="198"/>
      <c r="JDA590" s="198"/>
      <c r="JDB590" s="198"/>
      <c r="JDC590" s="198"/>
      <c r="JDD590" s="198"/>
      <c r="JDE590" s="198"/>
      <c r="JDF590" s="198"/>
      <c r="JDG590" s="198"/>
      <c r="JDH590" s="198"/>
      <c r="JDI590" s="198"/>
      <c r="JDJ590" s="198"/>
      <c r="JDK590" s="198"/>
      <c r="JDL590" s="198"/>
      <c r="JDM590" s="198"/>
      <c r="JDN590" s="198"/>
      <c r="JDO590" s="198"/>
      <c r="JDP590" s="198"/>
      <c r="JDQ590" s="198"/>
      <c r="JDR590" s="198"/>
      <c r="JDS590" s="198"/>
      <c r="JDT590" s="198"/>
      <c r="JDU590" s="198"/>
      <c r="JDV590" s="198"/>
      <c r="JDW590" s="198"/>
      <c r="JDX590" s="198"/>
      <c r="JDY590" s="198"/>
      <c r="JDZ590" s="198"/>
      <c r="JEA590" s="198"/>
      <c r="JEB590" s="198"/>
      <c r="JEC590" s="198"/>
      <c r="JED590" s="198"/>
      <c r="JEE590" s="198"/>
      <c r="JEF590" s="198"/>
      <c r="JEG590" s="198"/>
      <c r="JEH590" s="198"/>
      <c r="JEI590" s="198"/>
      <c r="JEJ590" s="198"/>
      <c r="JEK590" s="198"/>
      <c r="JEL590" s="198"/>
      <c r="JEM590" s="198"/>
      <c r="JEN590" s="198"/>
      <c r="JEO590" s="198"/>
      <c r="JEP590" s="198"/>
      <c r="JEQ590" s="198"/>
      <c r="JER590" s="198"/>
      <c r="JES590" s="198"/>
      <c r="JET590" s="198"/>
      <c r="JEU590" s="198"/>
      <c r="JEV590" s="198"/>
      <c r="JEW590" s="198"/>
      <c r="JEX590" s="198"/>
      <c r="JEY590" s="198"/>
      <c r="JEZ590" s="198"/>
      <c r="JFA590" s="198"/>
      <c r="JFB590" s="198"/>
      <c r="JFC590" s="198"/>
      <c r="JFD590" s="198"/>
      <c r="JFE590" s="198"/>
      <c r="JFF590" s="198"/>
      <c r="JFG590" s="198"/>
      <c r="JFH590" s="198"/>
      <c r="JFI590" s="198"/>
      <c r="JFJ590" s="198"/>
      <c r="JFK590" s="198"/>
      <c r="JFL590" s="198"/>
      <c r="JFM590" s="198"/>
      <c r="JFN590" s="198"/>
      <c r="JFO590" s="198"/>
      <c r="JFP590" s="198"/>
      <c r="JFQ590" s="198"/>
      <c r="JFR590" s="198"/>
      <c r="JFS590" s="198"/>
      <c r="JFT590" s="198"/>
      <c r="JFU590" s="198"/>
      <c r="JFV590" s="198"/>
      <c r="JFW590" s="198"/>
      <c r="JFX590" s="198"/>
      <c r="JFY590" s="198"/>
      <c r="JFZ590" s="198"/>
      <c r="JGA590" s="198"/>
      <c r="JGB590" s="198"/>
      <c r="JGC590" s="198"/>
      <c r="JGD590" s="198"/>
      <c r="JGE590" s="198"/>
      <c r="JGF590" s="198"/>
      <c r="JGG590" s="198"/>
      <c r="JGH590" s="198"/>
      <c r="JGI590" s="198"/>
      <c r="JGJ590" s="198"/>
      <c r="JGK590" s="198"/>
      <c r="JGL590" s="198"/>
      <c r="JGM590" s="198"/>
      <c r="JGN590" s="198"/>
      <c r="JGO590" s="198"/>
      <c r="JGP590" s="198"/>
      <c r="JGQ590" s="198"/>
      <c r="JGR590" s="198"/>
      <c r="JGS590" s="198"/>
      <c r="JGT590" s="198"/>
      <c r="JGU590" s="198"/>
      <c r="JGV590" s="198"/>
      <c r="JGW590" s="198"/>
      <c r="JGX590" s="198"/>
      <c r="JGY590" s="198"/>
      <c r="JGZ590" s="198"/>
      <c r="JHA590" s="198"/>
      <c r="JHB590" s="198"/>
      <c r="JHC590" s="198"/>
      <c r="JHD590" s="198"/>
      <c r="JHE590" s="198"/>
      <c r="JHF590" s="198"/>
      <c r="JHG590" s="198"/>
      <c r="JHH590" s="198"/>
      <c r="JHI590" s="198"/>
      <c r="JHJ590" s="198"/>
      <c r="JHK590" s="198"/>
      <c r="JHL590" s="198"/>
      <c r="JHM590" s="198"/>
      <c r="JHN590" s="198"/>
      <c r="JHO590" s="198"/>
      <c r="JHP590" s="198"/>
      <c r="JHQ590" s="198"/>
      <c r="JHR590" s="198"/>
      <c r="JHS590" s="198"/>
      <c r="JHT590" s="198"/>
      <c r="JHU590" s="198"/>
      <c r="JHV590" s="198"/>
      <c r="JHW590" s="198"/>
      <c r="JHX590" s="198"/>
      <c r="JHY590" s="198"/>
      <c r="JHZ590" s="198"/>
      <c r="JIA590" s="198"/>
      <c r="JIB590" s="198"/>
      <c r="JIC590" s="198"/>
      <c r="JID590" s="198"/>
      <c r="JIE590" s="198"/>
      <c r="JIF590" s="198"/>
      <c r="JIG590" s="198"/>
      <c r="JIH590" s="198"/>
      <c r="JII590" s="198"/>
      <c r="JIJ590" s="198"/>
      <c r="JIK590" s="198"/>
      <c r="JIL590" s="198"/>
      <c r="JIM590" s="198"/>
      <c r="JIN590" s="198"/>
      <c r="JIO590" s="198"/>
      <c r="JIP590" s="198"/>
      <c r="JIQ590" s="198"/>
      <c r="JIR590" s="198"/>
      <c r="JIS590" s="198"/>
      <c r="JIT590" s="198"/>
      <c r="JIU590" s="198"/>
      <c r="JIV590" s="198"/>
      <c r="JIW590" s="198"/>
      <c r="JIX590" s="198"/>
      <c r="JIY590" s="198"/>
      <c r="JIZ590" s="198"/>
      <c r="JJA590" s="198"/>
      <c r="JJB590" s="198"/>
      <c r="JJC590" s="198"/>
      <c r="JJD590" s="198"/>
      <c r="JJE590" s="198"/>
      <c r="JJF590" s="198"/>
      <c r="JJG590" s="198"/>
      <c r="JJH590" s="198"/>
      <c r="JJI590" s="198"/>
      <c r="JJJ590" s="198"/>
      <c r="JJK590" s="198"/>
      <c r="JJL590" s="198"/>
      <c r="JJM590" s="198"/>
      <c r="JJN590" s="198"/>
      <c r="JJO590" s="198"/>
      <c r="JJP590" s="198"/>
      <c r="JJQ590" s="198"/>
      <c r="JJR590" s="198"/>
      <c r="JJS590" s="198"/>
      <c r="JJT590" s="198"/>
      <c r="JJU590" s="198"/>
      <c r="JJV590" s="198"/>
      <c r="JJW590" s="198"/>
      <c r="JJX590" s="198"/>
      <c r="JJY590" s="198"/>
      <c r="JJZ590" s="198"/>
      <c r="JKA590" s="198"/>
      <c r="JKB590" s="198"/>
      <c r="JKC590" s="198"/>
      <c r="JKD590" s="198"/>
      <c r="JKE590" s="198"/>
      <c r="JKF590" s="198"/>
      <c r="JKG590" s="198"/>
      <c r="JKH590" s="198"/>
      <c r="JKI590" s="198"/>
      <c r="JKJ590" s="198"/>
      <c r="JKK590" s="198"/>
      <c r="JKL590" s="198"/>
      <c r="JKM590" s="198"/>
      <c r="JKN590" s="198"/>
      <c r="JKO590" s="198"/>
      <c r="JKP590" s="198"/>
      <c r="JKQ590" s="198"/>
      <c r="JKR590" s="198"/>
      <c r="JKS590" s="198"/>
      <c r="JKT590" s="198"/>
      <c r="JKU590" s="198"/>
      <c r="JKV590" s="198"/>
      <c r="JKW590" s="198"/>
      <c r="JKX590" s="198"/>
      <c r="JKY590" s="198"/>
      <c r="JKZ590" s="198"/>
      <c r="JLA590" s="198"/>
      <c r="JLB590" s="198"/>
      <c r="JLC590" s="198"/>
      <c r="JLD590" s="198"/>
      <c r="JLE590" s="198"/>
      <c r="JLF590" s="198"/>
      <c r="JLG590" s="198"/>
      <c r="JLH590" s="198"/>
      <c r="JLI590" s="198"/>
      <c r="JLJ590" s="198"/>
      <c r="JLK590" s="198"/>
      <c r="JLL590" s="198"/>
      <c r="JLM590" s="198"/>
      <c r="JLN590" s="198"/>
      <c r="JLO590" s="198"/>
      <c r="JLP590" s="198"/>
      <c r="JLQ590" s="198"/>
      <c r="JLR590" s="198"/>
      <c r="JLS590" s="198"/>
      <c r="JLT590" s="198"/>
      <c r="JLU590" s="198"/>
      <c r="JLV590" s="198"/>
      <c r="JLW590" s="198"/>
      <c r="JLX590" s="198"/>
      <c r="JLY590" s="198"/>
      <c r="JLZ590" s="198"/>
      <c r="JMA590" s="198"/>
      <c r="JMB590" s="198"/>
      <c r="JMC590" s="198"/>
      <c r="JMD590" s="198"/>
      <c r="JME590" s="198"/>
      <c r="JMF590" s="198"/>
      <c r="JMG590" s="198"/>
      <c r="JMH590" s="198"/>
      <c r="JMI590" s="198"/>
      <c r="JMJ590" s="198"/>
      <c r="JMK590" s="198"/>
      <c r="JML590" s="198"/>
      <c r="JMM590" s="198"/>
      <c r="JMN590" s="198"/>
      <c r="JMO590" s="198"/>
      <c r="JMP590" s="198"/>
      <c r="JMQ590" s="198"/>
      <c r="JMR590" s="198"/>
      <c r="JMS590" s="198"/>
      <c r="JMT590" s="198"/>
      <c r="JMU590" s="198"/>
      <c r="JMV590" s="198"/>
      <c r="JMW590" s="198"/>
      <c r="JMX590" s="198"/>
      <c r="JMY590" s="198"/>
      <c r="JMZ590" s="198"/>
      <c r="JNA590" s="198"/>
      <c r="JNB590" s="198"/>
      <c r="JNC590" s="198"/>
      <c r="JND590" s="198"/>
      <c r="JNE590" s="198"/>
      <c r="JNF590" s="198"/>
      <c r="JNG590" s="198"/>
      <c r="JNH590" s="198"/>
      <c r="JNI590" s="198"/>
      <c r="JNJ590" s="198"/>
      <c r="JNK590" s="198"/>
      <c r="JNL590" s="198"/>
      <c r="JNM590" s="198"/>
      <c r="JNN590" s="198"/>
      <c r="JNO590" s="198"/>
      <c r="JNP590" s="198"/>
      <c r="JNQ590" s="198"/>
      <c r="JNR590" s="198"/>
      <c r="JNS590" s="198"/>
      <c r="JNT590" s="198"/>
      <c r="JNU590" s="198"/>
      <c r="JNV590" s="198"/>
      <c r="JNW590" s="198"/>
      <c r="JNX590" s="198"/>
      <c r="JNY590" s="198"/>
      <c r="JNZ590" s="198"/>
      <c r="JOA590" s="198"/>
      <c r="JOB590" s="198"/>
      <c r="JOC590" s="198"/>
      <c r="JOD590" s="198"/>
      <c r="JOE590" s="198"/>
      <c r="JOF590" s="198"/>
      <c r="JOG590" s="198"/>
      <c r="JOH590" s="198"/>
      <c r="JOI590" s="198"/>
      <c r="JOJ590" s="198"/>
      <c r="JOK590" s="198"/>
      <c r="JOL590" s="198"/>
      <c r="JOM590" s="198"/>
      <c r="JON590" s="198"/>
      <c r="JOO590" s="198"/>
      <c r="JOP590" s="198"/>
      <c r="JOQ590" s="198"/>
      <c r="JOR590" s="198"/>
      <c r="JOS590" s="198"/>
      <c r="JOT590" s="198"/>
      <c r="JOU590" s="198"/>
      <c r="JOV590" s="198"/>
      <c r="JOW590" s="198"/>
      <c r="JOX590" s="198"/>
      <c r="JOY590" s="198"/>
      <c r="JOZ590" s="198"/>
      <c r="JPA590" s="198"/>
      <c r="JPB590" s="198"/>
      <c r="JPC590" s="198"/>
      <c r="JPD590" s="198"/>
      <c r="JPE590" s="198"/>
      <c r="JPF590" s="198"/>
      <c r="JPG590" s="198"/>
      <c r="JPH590" s="198"/>
      <c r="JPI590" s="198"/>
      <c r="JPJ590" s="198"/>
      <c r="JPK590" s="198"/>
      <c r="JPL590" s="198"/>
      <c r="JPM590" s="198"/>
      <c r="JPN590" s="198"/>
      <c r="JPO590" s="198"/>
      <c r="JPP590" s="198"/>
      <c r="JPQ590" s="198"/>
      <c r="JPR590" s="198"/>
      <c r="JPS590" s="198"/>
      <c r="JPT590" s="198"/>
      <c r="JPU590" s="198"/>
      <c r="JPV590" s="198"/>
      <c r="JPW590" s="198"/>
      <c r="JPX590" s="198"/>
      <c r="JPY590" s="198"/>
      <c r="JPZ590" s="198"/>
      <c r="JQA590" s="198"/>
      <c r="JQB590" s="198"/>
      <c r="JQC590" s="198"/>
      <c r="JQD590" s="198"/>
      <c r="JQE590" s="198"/>
      <c r="JQF590" s="198"/>
      <c r="JQG590" s="198"/>
      <c r="JQH590" s="198"/>
      <c r="JQI590" s="198"/>
      <c r="JQJ590" s="198"/>
      <c r="JQK590" s="198"/>
      <c r="JQL590" s="198"/>
      <c r="JQM590" s="198"/>
      <c r="JQN590" s="198"/>
      <c r="JQO590" s="198"/>
      <c r="JQP590" s="198"/>
      <c r="JQQ590" s="198"/>
      <c r="JQR590" s="198"/>
      <c r="JQS590" s="198"/>
      <c r="JQT590" s="198"/>
      <c r="JQU590" s="198"/>
      <c r="JQV590" s="198"/>
      <c r="JQW590" s="198"/>
      <c r="JQX590" s="198"/>
      <c r="JQY590" s="198"/>
      <c r="JQZ590" s="198"/>
      <c r="JRA590" s="198"/>
      <c r="JRB590" s="198"/>
      <c r="JRC590" s="198"/>
      <c r="JRD590" s="198"/>
      <c r="JRE590" s="198"/>
      <c r="JRF590" s="198"/>
      <c r="JRG590" s="198"/>
      <c r="JRH590" s="198"/>
      <c r="JRI590" s="198"/>
      <c r="JRJ590" s="198"/>
      <c r="JRK590" s="198"/>
      <c r="JRL590" s="198"/>
      <c r="JRM590" s="198"/>
      <c r="JRN590" s="198"/>
      <c r="JRO590" s="198"/>
      <c r="JRP590" s="198"/>
      <c r="JRQ590" s="198"/>
      <c r="JRR590" s="198"/>
      <c r="JRS590" s="198"/>
      <c r="JRT590" s="198"/>
      <c r="JRU590" s="198"/>
      <c r="JRV590" s="198"/>
      <c r="JRW590" s="198"/>
      <c r="JRX590" s="198"/>
      <c r="JRY590" s="198"/>
      <c r="JRZ590" s="198"/>
      <c r="JSA590" s="198"/>
      <c r="JSB590" s="198"/>
      <c r="JSC590" s="198"/>
      <c r="JSD590" s="198"/>
      <c r="JSE590" s="198"/>
      <c r="JSF590" s="198"/>
      <c r="JSG590" s="198"/>
      <c r="JSH590" s="198"/>
      <c r="JSI590" s="198"/>
      <c r="JSJ590" s="198"/>
      <c r="JSK590" s="198"/>
      <c r="JSL590" s="198"/>
      <c r="JSM590" s="198"/>
      <c r="JSN590" s="198"/>
      <c r="JSO590" s="198"/>
      <c r="JSP590" s="198"/>
      <c r="JSQ590" s="198"/>
      <c r="JSR590" s="198"/>
      <c r="JSS590" s="198"/>
      <c r="JST590" s="198"/>
      <c r="JSU590" s="198"/>
      <c r="JSV590" s="198"/>
      <c r="JSW590" s="198"/>
      <c r="JSX590" s="198"/>
      <c r="JSY590" s="198"/>
      <c r="JSZ590" s="198"/>
      <c r="JTA590" s="198"/>
      <c r="JTB590" s="198"/>
      <c r="JTC590" s="198"/>
      <c r="JTD590" s="198"/>
      <c r="JTE590" s="198"/>
      <c r="JTF590" s="198"/>
      <c r="JTG590" s="198"/>
      <c r="JTH590" s="198"/>
      <c r="JTI590" s="198"/>
      <c r="JTJ590" s="198"/>
      <c r="JTK590" s="198"/>
      <c r="JTL590" s="198"/>
      <c r="JTM590" s="198"/>
      <c r="JTN590" s="198"/>
      <c r="JTO590" s="198"/>
      <c r="JTP590" s="198"/>
      <c r="JTQ590" s="198"/>
      <c r="JTR590" s="198"/>
      <c r="JTS590" s="198"/>
      <c r="JTT590" s="198"/>
      <c r="JTU590" s="198"/>
      <c r="JTV590" s="198"/>
      <c r="JTW590" s="198"/>
      <c r="JTX590" s="198"/>
      <c r="JTY590" s="198"/>
      <c r="JTZ590" s="198"/>
      <c r="JUA590" s="198"/>
      <c r="JUB590" s="198"/>
      <c r="JUC590" s="198"/>
      <c r="JUD590" s="198"/>
      <c r="JUE590" s="198"/>
      <c r="JUF590" s="198"/>
      <c r="JUG590" s="198"/>
      <c r="JUH590" s="198"/>
      <c r="JUI590" s="198"/>
      <c r="JUJ590" s="198"/>
      <c r="JUK590" s="198"/>
      <c r="JUL590" s="198"/>
      <c r="JUM590" s="198"/>
      <c r="JUN590" s="198"/>
      <c r="JUO590" s="198"/>
      <c r="JUP590" s="198"/>
      <c r="JUQ590" s="198"/>
      <c r="JUR590" s="198"/>
      <c r="JUS590" s="198"/>
      <c r="JUT590" s="198"/>
      <c r="JUU590" s="198"/>
      <c r="JUV590" s="198"/>
      <c r="JUW590" s="198"/>
      <c r="JUX590" s="198"/>
      <c r="JUY590" s="198"/>
      <c r="JUZ590" s="198"/>
      <c r="JVA590" s="198"/>
      <c r="JVB590" s="198"/>
      <c r="JVC590" s="198"/>
      <c r="JVD590" s="198"/>
      <c r="JVE590" s="198"/>
      <c r="JVF590" s="198"/>
      <c r="JVG590" s="198"/>
      <c r="JVH590" s="198"/>
      <c r="JVI590" s="198"/>
      <c r="JVJ590" s="198"/>
      <c r="JVK590" s="198"/>
      <c r="JVL590" s="198"/>
      <c r="JVM590" s="198"/>
      <c r="JVN590" s="198"/>
      <c r="JVO590" s="198"/>
      <c r="JVP590" s="198"/>
      <c r="JVQ590" s="198"/>
      <c r="JVR590" s="198"/>
      <c r="JVS590" s="198"/>
      <c r="JVT590" s="198"/>
      <c r="JVU590" s="198"/>
      <c r="JVV590" s="198"/>
      <c r="JVW590" s="198"/>
      <c r="JVX590" s="198"/>
      <c r="JVY590" s="198"/>
      <c r="JVZ590" s="198"/>
      <c r="JWA590" s="198"/>
      <c r="JWB590" s="198"/>
      <c r="JWC590" s="198"/>
      <c r="JWD590" s="198"/>
      <c r="JWE590" s="198"/>
      <c r="JWF590" s="198"/>
      <c r="JWG590" s="198"/>
      <c r="JWH590" s="198"/>
      <c r="JWI590" s="198"/>
      <c r="JWJ590" s="198"/>
      <c r="JWK590" s="198"/>
      <c r="JWL590" s="198"/>
      <c r="JWM590" s="198"/>
      <c r="JWN590" s="198"/>
      <c r="JWO590" s="198"/>
      <c r="JWP590" s="198"/>
      <c r="JWQ590" s="198"/>
      <c r="JWR590" s="198"/>
      <c r="JWS590" s="198"/>
      <c r="JWT590" s="198"/>
      <c r="JWU590" s="198"/>
      <c r="JWV590" s="198"/>
      <c r="JWW590" s="198"/>
      <c r="JWX590" s="198"/>
      <c r="JWY590" s="198"/>
      <c r="JWZ590" s="198"/>
      <c r="JXA590" s="198"/>
      <c r="JXB590" s="198"/>
      <c r="JXC590" s="198"/>
      <c r="JXD590" s="198"/>
      <c r="JXE590" s="198"/>
      <c r="JXF590" s="198"/>
      <c r="JXG590" s="198"/>
      <c r="JXH590" s="198"/>
      <c r="JXI590" s="198"/>
      <c r="JXJ590" s="198"/>
      <c r="JXK590" s="198"/>
      <c r="JXL590" s="198"/>
      <c r="JXM590" s="198"/>
      <c r="JXN590" s="198"/>
      <c r="JXO590" s="198"/>
      <c r="JXP590" s="198"/>
      <c r="JXQ590" s="198"/>
      <c r="JXR590" s="198"/>
      <c r="JXS590" s="198"/>
      <c r="JXT590" s="198"/>
      <c r="JXU590" s="198"/>
      <c r="JXV590" s="198"/>
      <c r="JXW590" s="198"/>
      <c r="JXX590" s="198"/>
      <c r="JXY590" s="198"/>
      <c r="JXZ590" s="198"/>
      <c r="JYA590" s="198"/>
      <c r="JYB590" s="198"/>
      <c r="JYC590" s="198"/>
      <c r="JYD590" s="198"/>
      <c r="JYE590" s="198"/>
      <c r="JYF590" s="198"/>
      <c r="JYG590" s="198"/>
      <c r="JYH590" s="198"/>
      <c r="JYI590" s="198"/>
      <c r="JYJ590" s="198"/>
      <c r="JYK590" s="198"/>
      <c r="JYL590" s="198"/>
      <c r="JYM590" s="198"/>
      <c r="JYN590" s="198"/>
      <c r="JYO590" s="198"/>
      <c r="JYP590" s="198"/>
      <c r="JYQ590" s="198"/>
      <c r="JYR590" s="198"/>
      <c r="JYS590" s="198"/>
      <c r="JYT590" s="198"/>
      <c r="JYU590" s="198"/>
      <c r="JYV590" s="198"/>
      <c r="JYW590" s="198"/>
      <c r="JYX590" s="198"/>
      <c r="JYY590" s="198"/>
      <c r="JYZ590" s="198"/>
      <c r="JZA590" s="198"/>
      <c r="JZB590" s="198"/>
      <c r="JZC590" s="198"/>
      <c r="JZD590" s="198"/>
      <c r="JZE590" s="198"/>
      <c r="JZF590" s="198"/>
      <c r="JZG590" s="198"/>
      <c r="JZH590" s="198"/>
      <c r="JZI590" s="198"/>
      <c r="JZJ590" s="198"/>
      <c r="JZK590" s="198"/>
      <c r="JZL590" s="198"/>
      <c r="JZM590" s="198"/>
      <c r="JZN590" s="198"/>
      <c r="JZO590" s="198"/>
      <c r="JZP590" s="198"/>
      <c r="JZQ590" s="198"/>
      <c r="JZR590" s="198"/>
      <c r="JZS590" s="198"/>
      <c r="JZT590" s="198"/>
      <c r="JZU590" s="198"/>
      <c r="JZV590" s="198"/>
      <c r="JZW590" s="198"/>
      <c r="JZX590" s="198"/>
      <c r="JZY590" s="198"/>
      <c r="JZZ590" s="198"/>
      <c r="KAA590" s="198"/>
      <c r="KAB590" s="198"/>
      <c r="KAC590" s="198"/>
      <c r="KAD590" s="198"/>
      <c r="KAE590" s="198"/>
      <c r="KAF590" s="198"/>
      <c r="KAG590" s="198"/>
      <c r="KAH590" s="198"/>
      <c r="KAI590" s="198"/>
      <c r="KAJ590" s="198"/>
      <c r="KAK590" s="198"/>
      <c r="KAL590" s="198"/>
      <c r="KAM590" s="198"/>
      <c r="KAN590" s="198"/>
      <c r="KAO590" s="198"/>
      <c r="KAP590" s="198"/>
      <c r="KAQ590" s="198"/>
      <c r="KAR590" s="198"/>
      <c r="KAS590" s="198"/>
      <c r="KAT590" s="198"/>
      <c r="KAU590" s="198"/>
      <c r="KAV590" s="198"/>
      <c r="KAW590" s="198"/>
      <c r="KAX590" s="198"/>
      <c r="KAY590" s="198"/>
      <c r="KAZ590" s="198"/>
      <c r="KBA590" s="198"/>
      <c r="KBB590" s="198"/>
      <c r="KBC590" s="198"/>
      <c r="KBD590" s="198"/>
      <c r="KBE590" s="198"/>
      <c r="KBF590" s="198"/>
      <c r="KBG590" s="198"/>
      <c r="KBH590" s="198"/>
      <c r="KBI590" s="198"/>
      <c r="KBJ590" s="198"/>
      <c r="KBK590" s="198"/>
      <c r="KBL590" s="198"/>
      <c r="KBM590" s="198"/>
      <c r="KBN590" s="198"/>
      <c r="KBO590" s="198"/>
      <c r="KBP590" s="198"/>
      <c r="KBQ590" s="198"/>
      <c r="KBR590" s="198"/>
      <c r="KBS590" s="198"/>
      <c r="KBT590" s="198"/>
      <c r="KBU590" s="198"/>
      <c r="KBV590" s="198"/>
      <c r="KBW590" s="198"/>
      <c r="KBX590" s="198"/>
      <c r="KBY590" s="198"/>
      <c r="KBZ590" s="198"/>
      <c r="KCA590" s="198"/>
      <c r="KCB590" s="198"/>
      <c r="KCC590" s="198"/>
      <c r="KCD590" s="198"/>
      <c r="KCE590" s="198"/>
      <c r="KCF590" s="198"/>
      <c r="KCG590" s="198"/>
      <c r="KCH590" s="198"/>
      <c r="KCI590" s="198"/>
      <c r="KCJ590" s="198"/>
      <c r="KCK590" s="198"/>
      <c r="KCL590" s="198"/>
      <c r="KCM590" s="198"/>
      <c r="KCN590" s="198"/>
      <c r="KCO590" s="198"/>
      <c r="KCP590" s="198"/>
      <c r="KCQ590" s="198"/>
      <c r="KCR590" s="198"/>
      <c r="KCS590" s="198"/>
      <c r="KCT590" s="198"/>
      <c r="KCU590" s="198"/>
      <c r="KCV590" s="198"/>
      <c r="KCW590" s="198"/>
      <c r="KCX590" s="198"/>
      <c r="KCY590" s="198"/>
      <c r="KCZ590" s="198"/>
      <c r="KDA590" s="198"/>
      <c r="KDB590" s="198"/>
      <c r="KDC590" s="198"/>
      <c r="KDD590" s="198"/>
      <c r="KDE590" s="198"/>
      <c r="KDF590" s="198"/>
      <c r="KDG590" s="198"/>
      <c r="KDH590" s="198"/>
      <c r="KDI590" s="198"/>
      <c r="KDJ590" s="198"/>
      <c r="KDK590" s="198"/>
      <c r="KDL590" s="198"/>
      <c r="KDM590" s="198"/>
      <c r="KDN590" s="198"/>
      <c r="KDO590" s="198"/>
      <c r="KDP590" s="198"/>
      <c r="KDQ590" s="198"/>
      <c r="KDR590" s="198"/>
      <c r="KDS590" s="198"/>
      <c r="KDT590" s="198"/>
      <c r="KDU590" s="198"/>
      <c r="KDV590" s="198"/>
      <c r="KDW590" s="198"/>
      <c r="KDX590" s="198"/>
      <c r="KDY590" s="198"/>
      <c r="KDZ590" s="198"/>
      <c r="KEA590" s="198"/>
      <c r="KEB590" s="198"/>
      <c r="KEC590" s="198"/>
      <c r="KED590" s="198"/>
      <c r="KEE590" s="198"/>
      <c r="KEF590" s="198"/>
      <c r="KEG590" s="198"/>
      <c r="KEH590" s="198"/>
      <c r="KEI590" s="198"/>
      <c r="KEJ590" s="198"/>
      <c r="KEK590" s="198"/>
      <c r="KEL590" s="198"/>
      <c r="KEM590" s="198"/>
      <c r="KEN590" s="198"/>
      <c r="KEO590" s="198"/>
      <c r="KEP590" s="198"/>
      <c r="KEQ590" s="198"/>
      <c r="KER590" s="198"/>
      <c r="KES590" s="198"/>
      <c r="KET590" s="198"/>
      <c r="KEU590" s="198"/>
      <c r="KEV590" s="198"/>
      <c r="KEW590" s="198"/>
      <c r="KEX590" s="198"/>
      <c r="KEY590" s="198"/>
      <c r="KEZ590" s="198"/>
      <c r="KFA590" s="198"/>
      <c r="KFB590" s="198"/>
      <c r="KFC590" s="198"/>
      <c r="KFD590" s="198"/>
      <c r="KFE590" s="198"/>
      <c r="KFF590" s="198"/>
      <c r="KFG590" s="198"/>
      <c r="KFH590" s="198"/>
      <c r="KFI590" s="198"/>
      <c r="KFJ590" s="198"/>
      <c r="KFK590" s="198"/>
      <c r="KFL590" s="198"/>
      <c r="KFM590" s="198"/>
      <c r="KFN590" s="198"/>
      <c r="KFO590" s="198"/>
      <c r="KFP590" s="198"/>
      <c r="KFQ590" s="198"/>
      <c r="KFR590" s="198"/>
      <c r="KFS590" s="198"/>
      <c r="KFT590" s="198"/>
      <c r="KFU590" s="198"/>
      <c r="KFV590" s="198"/>
      <c r="KFW590" s="198"/>
      <c r="KFX590" s="198"/>
      <c r="KFY590" s="198"/>
      <c r="KFZ590" s="198"/>
      <c r="KGA590" s="198"/>
      <c r="KGB590" s="198"/>
      <c r="KGC590" s="198"/>
      <c r="KGD590" s="198"/>
      <c r="KGE590" s="198"/>
      <c r="KGF590" s="198"/>
      <c r="KGG590" s="198"/>
      <c r="KGH590" s="198"/>
      <c r="KGI590" s="198"/>
      <c r="KGJ590" s="198"/>
      <c r="KGK590" s="198"/>
      <c r="KGL590" s="198"/>
      <c r="KGM590" s="198"/>
      <c r="KGN590" s="198"/>
      <c r="KGO590" s="198"/>
      <c r="KGP590" s="198"/>
      <c r="KGQ590" s="198"/>
      <c r="KGR590" s="198"/>
      <c r="KGS590" s="198"/>
      <c r="KGT590" s="198"/>
      <c r="KGU590" s="198"/>
      <c r="KGV590" s="198"/>
      <c r="KGW590" s="198"/>
      <c r="KGX590" s="198"/>
      <c r="KGY590" s="198"/>
      <c r="KGZ590" s="198"/>
      <c r="KHA590" s="198"/>
      <c r="KHB590" s="198"/>
      <c r="KHC590" s="198"/>
      <c r="KHD590" s="198"/>
      <c r="KHE590" s="198"/>
      <c r="KHF590" s="198"/>
      <c r="KHG590" s="198"/>
      <c r="KHH590" s="198"/>
      <c r="KHI590" s="198"/>
      <c r="KHJ590" s="198"/>
      <c r="KHK590" s="198"/>
      <c r="KHL590" s="198"/>
      <c r="KHM590" s="198"/>
      <c r="KHN590" s="198"/>
      <c r="KHO590" s="198"/>
      <c r="KHP590" s="198"/>
      <c r="KHQ590" s="198"/>
      <c r="KHR590" s="198"/>
      <c r="KHS590" s="198"/>
      <c r="KHT590" s="198"/>
      <c r="KHU590" s="198"/>
      <c r="KHV590" s="198"/>
      <c r="KHW590" s="198"/>
      <c r="KHX590" s="198"/>
      <c r="KHY590" s="198"/>
      <c r="KHZ590" s="198"/>
      <c r="KIA590" s="198"/>
      <c r="KIB590" s="198"/>
      <c r="KIC590" s="198"/>
      <c r="KID590" s="198"/>
      <c r="KIE590" s="198"/>
      <c r="KIF590" s="198"/>
      <c r="KIG590" s="198"/>
      <c r="KIH590" s="198"/>
      <c r="KII590" s="198"/>
      <c r="KIJ590" s="198"/>
      <c r="KIK590" s="198"/>
      <c r="KIL590" s="198"/>
      <c r="KIM590" s="198"/>
      <c r="KIN590" s="198"/>
      <c r="KIO590" s="198"/>
      <c r="KIP590" s="198"/>
      <c r="KIQ590" s="198"/>
      <c r="KIR590" s="198"/>
      <c r="KIS590" s="198"/>
      <c r="KIT590" s="198"/>
      <c r="KIU590" s="198"/>
      <c r="KIV590" s="198"/>
      <c r="KIW590" s="198"/>
      <c r="KIX590" s="198"/>
      <c r="KIY590" s="198"/>
      <c r="KIZ590" s="198"/>
      <c r="KJA590" s="198"/>
      <c r="KJB590" s="198"/>
      <c r="KJC590" s="198"/>
      <c r="KJD590" s="198"/>
      <c r="KJE590" s="198"/>
      <c r="KJF590" s="198"/>
      <c r="KJG590" s="198"/>
      <c r="KJH590" s="198"/>
      <c r="KJI590" s="198"/>
      <c r="KJJ590" s="198"/>
      <c r="KJK590" s="198"/>
      <c r="KJL590" s="198"/>
      <c r="KJM590" s="198"/>
      <c r="KJN590" s="198"/>
      <c r="KJO590" s="198"/>
      <c r="KJP590" s="198"/>
      <c r="KJQ590" s="198"/>
      <c r="KJR590" s="198"/>
      <c r="KJS590" s="198"/>
      <c r="KJT590" s="198"/>
      <c r="KJU590" s="198"/>
      <c r="KJV590" s="198"/>
      <c r="KJW590" s="198"/>
      <c r="KJX590" s="198"/>
      <c r="KJY590" s="198"/>
      <c r="KJZ590" s="198"/>
      <c r="KKA590" s="198"/>
      <c r="KKB590" s="198"/>
      <c r="KKC590" s="198"/>
      <c r="KKD590" s="198"/>
      <c r="KKE590" s="198"/>
      <c r="KKF590" s="198"/>
      <c r="KKG590" s="198"/>
      <c r="KKH590" s="198"/>
      <c r="KKI590" s="198"/>
      <c r="KKJ590" s="198"/>
      <c r="KKK590" s="198"/>
      <c r="KKL590" s="198"/>
      <c r="KKM590" s="198"/>
      <c r="KKN590" s="198"/>
      <c r="KKO590" s="198"/>
      <c r="KKP590" s="198"/>
      <c r="KKQ590" s="198"/>
      <c r="KKR590" s="198"/>
      <c r="KKS590" s="198"/>
      <c r="KKT590" s="198"/>
      <c r="KKU590" s="198"/>
      <c r="KKV590" s="198"/>
      <c r="KKW590" s="198"/>
      <c r="KKX590" s="198"/>
      <c r="KKY590" s="198"/>
      <c r="KKZ590" s="198"/>
      <c r="KLA590" s="198"/>
      <c r="KLB590" s="198"/>
      <c r="KLC590" s="198"/>
      <c r="KLD590" s="198"/>
      <c r="KLE590" s="198"/>
      <c r="KLF590" s="198"/>
      <c r="KLG590" s="198"/>
      <c r="KLH590" s="198"/>
      <c r="KLI590" s="198"/>
      <c r="KLJ590" s="198"/>
      <c r="KLK590" s="198"/>
      <c r="KLL590" s="198"/>
      <c r="KLM590" s="198"/>
      <c r="KLN590" s="198"/>
      <c r="KLO590" s="198"/>
      <c r="KLP590" s="198"/>
      <c r="KLQ590" s="198"/>
      <c r="KLR590" s="198"/>
      <c r="KLS590" s="198"/>
      <c r="KLT590" s="198"/>
      <c r="KLU590" s="198"/>
      <c r="KLV590" s="198"/>
      <c r="KLW590" s="198"/>
      <c r="KLX590" s="198"/>
      <c r="KLY590" s="198"/>
      <c r="KLZ590" s="198"/>
      <c r="KMA590" s="198"/>
      <c r="KMB590" s="198"/>
      <c r="KMC590" s="198"/>
      <c r="KMD590" s="198"/>
      <c r="KME590" s="198"/>
      <c r="KMF590" s="198"/>
      <c r="KMG590" s="198"/>
      <c r="KMH590" s="198"/>
      <c r="KMI590" s="198"/>
      <c r="KMJ590" s="198"/>
      <c r="KMK590" s="198"/>
      <c r="KML590" s="198"/>
      <c r="KMM590" s="198"/>
      <c r="KMN590" s="198"/>
      <c r="KMO590" s="198"/>
      <c r="KMP590" s="198"/>
      <c r="KMQ590" s="198"/>
      <c r="KMR590" s="198"/>
      <c r="KMS590" s="198"/>
      <c r="KMT590" s="198"/>
      <c r="KMU590" s="198"/>
      <c r="KMV590" s="198"/>
      <c r="KMW590" s="198"/>
      <c r="KMX590" s="198"/>
      <c r="KMY590" s="198"/>
      <c r="KMZ590" s="198"/>
      <c r="KNA590" s="198"/>
      <c r="KNB590" s="198"/>
      <c r="KNC590" s="198"/>
      <c r="KND590" s="198"/>
      <c r="KNE590" s="198"/>
      <c r="KNF590" s="198"/>
      <c r="KNG590" s="198"/>
      <c r="KNH590" s="198"/>
      <c r="KNI590" s="198"/>
      <c r="KNJ590" s="198"/>
      <c r="KNK590" s="198"/>
      <c r="KNL590" s="198"/>
      <c r="KNM590" s="198"/>
      <c r="KNN590" s="198"/>
      <c r="KNO590" s="198"/>
      <c r="KNP590" s="198"/>
      <c r="KNQ590" s="198"/>
      <c r="KNR590" s="198"/>
      <c r="KNS590" s="198"/>
      <c r="KNT590" s="198"/>
      <c r="KNU590" s="198"/>
      <c r="KNV590" s="198"/>
      <c r="KNW590" s="198"/>
      <c r="KNX590" s="198"/>
      <c r="KNY590" s="198"/>
      <c r="KNZ590" s="198"/>
      <c r="KOA590" s="198"/>
      <c r="KOB590" s="198"/>
      <c r="KOC590" s="198"/>
      <c r="KOD590" s="198"/>
      <c r="KOE590" s="198"/>
      <c r="KOF590" s="198"/>
      <c r="KOG590" s="198"/>
      <c r="KOH590" s="198"/>
      <c r="KOI590" s="198"/>
      <c r="KOJ590" s="198"/>
      <c r="KOK590" s="198"/>
      <c r="KOL590" s="198"/>
      <c r="KOM590" s="198"/>
      <c r="KON590" s="198"/>
      <c r="KOO590" s="198"/>
      <c r="KOP590" s="198"/>
      <c r="KOQ590" s="198"/>
      <c r="KOR590" s="198"/>
      <c r="KOS590" s="198"/>
      <c r="KOT590" s="198"/>
      <c r="KOU590" s="198"/>
      <c r="KOV590" s="198"/>
      <c r="KOW590" s="198"/>
      <c r="KOX590" s="198"/>
      <c r="KOY590" s="198"/>
      <c r="KOZ590" s="198"/>
      <c r="KPA590" s="198"/>
      <c r="KPB590" s="198"/>
      <c r="KPC590" s="198"/>
      <c r="KPD590" s="198"/>
      <c r="KPE590" s="198"/>
      <c r="KPF590" s="198"/>
      <c r="KPG590" s="198"/>
      <c r="KPH590" s="198"/>
      <c r="KPI590" s="198"/>
      <c r="KPJ590" s="198"/>
      <c r="KPK590" s="198"/>
      <c r="KPL590" s="198"/>
      <c r="KPM590" s="198"/>
      <c r="KPN590" s="198"/>
      <c r="KPO590" s="198"/>
      <c r="KPP590" s="198"/>
      <c r="KPQ590" s="198"/>
      <c r="KPR590" s="198"/>
      <c r="KPS590" s="198"/>
      <c r="KPT590" s="198"/>
      <c r="KPU590" s="198"/>
      <c r="KPV590" s="198"/>
      <c r="KPW590" s="198"/>
      <c r="KPX590" s="198"/>
      <c r="KPY590" s="198"/>
      <c r="KPZ590" s="198"/>
      <c r="KQA590" s="198"/>
      <c r="KQB590" s="198"/>
      <c r="KQC590" s="198"/>
      <c r="KQD590" s="198"/>
      <c r="KQE590" s="198"/>
      <c r="KQF590" s="198"/>
      <c r="KQG590" s="198"/>
      <c r="KQH590" s="198"/>
      <c r="KQI590" s="198"/>
      <c r="KQJ590" s="198"/>
      <c r="KQK590" s="198"/>
      <c r="KQL590" s="198"/>
      <c r="KQM590" s="198"/>
      <c r="KQN590" s="198"/>
      <c r="KQO590" s="198"/>
      <c r="KQP590" s="198"/>
      <c r="KQQ590" s="198"/>
      <c r="KQR590" s="198"/>
      <c r="KQS590" s="198"/>
      <c r="KQT590" s="198"/>
      <c r="KQU590" s="198"/>
      <c r="KQV590" s="198"/>
      <c r="KQW590" s="198"/>
      <c r="KQX590" s="198"/>
      <c r="KQY590" s="198"/>
      <c r="KQZ590" s="198"/>
      <c r="KRA590" s="198"/>
      <c r="KRB590" s="198"/>
      <c r="KRC590" s="198"/>
      <c r="KRD590" s="198"/>
      <c r="KRE590" s="198"/>
      <c r="KRF590" s="198"/>
      <c r="KRG590" s="198"/>
      <c r="KRH590" s="198"/>
      <c r="KRI590" s="198"/>
      <c r="KRJ590" s="198"/>
      <c r="KRK590" s="198"/>
      <c r="KRL590" s="198"/>
      <c r="KRM590" s="198"/>
      <c r="KRN590" s="198"/>
      <c r="KRO590" s="198"/>
      <c r="KRP590" s="198"/>
      <c r="KRQ590" s="198"/>
      <c r="KRR590" s="198"/>
      <c r="KRS590" s="198"/>
      <c r="KRT590" s="198"/>
      <c r="KRU590" s="198"/>
      <c r="KRV590" s="198"/>
      <c r="KRW590" s="198"/>
      <c r="KRX590" s="198"/>
      <c r="KRY590" s="198"/>
      <c r="KRZ590" s="198"/>
      <c r="KSA590" s="198"/>
      <c r="KSB590" s="198"/>
      <c r="KSC590" s="198"/>
      <c r="KSD590" s="198"/>
      <c r="KSE590" s="198"/>
      <c r="KSF590" s="198"/>
      <c r="KSG590" s="198"/>
      <c r="KSH590" s="198"/>
      <c r="KSI590" s="198"/>
      <c r="KSJ590" s="198"/>
      <c r="KSK590" s="198"/>
      <c r="KSL590" s="198"/>
      <c r="KSM590" s="198"/>
      <c r="KSN590" s="198"/>
      <c r="KSO590" s="198"/>
      <c r="KSP590" s="198"/>
      <c r="KSQ590" s="198"/>
      <c r="KSR590" s="198"/>
      <c r="KSS590" s="198"/>
      <c r="KST590" s="198"/>
      <c r="KSU590" s="198"/>
      <c r="KSV590" s="198"/>
      <c r="KSW590" s="198"/>
      <c r="KSX590" s="198"/>
      <c r="KSY590" s="198"/>
      <c r="KSZ590" s="198"/>
      <c r="KTA590" s="198"/>
      <c r="KTB590" s="198"/>
      <c r="KTC590" s="198"/>
      <c r="KTD590" s="198"/>
      <c r="KTE590" s="198"/>
      <c r="KTF590" s="198"/>
      <c r="KTG590" s="198"/>
      <c r="KTH590" s="198"/>
      <c r="KTI590" s="198"/>
      <c r="KTJ590" s="198"/>
      <c r="KTK590" s="198"/>
      <c r="KTL590" s="198"/>
      <c r="KTM590" s="198"/>
      <c r="KTN590" s="198"/>
      <c r="KTO590" s="198"/>
      <c r="KTP590" s="198"/>
      <c r="KTQ590" s="198"/>
      <c r="KTR590" s="198"/>
      <c r="KTS590" s="198"/>
      <c r="KTT590" s="198"/>
      <c r="KTU590" s="198"/>
      <c r="KTV590" s="198"/>
      <c r="KTW590" s="198"/>
      <c r="KTX590" s="198"/>
      <c r="KTY590" s="198"/>
      <c r="KTZ590" s="198"/>
      <c r="KUA590" s="198"/>
      <c r="KUB590" s="198"/>
      <c r="KUC590" s="198"/>
      <c r="KUD590" s="198"/>
      <c r="KUE590" s="198"/>
      <c r="KUF590" s="198"/>
      <c r="KUG590" s="198"/>
      <c r="KUH590" s="198"/>
      <c r="KUI590" s="198"/>
      <c r="KUJ590" s="198"/>
      <c r="KUK590" s="198"/>
      <c r="KUL590" s="198"/>
      <c r="KUM590" s="198"/>
      <c r="KUN590" s="198"/>
      <c r="KUO590" s="198"/>
      <c r="KUP590" s="198"/>
      <c r="KUQ590" s="198"/>
      <c r="KUR590" s="198"/>
      <c r="KUS590" s="198"/>
      <c r="KUT590" s="198"/>
      <c r="KUU590" s="198"/>
      <c r="KUV590" s="198"/>
      <c r="KUW590" s="198"/>
      <c r="KUX590" s="198"/>
      <c r="KUY590" s="198"/>
      <c r="KUZ590" s="198"/>
      <c r="KVA590" s="198"/>
      <c r="KVB590" s="198"/>
      <c r="KVC590" s="198"/>
      <c r="KVD590" s="198"/>
      <c r="KVE590" s="198"/>
      <c r="KVF590" s="198"/>
      <c r="KVG590" s="198"/>
      <c r="KVH590" s="198"/>
      <c r="KVI590" s="198"/>
      <c r="KVJ590" s="198"/>
      <c r="KVK590" s="198"/>
      <c r="KVL590" s="198"/>
      <c r="KVM590" s="198"/>
      <c r="KVN590" s="198"/>
      <c r="KVO590" s="198"/>
      <c r="KVP590" s="198"/>
      <c r="KVQ590" s="198"/>
      <c r="KVR590" s="198"/>
      <c r="KVS590" s="198"/>
      <c r="KVT590" s="198"/>
      <c r="KVU590" s="198"/>
      <c r="KVV590" s="198"/>
      <c r="KVW590" s="198"/>
      <c r="KVX590" s="198"/>
      <c r="KVY590" s="198"/>
      <c r="KVZ590" s="198"/>
      <c r="KWA590" s="198"/>
      <c r="KWB590" s="198"/>
      <c r="KWC590" s="198"/>
      <c r="KWD590" s="198"/>
      <c r="KWE590" s="198"/>
      <c r="KWF590" s="198"/>
      <c r="KWG590" s="198"/>
      <c r="KWH590" s="198"/>
      <c r="KWI590" s="198"/>
      <c r="KWJ590" s="198"/>
      <c r="KWK590" s="198"/>
      <c r="KWL590" s="198"/>
      <c r="KWM590" s="198"/>
      <c r="KWN590" s="198"/>
      <c r="KWO590" s="198"/>
      <c r="KWP590" s="198"/>
      <c r="KWQ590" s="198"/>
      <c r="KWR590" s="198"/>
      <c r="KWS590" s="198"/>
      <c r="KWT590" s="198"/>
      <c r="KWU590" s="198"/>
      <c r="KWV590" s="198"/>
      <c r="KWW590" s="198"/>
      <c r="KWX590" s="198"/>
      <c r="KWY590" s="198"/>
      <c r="KWZ590" s="198"/>
      <c r="KXA590" s="198"/>
      <c r="KXB590" s="198"/>
      <c r="KXC590" s="198"/>
      <c r="KXD590" s="198"/>
      <c r="KXE590" s="198"/>
      <c r="KXF590" s="198"/>
      <c r="KXG590" s="198"/>
      <c r="KXH590" s="198"/>
      <c r="KXI590" s="198"/>
      <c r="KXJ590" s="198"/>
      <c r="KXK590" s="198"/>
      <c r="KXL590" s="198"/>
      <c r="KXM590" s="198"/>
      <c r="KXN590" s="198"/>
      <c r="KXO590" s="198"/>
      <c r="KXP590" s="198"/>
      <c r="KXQ590" s="198"/>
      <c r="KXR590" s="198"/>
      <c r="KXS590" s="198"/>
      <c r="KXT590" s="198"/>
      <c r="KXU590" s="198"/>
      <c r="KXV590" s="198"/>
      <c r="KXW590" s="198"/>
      <c r="KXX590" s="198"/>
      <c r="KXY590" s="198"/>
      <c r="KXZ590" s="198"/>
      <c r="KYA590" s="198"/>
      <c r="KYB590" s="198"/>
      <c r="KYC590" s="198"/>
      <c r="KYD590" s="198"/>
      <c r="KYE590" s="198"/>
      <c r="KYF590" s="198"/>
      <c r="KYG590" s="198"/>
      <c r="KYH590" s="198"/>
      <c r="KYI590" s="198"/>
      <c r="KYJ590" s="198"/>
      <c r="KYK590" s="198"/>
      <c r="KYL590" s="198"/>
      <c r="KYM590" s="198"/>
      <c r="KYN590" s="198"/>
      <c r="KYO590" s="198"/>
      <c r="KYP590" s="198"/>
      <c r="KYQ590" s="198"/>
      <c r="KYR590" s="198"/>
      <c r="KYS590" s="198"/>
      <c r="KYT590" s="198"/>
      <c r="KYU590" s="198"/>
      <c r="KYV590" s="198"/>
      <c r="KYW590" s="198"/>
      <c r="KYX590" s="198"/>
      <c r="KYY590" s="198"/>
      <c r="KYZ590" s="198"/>
      <c r="KZA590" s="198"/>
      <c r="KZB590" s="198"/>
      <c r="KZC590" s="198"/>
      <c r="KZD590" s="198"/>
      <c r="KZE590" s="198"/>
      <c r="KZF590" s="198"/>
      <c r="KZG590" s="198"/>
      <c r="KZH590" s="198"/>
      <c r="KZI590" s="198"/>
      <c r="KZJ590" s="198"/>
      <c r="KZK590" s="198"/>
      <c r="KZL590" s="198"/>
      <c r="KZM590" s="198"/>
      <c r="KZN590" s="198"/>
      <c r="KZO590" s="198"/>
      <c r="KZP590" s="198"/>
      <c r="KZQ590" s="198"/>
      <c r="KZR590" s="198"/>
      <c r="KZS590" s="198"/>
      <c r="KZT590" s="198"/>
      <c r="KZU590" s="198"/>
      <c r="KZV590" s="198"/>
      <c r="KZW590" s="198"/>
      <c r="KZX590" s="198"/>
      <c r="KZY590" s="198"/>
      <c r="KZZ590" s="198"/>
      <c r="LAA590" s="198"/>
      <c r="LAB590" s="198"/>
      <c r="LAC590" s="198"/>
      <c r="LAD590" s="198"/>
      <c r="LAE590" s="198"/>
      <c r="LAF590" s="198"/>
      <c r="LAG590" s="198"/>
      <c r="LAH590" s="198"/>
      <c r="LAI590" s="198"/>
      <c r="LAJ590" s="198"/>
      <c r="LAK590" s="198"/>
      <c r="LAL590" s="198"/>
      <c r="LAM590" s="198"/>
      <c r="LAN590" s="198"/>
      <c r="LAO590" s="198"/>
      <c r="LAP590" s="198"/>
      <c r="LAQ590" s="198"/>
      <c r="LAR590" s="198"/>
      <c r="LAS590" s="198"/>
      <c r="LAT590" s="198"/>
      <c r="LAU590" s="198"/>
      <c r="LAV590" s="198"/>
      <c r="LAW590" s="198"/>
      <c r="LAX590" s="198"/>
      <c r="LAY590" s="198"/>
      <c r="LAZ590" s="198"/>
      <c r="LBA590" s="198"/>
      <c r="LBB590" s="198"/>
      <c r="LBC590" s="198"/>
      <c r="LBD590" s="198"/>
      <c r="LBE590" s="198"/>
      <c r="LBF590" s="198"/>
      <c r="LBG590" s="198"/>
      <c r="LBH590" s="198"/>
      <c r="LBI590" s="198"/>
      <c r="LBJ590" s="198"/>
      <c r="LBK590" s="198"/>
      <c r="LBL590" s="198"/>
      <c r="LBM590" s="198"/>
      <c r="LBN590" s="198"/>
      <c r="LBO590" s="198"/>
      <c r="LBP590" s="198"/>
      <c r="LBQ590" s="198"/>
      <c r="LBR590" s="198"/>
      <c r="LBS590" s="198"/>
      <c r="LBT590" s="198"/>
      <c r="LBU590" s="198"/>
      <c r="LBV590" s="198"/>
      <c r="LBW590" s="198"/>
      <c r="LBX590" s="198"/>
      <c r="LBY590" s="198"/>
      <c r="LBZ590" s="198"/>
      <c r="LCA590" s="198"/>
      <c r="LCB590" s="198"/>
      <c r="LCC590" s="198"/>
      <c r="LCD590" s="198"/>
      <c r="LCE590" s="198"/>
      <c r="LCF590" s="198"/>
      <c r="LCG590" s="198"/>
      <c r="LCH590" s="198"/>
      <c r="LCI590" s="198"/>
      <c r="LCJ590" s="198"/>
      <c r="LCK590" s="198"/>
      <c r="LCL590" s="198"/>
      <c r="LCM590" s="198"/>
      <c r="LCN590" s="198"/>
      <c r="LCO590" s="198"/>
      <c r="LCP590" s="198"/>
      <c r="LCQ590" s="198"/>
      <c r="LCR590" s="198"/>
      <c r="LCS590" s="198"/>
      <c r="LCT590" s="198"/>
      <c r="LCU590" s="198"/>
      <c r="LCV590" s="198"/>
      <c r="LCW590" s="198"/>
      <c r="LCX590" s="198"/>
      <c r="LCY590" s="198"/>
      <c r="LCZ590" s="198"/>
      <c r="LDA590" s="198"/>
      <c r="LDB590" s="198"/>
      <c r="LDC590" s="198"/>
      <c r="LDD590" s="198"/>
      <c r="LDE590" s="198"/>
      <c r="LDF590" s="198"/>
      <c r="LDG590" s="198"/>
      <c r="LDH590" s="198"/>
      <c r="LDI590" s="198"/>
      <c r="LDJ590" s="198"/>
      <c r="LDK590" s="198"/>
      <c r="LDL590" s="198"/>
      <c r="LDM590" s="198"/>
      <c r="LDN590" s="198"/>
      <c r="LDO590" s="198"/>
      <c r="LDP590" s="198"/>
      <c r="LDQ590" s="198"/>
      <c r="LDR590" s="198"/>
      <c r="LDS590" s="198"/>
      <c r="LDT590" s="198"/>
      <c r="LDU590" s="198"/>
      <c r="LDV590" s="198"/>
      <c r="LDW590" s="198"/>
      <c r="LDX590" s="198"/>
      <c r="LDY590" s="198"/>
      <c r="LDZ590" s="198"/>
      <c r="LEA590" s="198"/>
      <c r="LEB590" s="198"/>
      <c r="LEC590" s="198"/>
      <c r="LED590" s="198"/>
      <c r="LEE590" s="198"/>
      <c r="LEF590" s="198"/>
      <c r="LEG590" s="198"/>
      <c r="LEH590" s="198"/>
      <c r="LEI590" s="198"/>
      <c r="LEJ590" s="198"/>
      <c r="LEK590" s="198"/>
      <c r="LEL590" s="198"/>
      <c r="LEM590" s="198"/>
      <c r="LEN590" s="198"/>
      <c r="LEO590" s="198"/>
      <c r="LEP590" s="198"/>
      <c r="LEQ590" s="198"/>
      <c r="LER590" s="198"/>
      <c r="LES590" s="198"/>
      <c r="LET590" s="198"/>
      <c r="LEU590" s="198"/>
      <c r="LEV590" s="198"/>
      <c r="LEW590" s="198"/>
      <c r="LEX590" s="198"/>
      <c r="LEY590" s="198"/>
      <c r="LEZ590" s="198"/>
      <c r="LFA590" s="198"/>
      <c r="LFB590" s="198"/>
      <c r="LFC590" s="198"/>
      <c r="LFD590" s="198"/>
      <c r="LFE590" s="198"/>
      <c r="LFF590" s="198"/>
      <c r="LFG590" s="198"/>
      <c r="LFH590" s="198"/>
      <c r="LFI590" s="198"/>
      <c r="LFJ590" s="198"/>
      <c r="LFK590" s="198"/>
      <c r="LFL590" s="198"/>
      <c r="LFM590" s="198"/>
      <c r="LFN590" s="198"/>
      <c r="LFO590" s="198"/>
      <c r="LFP590" s="198"/>
      <c r="LFQ590" s="198"/>
      <c r="LFR590" s="198"/>
      <c r="LFS590" s="198"/>
      <c r="LFT590" s="198"/>
      <c r="LFU590" s="198"/>
      <c r="LFV590" s="198"/>
      <c r="LFW590" s="198"/>
      <c r="LFX590" s="198"/>
      <c r="LFY590" s="198"/>
      <c r="LFZ590" s="198"/>
      <c r="LGA590" s="198"/>
      <c r="LGB590" s="198"/>
      <c r="LGC590" s="198"/>
      <c r="LGD590" s="198"/>
      <c r="LGE590" s="198"/>
      <c r="LGF590" s="198"/>
      <c r="LGG590" s="198"/>
      <c r="LGH590" s="198"/>
      <c r="LGI590" s="198"/>
      <c r="LGJ590" s="198"/>
      <c r="LGK590" s="198"/>
      <c r="LGL590" s="198"/>
      <c r="LGM590" s="198"/>
      <c r="LGN590" s="198"/>
      <c r="LGO590" s="198"/>
      <c r="LGP590" s="198"/>
      <c r="LGQ590" s="198"/>
      <c r="LGR590" s="198"/>
      <c r="LGS590" s="198"/>
      <c r="LGT590" s="198"/>
      <c r="LGU590" s="198"/>
      <c r="LGV590" s="198"/>
      <c r="LGW590" s="198"/>
      <c r="LGX590" s="198"/>
      <c r="LGY590" s="198"/>
      <c r="LGZ590" s="198"/>
      <c r="LHA590" s="198"/>
      <c r="LHB590" s="198"/>
      <c r="LHC590" s="198"/>
      <c r="LHD590" s="198"/>
      <c r="LHE590" s="198"/>
      <c r="LHF590" s="198"/>
      <c r="LHG590" s="198"/>
      <c r="LHH590" s="198"/>
      <c r="LHI590" s="198"/>
      <c r="LHJ590" s="198"/>
      <c r="LHK590" s="198"/>
      <c r="LHL590" s="198"/>
      <c r="LHM590" s="198"/>
      <c r="LHN590" s="198"/>
      <c r="LHO590" s="198"/>
      <c r="LHP590" s="198"/>
      <c r="LHQ590" s="198"/>
      <c r="LHR590" s="198"/>
      <c r="LHS590" s="198"/>
      <c r="LHT590" s="198"/>
      <c r="LHU590" s="198"/>
      <c r="LHV590" s="198"/>
      <c r="LHW590" s="198"/>
      <c r="LHX590" s="198"/>
      <c r="LHY590" s="198"/>
      <c r="LHZ590" s="198"/>
      <c r="LIA590" s="198"/>
      <c r="LIB590" s="198"/>
      <c r="LIC590" s="198"/>
      <c r="LID590" s="198"/>
      <c r="LIE590" s="198"/>
      <c r="LIF590" s="198"/>
      <c r="LIG590" s="198"/>
      <c r="LIH590" s="198"/>
      <c r="LII590" s="198"/>
      <c r="LIJ590" s="198"/>
      <c r="LIK590" s="198"/>
      <c r="LIL590" s="198"/>
      <c r="LIM590" s="198"/>
      <c r="LIN590" s="198"/>
      <c r="LIO590" s="198"/>
      <c r="LIP590" s="198"/>
      <c r="LIQ590" s="198"/>
      <c r="LIR590" s="198"/>
      <c r="LIS590" s="198"/>
      <c r="LIT590" s="198"/>
      <c r="LIU590" s="198"/>
      <c r="LIV590" s="198"/>
      <c r="LIW590" s="198"/>
      <c r="LIX590" s="198"/>
      <c r="LIY590" s="198"/>
      <c r="LIZ590" s="198"/>
      <c r="LJA590" s="198"/>
      <c r="LJB590" s="198"/>
      <c r="LJC590" s="198"/>
      <c r="LJD590" s="198"/>
      <c r="LJE590" s="198"/>
      <c r="LJF590" s="198"/>
      <c r="LJG590" s="198"/>
      <c r="LJH590" s="198"/>
      <c r="LJI590" s="198"/>
      <c r="LJJ590" s="198"/>
      <c r="LJK590" s="198"/>
      <c r="LJL590" s="198"/>
      <c r="LJM590" s="198"/>
      <c r="LJN590" s="198"/>
      <c r="LJO590" s="198"/>
      <c r="LJP590" s="198"/>
      <c r="LJQ590" s="198"/>
      <c r="LJR590" s="198"/>
      <c r="LJS590" s="198"/>
      <c r="LJT590" s="198"/>
      <c r="LJU590" s="198"/>
      <c r="LJV590" s="198"/>
      <c r="LJW590" s="198"/>
      <c r="LJX590" s="198"/>
      <c r="LJY590" s="198"/>
      <c r="LJZ590" s="198"/>
      <c r="LKA590" s="198"/>
      <c r="LKB590" s="198"/>
      <c r="LKC590" s="198"/>
      <c r="LKD590" s="198"/>
      <c r="LKE590" s="198"/>
      <c r="LKF590" s="198"/>
      <c r="LKG590" s="198"/>
      <c r="LKH590" s="198"/>
      <c r="LKI590" s="198"/>
      <c r="LKJ590" s="198"/>
      <c r="LKK590" s="198"/>
      <c r="LKL590" s="198"/>
      <c r="LKM590" s="198"/>
      <c r="LKN590" s="198"/>
      <c r="LKO590" s="198"/>
      <c r="LKP590" s="198"/>
      <c r="LKQ590" s="198"/>
      <c r="LKR590" s="198"/>
      <c r="LKS590" s="198"/>
      <c r="LKT590" s="198"/>
      <c r="LKU590" s="198"/>
      <c r="LKV590" s="198"/>
      <c r="LKW590" s="198"/>
      <c r="LKX590" s="198"/>
      <c r="LKY590" s="198"/>
      <c r="LKZ590" s="198"/>
      <c r="LLA590" s="198"/>
      <c r="LLB590" s="198"/>
      <c r="LLC590" s="198"/>
      <c r="LLD590" s="198"/>
      <c r="LLE590" s="198"/>
      <c r="LLF590" s="198"/>
      <c r="LLG590" s="198"/>
      <c r="LLH590" s="198"/>
      <c r="LLI590" s="198"/>
      <c r="LLJ590" s="198"/>
      <c r="LLK590" s="198"/>
      <c r="LLL590" s="198"/>
      <c r="LLM590" s="198"/>
      <c r="LLN590" s="198"/>
      <c r="LLO590" s="198"/>
      <c r="LLP590" s="198"/>
      <c r="LLQ590" s="198"/>
      <c r="LLR590" s="198"/>
      <c r="LLS590" s="198"/>
      <c r="LLT590" s="198"/>
      <c r="LLU590" s="198"/>
      <c r="LLV590" s="198"/>
      <c r="LLW590" s="198"/>
      <c r="LLX590" s="198"/>
      <c r="LLY590" s="198"/>
      <c r="LLZ590" s="198"/>
      <c r="LMA590" s="198"/>
      <c r="LMB590" s="198"/>
      <c r="LMC590" s="198"/>
      <c r="LMD590" s="198"/>
      <c r="LME590" s="198"/>
      <c r="LMF590" s="198"/>
      <c r="LMG590" s="198"/>
      <c r="LMH590" s="198"/>
      <c r="LMI590" s="198"/>
      <c r="LMJ590" s="198"/>
      <c r="LMK590" s="198"/>
      <c r="LML590" s="198"/>
      <c r="LMM590" s="198"/>
      <c r="LMN590" s="198"/>
      <c r="LMO590" s="198"/>
      <c r="LMP590" s="198"/>
      <c r="LMQ590" s="198"/>
      <c r="LMR590" s="198"/>
      <c r="LMS590" s="198"/>
      <c r="LMT590" s="198"/>
      <c r="LMU590" s="198"/>
      <c r="LMV590" s="198"/>
      <c r="LMW590" s="198"/>
      <c r="LMX590" s="198"/>
      <c r="LMY590" s="198"/>
      <c r="LMZ590" s="198"/>
      <c r="LNA590" s="198"/>
      <c r="LNB590" s="198"/>
      <c r="LNC590" s="198"/>
      <c r="LND590" s="198"/>
      <c r="LNE590" s="198"/>
      <c r="LNF590" s="198"/>
      <c r="LNG590" s="198"/>
      <c r="LNH590" s="198"/>
      <c r="LNI590" s="198"/>
      <c r="LNJ590" s="198"/>
      <c r="LNK590" s="198"/>
      <c r="LNL590" s="198"/>
      <c r="LNM590" s="198"/>
      <c r="LNN590" s="198"/>
      <c r="LNO590" s="198"/>
      <c r="LNP590" s="198"/>
      <c r="LNQ590" s="198"/>
      <c r="LNR590" s="198"/>
      <c r="LNS590" s="198"/>
      <c r="LNT590" s="198"/>
      <c r="LNU590" s="198"/>
      <c r="LNV590" s="198"/>
      <c r="LNW590" s="198"/>
      <c r="LNX590" s="198"/>
      <c r="LNY590" s="198"/>
      <c r="LNZ590" s="198"/>
      <c r="LOA590" s="198"/>
      <c r="LOB590" s="198"/>
      <c r="LOC590" s="198"/>
      <c r="LOD590" s="198"/>
      <c r="LOE590" s="198"/>
      <c r="LOF590" s="198"/>
      <c r="LOG590" s="198"/>
      <c r="LOH590" s="198"/>
      <c r="LOI590" s="198"/>
      <c r="LOJ590" s="198"/>
      <c r="LOK590" s="198"/>
      <c r="LOL590" s="198"/>
      <c r="LOM590" s="198"/>
      <c r="LON590" s="198"/>
      <c r="LOO590" s="198"/>
      <c r="LOP590" s="198"/>
      <c r="LOQ590" s="198"/>
      <c r="LOR590" s="198"/>
      <c r="LOS590" s="198"/>
      <c r="LOT590" s="198"/>
      <c r="LOU590" s="198"/>
      <c r="LOV590" s="198"/>
      <c r="LOW590" s="198"/>
      <c r="LOX590" s="198"/>
      <c r="LOY590" s="198"/>
      <c r="LOZ590" s="198"/>
      <c r="LPA590" s="198"/>
      <c r="LPB590" s="198"/>
      <c r="LPC590" s="198"/>
      <c r="LPD590" s="198"/>
      <c r="LPE590" s="198"/>
      <c r="LPF590" s="198"/>
      <c r="LPG590" s="198"/>
      <c r="LPH590" s="198"/>
      <c r="LPI590" s="198"/>
      <c r="LPJ590" s="198"/>
      <c r="LPK590" s="198"/>
      <c r="LPL590" s="198"/>
      <c r="LPM590" s="198"/>
      <c r="LPN590" s="198"/>
      <c r="LPO590" s="198"/>
      <c r="LPP590" s="198"/>
      <c r="LPQ590" s="198"/>
      <c r="LPR590" s="198"/>
      <c r="LPS590" s="198"/>
      <c r="LPT590" s="198"/>
      <c r="LPU590" s="198"/>
      <c r="LPV590" s="198"/>
      <c r="LPW590" s="198"/>
      <c r="LPX590" s="198"/>
      <c r="LPY590" s="198"/>
      <c r="LPZ590" s="198"/>
      <c r="LQA590" s="198"/>
      <c r="LQB590" s="198"/>
      <c r="LQC590" s="198"/>
      <c r="LQD590" s="198"/>
      <c r="LQE590" s="198"/>
      <c r="LQF590" s="198"/>
      <c r="LQG590" s="198"/>
      <c r="LQH590" s="198"/>
      <c r="LQI590" s="198"/>
      <c r="LQJ590" s="198"/>
      <c r="LQK590" s="198"/>
      <c r="LQL590" s="198"/>
      <c r="LQM590" s="198"/>
      <c r="LQN590" s="198"/>
      <c r="LQO590" s="198"/>
      <c r="LQP590" s="198"/>
      <c r="LQQ590" s="198"/>
      <c r="LQR590" s="198"/>
      <c r="LQS590" s="198"/>
      <c r="LQT590" s="198"/>
      <c r="LQU590" s="198"/>
      <c r="LQV590" s="198"/>
      <c r="LQW590" s="198"/>
      <c r="LQX590" s="198"/>
      <c r="LQY590" s="198"/>
      <c r="LQZ590" s="198"/>
      <c r="LRA590" s="198"/>
      <c r="LRB590" s="198"/>
      <c r="LRC590" s="198"/>
      <c r="LRD590" s="198"/>
      <c r="LRE590" s="198"/>
      <c r="LRF590" s="198"/>
      <c r="LRG590" s="198"/>
      <c r="LRH590" s="198"/>
      <c r="LRI590" s="198"/>
      <c r="LRJ590" s="198"/>
      <c r="LRK590" s="198"/>
      <c r="LRL590" s="198"/>
      <c r="LRM590" s="198"/>
      <c r="LRN590" s="198"/>
      <c r="LRO590" s="198"/>
      <c r="LRP590" s="198"/>
      <c r="LRQ590" s="198"/>
      <c r="LRR590" s="198"/>
      <c r="LRS590" s="198"/>
      <c r="LRT590" s="198"/>
      <c r="LRU590" s="198"/>
      <c r="LRV590" s="198"/>
      <c r="LRW590" s="198"/>
      <c r="LRX590" s="198"/>
      <c r="LRY590" s="198"/>
      <c r="LRZ590" s="198"/>
      <c r="LSA590" s="198"/>
      <c r="LSB590" s="198"/>
      <c r="LSC590" s="198"/>
      <c r="LSD590" s="198"/>
      <c r="LSE590" s="198"/>
      <c r="LSF590" s="198"/>
      <c r="LSG590" s="198"/>
      <c r="LSH590" s="198"/>
      <c r="LSI590" s="198"/>
      <c r="LSJ590" s="198"/>
      <c r="LSK590" s="198"/>
      <c r="LSL590" s="198"/>
      <c r="LSM590" s="198"/>
      <c r="LSN590" s="198"/>
      <c r="LSO590" s="198"/>
      <c r="LSP590" s="198"/>
      <c r="LSQ590" s="198"/>
      <c r="LSR590" s="198"/>
      <c r="LSS590" s="198"/>
      <c r="LST590" s="198"/>
      <c r="LSU590" s="198"/>
      <c r="LSV590" s="198"/>
      <c r="LSW590" s="198"/>
      <c r="LSX590" s="198"/>
      <c r="LSY590" s="198"/>
      <c r="LSZ590" s="198"/>
      <c r="LTA590" s="198"/>
      <c r="LTB590" s="198"/>
      <c r="LTC590" s="198"/>
      <c r="LTD590" s="198"/>
      <c r="LTE590" s="198"/>
      <c r="LTF590" s="198"/>
      <c r="LTG590" s="198"/>
      <c r="LTH590" s="198"/>
      <c r="LTI590" s="198"/>
      <c r="LTJ590" s="198"/>
      <c r="LTK590" s="198"/>
      <c r="LTL590" s="198"/>
      <c r="LTM590" s="198"/>
      <c r="LTN590" s="198"/>
      <c r="LTO590" s="198"/>
      <c r="LTP590" s="198"/>
      <c r="LTQ590" s="198"/>
      <c r="LTR590" s="198"/>
      <c r="LTS590" s="198"/>
      <c r="LTT590" s="198"/>
      <c r="LTU590" s="198"/>
      <c r="LTV590" s="198"/>
      <c r="LTW590" s="198"/>
      <c r="LTX590" s="198"/>
      <c r="LTY590" s="198"/>
      <c r="LTZ590" s="198"/>
      <c r="LUA590" s="198"/>
      <c r="LUB590" s="198"/>
      <c r="LUC590" s="198"/>
      <c r="LUD590" s="198"/>
      <c r="LUE590" s="198"/>
      <c r="LUF590" s="198"/>
      <c r="LUG590" s="198"/>
      <c r="LUH590" s="198"/>
      <c r="LUI590" s="198"/>
      <c r="LUJ590" s="198"/>
      <c r="LUK590" s="198"/>
      <c r="LUL590" s="198"/>
      <c r="LUM590" s="198"/>
      <c r="LUN590" s="198"/>
      <c r="LUO590" s="198"/>
      <c r="LUP590" s="198"/>
      <c r="LUQ590" s="198"/>
      <c r="LUR590" s="198"/>
      <c r="LUS590" s="198"/>
      <c r="LUT590" s="198"/>
      <c r="LUU590" s="198"/>
      <c r="LUV590" s="198"/>
      <c r="LUW590" s="198"/>
      <c r="LUX590" s="198"/>
      <c r="LUY590" s="198"/>
      <c r="LUZ590" s="198"/>
      <c r="LVA590" s="198"/>
      <c r="LVB590" s="198"/>
      <c r="LVC590" s="198"/>
      <c r="LVD590" s="198"/>
      <c r="LVE590" s="198"/>
      <c r="LVF590" s="198"/>
      <c r="LVG590" s="198"/>
      <c r="LVH590" s="198"/>
      <c r="LVI590" s="198"/>
      <c r="LVJ590" s="198"/>
      <c r="LVK590" s="198"/>
      <c r="LVL590" s="198"/>
      <c r="LVM590" s="198"/>
      <c r="LVN590" s="198"/>
      <c r="LVO590" s="198"/>
      <c r="LVP590" s="198"/>
      <c r="LVQ590" s="198"/>
      <c r="LVR590" s="198"/>
      <c r="LVS590" s="198"/>
      <c r="LVT590" s="198"/>
      <c r="LVU590" s="198"/>
      <c r="LVV590" s="198"/>
      <c r="LVW590" s="198"/>
      <c r="LVX590" s="198"/>
      <c r="LVY590" s="198"/>
      <c r="LVZ590" s="198"/>
      <c r="LWA590" s="198"/>
      <c r="LWB590" s="198"/>
      <c r="LWC590" s="198"/>
      <c r="LWD590" s="198"/>
      <c r="LWE590" s="198"/>
      <c r="LWF590" s="198"/>
      <c r="LWG590" s="198"/>
      <c r="LWH590" s="198"/>
      <c r="LWI590" s="198"/>
      <c r="LWJ590" s="198"/>
      <c r="LWK590" s="198"/>
      <c r="LWL590" s="198"/>
      <c r="LWM590" s="198"/>
      <c r="LWN590" s="198"/>
      <c r="LWO590" s="198"/>
      <c r="LWP590" s="198"/>
      <c r="LWQ590" s="198"/>
      <c r="LWR590" s="198"/>
      <c r="LWS590" s="198"/>
      <c r="LWT590" s="198"/>
      <c r="LWU590" s="198"/>
      <c r="LWV590" s="198"/>
      <c r="LWW590" s="198"/>
      <c r="LWX590" s="198"/>
      <c r="LWY590" s="198"/>
      <c r="LWZ590" s="198"/>
      <c r="LXA590" s="198"/>
      <c r="LXB590" s="198"/>
      <c r="LXC590" s="198"/>
      <c r="LXD590" s="198"/>
      <c r="LXE590" s="198"/>
      <c r="LXF590" s="198"/>
      <c r="LXG590" s="198"/>
      <c r="LXH590" s="198"/>
      <c r="LXI590" s="198"/>
      <c r="LXJ590" s="198"/>
      <c r="LXK590" s="198"/>
      <c r="LXL590" s="198"/>
      <c r="LXM590" s="198"/>
      <c r="LXN590" s="198"/>
      <c r="LXO590" s="198"/>
      <c r="LXP590" s="198"/>
      <c r="LXQ590" s="198"/>
      <c r="LXR590" s="198"/>
      <c r="LXS590" s="198"/>
      <c r="LXT590" s="198"/>
      <c r="LXU590" s="198"/>
      <c r="LXV590" s="198"/>
      <c r="LXW590" s="198"/>
      <c r="LXX590" s="198"/>
      <c r="LXY590" s="198"/>
      <c r="LXZ590" s="198"/>
      <c r="LYA590" s="198"/>
      <c r="LYB590" s="198"/>
      <c r="LYC590" s="198"/>
      <c r="LYD590" s="198"/>
      <c r="LYE590" s="198"/>
      <c r="LYF590" s="198"/>
      <c r="LYG590" s="198"/>
      <c r="LYH590" s="198"/>
      <c r="LYI590" s="198"/>
      <c r="LYJ590" s="198"/>
      <c r="LYK590" s="198"/>
      <c r="LYL590" s="198"/>
      <c r="LYM590" s="198"/>
      <c r="LYN590" s="198"/>
      <c r="LYO590" s="198"/>
      <c r="LYP590" s="198"/>
      <c r="LYQ590" s="198"/>
      <c r="LYR590" s="198"/>
      <c r="LYS590" s="198"/>
      <c r="LYT590" s="198"/>
      <c r="LYU590" s="198"/>
      <c r="LYV590" s="198"/>
      <c r="LYW590" s="198"/>
      <c r="LYX590" s="198"/>
      <c r="LYY590" s="198"/>
      <c r="LYZ590" s="198"/>
      <c r="LZA590" s="198"/>
      <c r="LZB590" s="198"/>
      <c r="LZC590" s="198"/>
      <c r="LZD590" s="198"/>
      <c r="LZE590" s="198"/>
      <c r="LZF590" s="198"/>
      <c r="LZG590" s="198"/>
      <c r="LZH590" s="198"/>
      <c r="LZI590" s="198"/>
      <c r="LZJ590" s="198"/>
      <c r="LZK590" s="198"/>
      <c r="LZL590" s="198"/>
      <c r="LZM590" s="198"/>
      <c r="LZN590" s="198"/>
      <c r="LZO590" s="198"/>
      <c r="LZP590" s="198"/>
      <c r="LZQ590" s="198"/>
      <c r="LZR590" s="198"/>
      <c r="LZS590" s="198"/>
      <c r="LZT590" s="198"/>
      <c r="LZU590" s="198"/>
      <c r="LZV590" s="198"/>
      <c r="LZW590" s="198"/>
      <c r="LZX590" s="198"/>
      <c r="LZY590" s="198"/>
      <c r="LZZ590" s="198"/>
      <c r="MAA590" s="198"/>
      <c r="MAB590" s="198"/>
      <c r="MAC590" s="198"/>
      <c r="MAD590" s="198"/>
      <c r="MAE590" s="198"/>
      <c r="MAF590" s="198"/>
      <c r="MAG590" s="198"/>
      <c r="MAH590" s="198"/>
      <c r="MAI590" s="198"/>
      <c r="MAJ590" s="198"/>
      <c r="MAK590" s="198"/>
      <c r="MAL590" s="198"/>
      <c r="MAM590" s="198"/>
      <c r="MAN590" s="198"/>
      <c r="MAO590" s="198"/>
      <c r="MAP590" s="198"/>
      <c r="MAQ590" s="198"/>
      <c r="MAR590" s="198"/>
      <c r="MAS590" s="198"/>
      <c r="MAT590" s="198"/>
      <c r="MAU590" s="198"/>
      <c r="MAV590" s="198"/>
      <c r="MAW590" s="198"/>
      <c r="MAX590" s="198"/>
      <c r="MAY590" s="198"/>
      <c r="MAZ590" s="198"/>
      <c r="MBA590" s="198"/>
      <c r="MBB590" s="198"/>
      <c r="MBC590" s="198"/>
      <c r="MBD590" s="198"/>
      <c r="MBE590" s="198"/>
      <c r="MBF590" s="198"/>
      <c r="MBG590" s="198"/>
      <c r="MBH590" s="198"/>
      <c r="MBI590" s="198"/>
      <c r="MBJ590" s="198"/>
      <c r="MBK590" s="198"/>
      <c r="MBL590" s="198"/>
      <c r="MBM590" s="198"/>
      <c r="MBN590" s="198"/>
      <c r="MBO590" s="198"/>
      <c r="MBP590" s="198"/>
      <c r="MBQ590" s="198"/>
      <c r="MBR590" s="198"/>
      <c r="MBS590" s="198"/>
      <c r="MBT590" s="198"/>
      <c r="MBU590" s="198"/>
      <c r="MBV590" s="198"/>
      <c r="MBW590" s="198"/>
      <c r="MBX590" s="198"/>
      <c r="MBY590" s="198"/>
      <c r="MBZ590" s="198"/>
      <c r="MCA590" s="198"/>
      <c r="MCB590" s="198"/>
      <c r="MCC590" s="198"/>
      <c r="MCD590" s="198"/>
      <c r="MCE590" s="198"/>
      <c r="MCF590" s="198"/>
      <c r="MCG590" s="198"/>
      <c r="MCH590" s="198"/>
      <c r="MCI590" s="198"/>
      <c r="MCJ590" s="198"/>
      <c r="MCK590" s="198"/>
      <c r="MCL590" s="198"/>
      <c r="MCM590" s="198"/>
      <c r="MCN590" s="198"/>
      <c r="MCO590" s="198"/>
      <c r="MCP590" s="198"/>
      <c r="MCQ590" s="198"/>
      <c r="MCR590" s="198"/>
      <c r="MCS590" s="198"/>
      <c r="MCT590" s="198"/>
      <c r="MCU590" s="198"/>
      <c r="MCV590" s="198"/>
      <c r="MCW590" s="198"/>
      <c r="MCX590" s="198"/>
      <c r="MCY590" s="198"/>
      <c r="MCZ590" s="198"/>
      <c r="MDA590" s="198"/>
      <c r="MDB590" s="198"/>
      <c r="MDC590" s="198"/>
      <c r="MDD590" s="198"/>
      <c r="MDE590" s="198"/>
      <c r="MDF590" s="198"/>
      <c r="MDG590" s="198"/>
      <c r="MDH590" s="198"/>
      <c r="MDI590" s="198"/>
      <c r="MDJ590" s="198"/>
      <c r="MDK590" s="198"/>
      <c r="MDL590" s="198"/>
      <c r="MDM590" s="198"/>
      <c r="MDN590" s="198"/>
      <c r="MDO590" s="198"/>
      <c r="MDP590" s="198"/>
      <c r="MDQ590" s="198"/>
      <c r="MDR590" s="198"/>
      <c r="MDS590" s="198"/>
      <c r="MDT590" s="198"/>
      <c r="MDU590" s="198"/>
      <c r="MDV590" s="198"/>
      <c r="MDW590" s="198"/>
      <c r="MDX590" s="198"/>
      <c r="MDY590" s="198"/>
      <c r="MDZ590" s="198"/>
      <c r="MEA590" s="198"/>
      <c r="MEB590" s="198"/>
      <c r="MEC590" s="198"/>
      <c r="MED590" s="198"/>
      <c r="MEE590" s="198"/>
      <c r="MEF590" s="198"/>
      <c r="MEG590" s="198"/>
      <c r="MEH590" s="198"/>
      <c r="MEI590" s="198"/>
      <c r="MEJ590" s="198"/>
      <c r="MEK590" s="198"/>
      <c r="MEL590" s="198"/>
      <c r="MEM590" s="198"/>
      <c r="MEN590" s="198"/>
      <c r="MEO590" s="198"/>
      <c r="MEP590" s="198"/>
      <c r="MEQ590" s="198"/>
      <c r="MER590" s="198"/>
      <c r="MES590" s="198"/>
      <c r="MET590" s="198"/>
      <c r="MEU590" s="198"/>
      <c r="MEV590" s="198"/>
      <c r="MEW590" s="198"/>
      <c r="MEX590" s="198"/>
      <c r="MEY590" s="198"/>
      <c r="MEZ590" s="198"/>
      <c r="MFA590" s="198"/>
      <c r="MFB590" s="198"/>
      <c r="MFC590" s="198"/>
      <c r="MFD590" s="198"/>
      <c r="MFE590" s="198"/>
      <c r="MFF590" s="198"/>
      <c r="MFG590" s="198"/>
      <c r="MFH590" s="198"/>
      <c r="MFI590" s="198"/>
      <c r="MFJ590" s="198"/>
      <c r="MFK590" s="198"/>
      <c r="MFL590" s="198"/>
      <c r="MFM590" s="198"/>
      <c r="MFN590" s="198"/>
      <c r="MFO590" s="198"/>
      <c r="MFP590" s="198"/>
      <c r="MFQ590" s="198"/>
      <c r="MFR590" s="198"/>
      <c r="MFS590" s="198"/>
      <c r="MFT590" s="198"/>
      <c r="MFU590" s="198"/>
      <c r="MFV590" s="198"/>
      <c r="MFW590" s="198"/>
      <c r="MFX590" s="198"/>
      <c r="MFY590" s="198"/>
      <c r="MFZ590" s="198"/>
      <c r="MGA590" s="198"/>
      <c r="MGB590" s="198"/>
      <c r="MGC590" s="198"/>
      <c r="MGD590" s="198"/>
      <c r="MGE590" s="198"/>
      <c r="MGF590" s="198"/>
      <c r="MGG590" s="198"/>
      <c r="MGH590" s="198"/>
      <c r="MGI590" s="198"/>
      <c r="MGJ590" s="198"/>
      <c r="MGK590" s="198"/>
      <c r="MGL590" s="198"/>
      <c r="MGM590" s="198"/>
      <c r="MGN590" s="198"/>
      <c r="MGO590" s="198"/>
      <c r="MGP590" s="198"/>
      <c r="MGQ590" s="198"/>
      <c r="MGR590" s="198"/>
      <c r="MGS590" s="198"/>
      <c r="MGT590" s="198"/>
      <c r="MGU590" s="198"/>
      <c r="MGV590" s="198"/>
      <c r="MGW590" s="198"/>
      <c r="MGX590" s="198"/>
      <c r="MGY590" s="198"/>
      <c r="MGZ590" s="198"/>
      <c r="MHA590" s="198"/>
      <c r="MHB590" s="198"/>
      <c r="MHC590" s="198"/>
      <c r="MHD590" s="198"/>
      <c r="MHE590" s="198"/>
      <c r="MHF590" s="198"/>
      <c r="MHG590" s="198"/>
      <c r="MHH590" s="198"/>
      <c r="MHI590" s="198"/>
      <c r="MHJ590" s="198"/>
      <c r="MHK590" s="198"/>
      <c r="MHL590" s="198"/>
      <c r="MHM590" s="198"/>
      <c r="MHN590" s="198"/>
      <c r="MHO590" s="198"/>
      <c r="MHP590" s="198"/>
      <c r="MHQ590" s="198"/>
      <c r="MHR590" s="198"/>
      <c r="MHS590" s="198"/>
      <c r="MHT590" s="198"/>
      <c r="MHU590" s="198"/>
      <c r="MHV590" s="198"/>
      <c r="MHW590" s="198"/>
      <c r="MHX590" s="198"/>
      <c r="MHY590" s="198"/>
      <c r="MHZ590" s="198"/>
      <c r="MIA590" s="198"/>
      <c r="MIB590" s="198"/>
      <c r="MIC590" s="198"/>
      <c r="MID590" s="198"/>
      <c r="MIE590" s="198"/>
      <c r="MIF590" s="198"/>
      <c r="MIG590" s="198"/>
      <c r="MIH590" s="198"/>
      <c r="MII590" s="198"/>
      <c r="MIJ590" s="198"/>
      <c r="MIK590" s="198"/>
      <c r="MIL590" s="198"/>
      <c r="MIM590" s="198"/>
      <c r="MIN590" s="198"/>
      <c r="MIO590" s="198"/>
      <c r="MIP590" s="198"/>
      <c r="MIQ590" s="198"/>
      <c r="MIR590" s="198"/>
      <c r="MIS590" s="198"/>
      <c r="MIT590" s="198"/>
      <c r="MIU590" s="198"/>
      <c r="MIV590" s="198"/>
      <c r="MIW590" s="198"/>
      <c r="MIX590" s="198"/>
      <c r="MIY590" s="198"/>
      <c r="MIZ590" s="198"/>
      <c r="MJA590" s="198"/>
      <c r="MJB590" s="198"/>
      <c r="MJC590" s="198"/>
      <c r="MJD590" s="198"/>
      <c r="MJE590" s="198"/>
      <c r="MJF590" s="198"/>
      <c r="MJG590" s="198"/>
      <c r="MJH590" s="198"/>
      <c r="MJI590" s="198"/>
      <c r="MJJ590" s="198"/>
      <c r="MJK590" s="198"/>
      <c r="MJL590" s="198"/>
      <c r="MJM590" s="198"/>
      <c r="MJN590" s="198"/>
      <c r="MJO590" s="198"/>
      <c r="MJP590" s="198"/>
      <c r="MJQ590" s="198"/>
      <c r="MJR590" s="198"/>
      <c r="MJS590" s="198"/>
      <c r="MJT590" s="198"/>
      <c r="MJU590" s="198"/>
      <c r="MJV590" s="198"/>
      <c r="MJW590" s="198"/>
      <c r="MJX590" s="198"/>
      <c r="MJY590" s="198"/>
      <c r="MJZ590" s="198"/>
      <c r="MKA590" s="198"/>
      <c r="MKB590" s="198"/>
      <c r="MKC590" s="198"/>
      <c r="MKD590" s="198"/>
      <c r="MKE590" s="198"/>
      <c r="MKF590" s="198"/>
      <c r="MKG590" s="198"/>
      <c r="MKH590" s="198"/>
      <c r="MKI590" s="198"/>
      <c r="MKJ590" s="198"/>
      <c r="MKK590" s="198"/>
      <c r="MKL590" s="198"/>
      <c r="MKM590" s="198"/>
      <c r="MKN590" s="198"/>
      <c r="MKO590" s="198"/>
      <c r="MKP590" s="198"/>
      <c r="MKQ590" s="198"/>
      <c r="MKR590" s="198"/>
      <c r="MKS590" s="198"/>
      <c r="MKT590" s="198"/>
      <c r="MKU590" s="198"/>
      <c r="MKV590" s="198"/>
      <c r="MKW590" s="198"/>
      <c r="MKX590" s="198"/>
      <c r="MKY590" s="198"/>
      <c r="MKZ590" s="198"/>
      <c r="MLA590" s="198"/>
      <c r="MLB590" s="198"/>
      <c r="MLC590" s="198"/>
      <c r="MLD590" s="198"/>
      <c r="MLE590" s="198"/>
      <c r="MLF590" s="198"/>
      <c r="MLG590" s="198"/>
      <c r="MLH590" s="198"/>
      <c r="MLI590" s="198"/>
      <c r="MLJ590" s="198"/>
      <c r="MLK590" s="198"/>
      <c r="MLL590" s="198"/>
      <c r="MLM590" s="198"/>
      <c r="MLN590" s="198"/>
      <c r="MLO590" s="198"/>
      <c r="MLP590" s="198"/>
      <c r="MLQ590" s="198"/>
      <c r="MLR590" s="198"/>
      <c r="MLS590" s="198"/>
      <c r="MLT590" s="198"/>
      <c r="MLU590" s="198"/>
      <c r="MLV590" s="198"/>
      <c r="MLW590" s="198"/>
      <c r="MLX590" s="198"/>
      <c r="MLY590" s="198"/>
      <c r="MLZ590" s="198"/>
      <c r="MMA590" s="198"/>
      <c r="MMB590" s="198"/>
      <c r="MMC590" s="198"/>
      <c r="MMD590" s="198"/>
      <c r="MME590" s="198"/>
      <c r="MMF590" s="198"/>
      <c r="MMG590" s="198"/>
      <c r="MMH590" s="198"/>
      <c r="MMI590" s="198"/>
      <c r="MMJ590" s="198"/>
      <c r="MMK590" s="198"/>
      <c r="MML590" s="198"/>
      <c r="MMM590" s="198"/>
      <c r="MMN590" s="198"/>
      <c r="MMO590" s="198"/>
      <c r="MMP590" s="198"/>
      <c r="MMQ590" s="198"/>
      <c r="MMR590" s="198"/>
      <c r="MMS590" s="198"/>
      <c r="MMT590" s="198"/>
      <c r="MMU590" s="198"/>
      <c r="MMV590" s="198"/>
      <c r="MMW590" s="198"/>
      <c r="MMX590" s="198"/>
      <c r="MMY590" s="198"/>
      <c r="MMZ590" s="198"/>
      <c r="MNA590" s="198"/>
      <c r="MNB590" s="198"/>
      <c r="MNC590" s="198"/>
      <c r="MND590" s="198"/>
      <c r="MNE590" s="198"/>
      <c r="MNF590" s="198"/>
      <c r="MNG590" s="198"/>
      <c r="MNH590" s="198"/>
      <c r="MNI590" s="198"/>
      <c r="MNJ590" s="198"/>
      <c r="MNK590" s="198"/>
      <c r="MNL590" s="198"/>
      <c r="MNM590" s="198"/>
      <c r="MNN590" s="198"/>
      <c r="MNO590" s="198"/>
      <c r="MNP590" s="198"/>
      <c r="MNQ590" s="198"/>
      <c r="MNR590" s="198"/>
      <c r="MNS590" s="198"/>
      <c r="MNT590" s="198"/>
      <c r="MNU590" s="198"/>
      <c r="MNV590" s="198"/>
      <c r="MNW590" s="198"/>
      <c r="MNX590" s="198"/>
      <c r="MNY590" s="198"/>
      <c r="MNZ590" s="198"/>
      <c r="MOA590" s="198"/>
      <c r="MOB590" s="198"/>
      <c r="MOC590" s="198"/>
      <c r="MOD590" s="198"/>
      <c r="MOE590" s="198"/>
      <c r="MOF590" s="198"/>
      <c r="MOG590" s="198"/>
      <c r="MOH590" s="198"/>
      <c r="MOI590" s="198"/>
      <c r="MOJ590" s="198"/>
      <c r="MOK590" s="198"/>
      <c r="MOL590" s="198"/>
      <c r="MOM590" s="198"/>
      <c r="MON590" s="198"/>
      <c r="MOO590" s="198"/>
      <c r="MOP590" s="198"/>
      <c r="MOQ590" s="198"/>
      <c r="MOR590" s="198"/>
      <c r="MOS590" s="198"/>
      <c r="MOT590" s="198"/>
      <c r="MOU590" s="198"/>
      <c r="MOV590" s="198"/>
      <c r="MOW590" s="198"/>
      <c r="MOX590" s="198"/>
      <c r="MOY590" s="198"/>
      <c r="MOZ590" s="198"/>
      <c r="MPA590" s="198"/>
      <c r="MPB590" s="198"/>
      <c r="MPC590" s="198"/>
      <c r="MPD590" s="198"/>
      <c r="MPE590" s="198"/>
      <c r="MPF590" s="198"/>
      <c r="MPG590" s="198"/>
      <c r="MPH590" s="198"/>
      <c r="MPI590" s="198"/>
      <c r="MPJ590" s="198"/>
      <c r="MPK590" s="198"/>
      <c r="MPL590" s="198"/>
      <c r="MPM590" s="198"/>
      <c r="MPN590" s="198"/>
      <c r="MPO590" s="198"/>
      <c r="MPP590" s="198"/>
      <c r="MPQ590" s="198"/>
      <c r="MPR590" s="198"/>
      <c r="MPS590" s="198"/>
      <c r="MPT590" s="198"/>
      <c r="MPU590" s="198"/>
      <c r="MPV590" s="198"/>
      <c r="MPW590" s="198"/>
      <c r="MPX590" s="198"/>
      <c r="MPY590" s="198"/>
      <c r="MPZ590" s="198"/>
      <c r="MQA590" s="198"/>
      <c r="MQB590" s="198"/>
      <c r="MQC590" s="198"/>
      <c r="MQD590" s="198"/>
      <c r="MQE590" s="198"/>
      <c r="MQF590" s="198"/>
      <c r="MQG590" s="198"/>
      <c r="MQH590" s="198"/>
      <c r="MQI590" s="198"/>
      <c r="MQJ590" s="198"/>
      <c r="MQK590" s="198"/>
      <c r="MQL590" s="198"/>
      <c r="MQM590" s="198"/>
      <c r="MQN590" s="198"/>
      <c r="MQO590" s="198"/>
      <c r="MQP590" s="198"/>
      <c r="MQQ590" s="198"/>
      <c r="MQR590" s="198"/>
      <c r="MQS590" s="198"/>
      <c r="MQT590" s="198"/>
      <c r="MQU590" s="198"/>
      <c r="MQV590" s="198"/>
      <c r="MQW590" s="198"/>
      <c r="MQX590" s="198"/>
      <c r="MQY590" s="198"/>
      <c r="MQZ590" s="198"/>
      <c r="MRA590" s="198"/>
      <c r="MRB590" s="198"/>
      <c r="MRC590" s="198"/>
      <c r="MRD590" s="198"/>
      <c r="MRE590" s="198"/>
      <c r="MRF590" s="198"/>
      <c r="MRG590" s="198"/>
      <c r="MRH590" s="198"/>
      <c r="MRI590" s="198"/>
      <c r="MRJ590" s="198"/>
      <c r="MRK590" s="198"/>
      <c r="MRL590" s="198"/>
      <c r="MRM590" s="198"/>
      <c r="MRN590" s="198"/>
      <c r="MRO590" s="198"/>
      <c r="MRP590" s="198"/>
      <c r="MRQ590" s="198"/>
      <c r="MRR590" s="198"/>
      <c r="MRS590" s="198"/>
      <c r="MRT590" s="198"/>
      <c r="MRU590" s="198"/>
      <c r="MRV590" s="198"/>
      <c r="MRW590" s="198"/>
      <c r="MRX590" s="198"/>
      <c r="MRY590" s="198"/>
      <c r="MRZ590" s="198"/>
      <c r="MSA590" s="198"/>
      <c r="MSB590" s="198"/>
      <c r="MSC590" s="198"/>
      <c r="MSD590" s="198"/>
      <c r="MSE590" s="198"/>
      <c r="MSF590" s="198"/>
      <c r="MSG590" s="198"/>
      <c r="MSH590" s="198"/>
      <c r="MSI590" s="198"/>
      <c r="MSJ590" s="198"/>
      <c r="MSK590" s="198"/>
      <c r="MSL590" s="198"/>
      <c r="MSM590" s="198"/>
      <c r="MSN590" s="198"/>
      <c r="MSO590" s="198"/>
      <c r="MSP590" s="198"/>
      <c r="MSQ590" s="198"/>
      <c r="MSR590" s="198"/>
      <c r="MSS590" s="198"/>
      <c r="MST590" s="198"/>
      <c r="MSU590" s="198"/>
      <c r="MSV590" s="198"/>
      <c r="MSW590" s="198"/>
      <c r="MSX590" s="198"/>
      <c r="MSY590" s="198"/>
      <c r="MSZ590" s="198"/>
      <c r="MTA590" s="198"/>
      <c r="MTB590" s="198"/>
      <c r="MTC590" s="198"/>
      <c r="MTD590" s="198"/>
      <c r="MTE590" s="198"/>
      <c r="MTF590" s="198"/>
      <c r="MTG590" s="198"/>
      <c r="MTH590" s="198"/>
      <c r="MTI590" s="198"/>
      <c r="MTJ590" s="198"/>
      <c r="MTK590" s="198"/>
      <c r="MTL590" s="198"/>
      <c r="MTM590" s="198"/>
      <c r="MTN590" s="198"/>
      <c r="MTO590" s="198"/>
      <c r="MTP590" s="198"/>
      <c r="MTQ590" s="198"/>
      <c r="MTR590" s="198"/>
      <c r="MTS590" s="198"/>
      <c r="MTT590" s="198"/>
      <c r="MTU590" s="198"/>
      <c r="MTV590" s="198"/>
      <c r="MTW590" s="198"/>
      <c r="MTX590" s="198"/>
      <c r="MTY590" s="198"/>
      <c r="MTZ590" s="198"/>
      <c r="MUA590" s="198"/>
      <c r="MUB590" s="198"/>
      <c r="MUC590" s="198"/>
      <c r="MUD590" s="198"/>
      <c r="MUE590" s="198"/>
      <c r="MUF590" s="198"/>
      <c r="MUG590" s="198"/>
      <c r="MUH590" s="198"/>
      <c r="MUI590" s="198"/>
      <c r="MUJ590" s="198"/>
      <c r="MUK590" s="198"/>
      <c r="MUL590" s="198"/>
      <c r="MUM590" s="198"/>
      <c r="MUN590" s="198"/>
      <c r="MUO590" s="198"/>
      <c r="MUP590" s="198"/>
      <c r="MUQ590" s="198"/>
      <c r="MUR590" s="198"/>
      <c r="MUS590" s="198"/>
      <c r="MUT590" s="198"/>
      <c r="MUU590" s="198"/>
      <c r="MUV590" s="198"/>
      <c r="MUW590" s="198"/>
      <c r="MUX590" s="198"/>
      <c r="MUY590" s="198"/>
      <c r="MUZ590" s="198"/>
      <c r="MVA590" s="198"/>
      <c r="MVB590" s="198"/>
      <c r="MVC590" s="198"/>
      <c r="MVD590" s="198"/>
      <c r="MVE590" s="198"/>
      <c r="MVF590" s="198"/>
      <c r="MVG590" s="198"/>
      <c r="MVH590" s="198"/>
      <c r="MVI590" s="198"/>
      <c r="MVJ590" s="198"/>
      <c r="MVK590" s="198"/>
      <c r="MVL590" s="198"/>
      <c r="MVM590" s="198"/>
      <c r="MVN590" s="198"/>
      <c r="MVO590" s="198"/>
      <c r="MVP590" s="198"/>
      <c r="MVQ590" s="198"/>
      <c r="MVR590" s="198"/>
      <c r="MVS590" s="198"/>
      <c r="MVT590" s="198"/>
      <c r="MVU590" s="198"/>
      <c r="MVV590" s="198"/>
      <c r="MVW590" s="198"/>
      <c r="MVX590" s="198"/>
      <c r="MVY590" s="198"/>
      <c r="MVZ590" s="198"/>
      <c r="MWA590" s="198"/>
      <c r="MWB590" s="198"/>
      <c r="MWC590" s="198"/>
      <c r="MWD590" s="198"/>
      <c r="MWE590" s="198"/>
      <c r="MWF590" s="198"/>
      <c r="MWG590" s="198"/>
      <c r="MWH590" s="198"/>
      <c r="MWI590" s="198"/>
      <c r="MWJ590" s="198"/>
      <c r="MWK590" s="198"/>
      <c r="MWL590" s="198"/>
      <c r="MWM590" s="198"/>
      <c r="MWN590" s="198"/>
      <c r="MWO590" s="198"/>
      <c r="MWP590" s="198"/>
      <c r="MWQ590" s="198"/>
      <c r="MWR590" s="198"/>
      <c r="MWS590" s="198"/>
      <c r="MWT590" s="198"/>
      <c r="MWU590" s="198"/>
      <c r="MWV590" s="198"/>
      <c r="MWW590" s="198"/>
      <c r="MWX590" s="198"/>
      <c r="MWY590" s="198"/>
      <c r="MWZ590" s="198"/>
      <c r="MXA590" s="198"/>
      <c r="MXB590" s="198"/>
      <c r="MXC590" s="198"/>
      <c r="MXD590" s="198"/>
      <c r="MXE590" s="198"/>
      <c r="MXF590" s="198"/>
      <c r="MXG590" s="198"/>
      <c r="MXH590" s="198"/>
      <c r="MXI590" s="198"/>
      <c r="MXJ590" s="198"/>
      <c r="MXK590" s="198"/>
      <c r="MXL590" s="198"/>
      <c r="MXM590" s="198"/>
      <c r="MXN590" s="198"/>
      <c r="MXO590" s="198"/>
      <c r="MXP590" s="198"/>
      <c r="MXQ590" s="198"/>
      <c r="MXR590" s="198"/>
      <c r="MXS590" s="198"/>
      <c r="MXT590" s="198"/>
      <c r="MXU590" s="198"/>
      <c r="MXV590" s="198"/>
      <c r="MXW590" s="198"/>
      <c r="MXX590" s="198"/>
      <c r="MXY590" s="198"/>
      <c r="MXZ590" s="198"/>
      <c r="MYA590" s="198"/>
      <c r="MYB590" s="198"/>
      <c r="MYC590" s="198"/>
      <c r="MYD590" s="198"/>
      <c r="MYE590" s="198"/>
      <c r="MYF590" s="198"/>
      <c r="MYG590" s="198"/>
      <c r="MYH590" s="198"/>
      <c r="MYI590" s="198"/>
      <c r="MYJ590" s="198"/>
      <c r="MYK590" s="198"/>
      <c r="MYL590" s="198"/>
      <c r="MYM590" s="198"/>
      <c r="MYN590" s="198"/>
      <c r="MYO590" s="198"/>
      <c r="MYP590" s="198"/>
      <c r="MYQ590" s="198"/>
      <c r="MYR590" s="198"/>
      <c r="MYS590" s="198"/>
      <c r="MYT590" s="198"/>
      <c r="MYU590" s="198"/>
      <c r="MYV590" s="198"/>
      <c r="MYW590" s="198"/>
      <c r="MYX590" s="198"/>
      <c r="MYY590" s="198"/>
      <c r="MYZ590" s="198"/>
      <c r="MZA590" s="198"/>
      <c r="MZB590" s="198"/>
      <c r="MZC590" s="198"/>
      <c r="MZD590" s="198"/>
      <c r="MZE590" s="198"/>
      <c r="MZF590" s="198"/>
      <c r="MZG590" s="198"/>
      <c r="MZH590" s="198"/>
      <c r="MZI590" s="198"/>
      <c r="MZJ590" s="198"/>
      <c r="MZK590" s="198"/>
      <c r="MZL590" s="198"/>
      <c r="MZM590" s="198"/>
      <c r="MZN590" s="198"/>
      <c r="MZO590" s="198"/>
      <c r="MZP590" s="198"/>
      <c r="MZQ590" s="198"/>
      <c r="MZR590" s="198"/>
      <c r="MZS590" s="198"/>
      <c r="MZT590" s="198"/>
      <c r="MZU590" s="198"/>
      <c r="MZV590" s="198"/>
      <c r="MZW590" s="198"/>
      <c r="MZX590" s="198"/>
      <c r="MZY590" s="198"/>
      <c r="MZZ590" s="198"/>
      <c r="NAA590" s="198"/>
      <c r="NAB590" s="198"/>
      <c r="NAC590" s="198"/>
      <c r="NAD590" s="198"/>
      <c r="NAE590" s="198"/>
      <c r="NAF590" s="198"/>
      <c r="NAG590" s="198"/>
      <c r="NAH590" s="198"/>
      <c r="NAI590" s="198"/>
      <c r="NAJ590" s="198"/>
      <c r="NAK590" s="198"/>
      <c r="NAL590" s="198"/>
      <c r="NAM590" s="198"/>
      <c r="NAN590" s="198"/>
      <c r="NAO590" s="198"/>
      <c r="NAP590" s="198"/>
      <c r="NAQ590" s="198"/>
      <c r="NAR590" s="198"/>
      <c r="NAS590" s="198"/>
      <c r="NAT590" s="198"/>
      <c r="NAU590" s="198"/>
      <c r="NAV590" s="198"/>
      <c r="NAW590" s="198"/>
      <c r="NAX590" s="198"/>
      <c r="NAY590" s="198"/>
      <c r="NAZ590" s="198"/>
      <c r="NBA590" s="198"/>
      <c r="NBB590" s="198"/>
      <c r="NBC590" s="198"/>
      <c r="NBD590" s="198"/>
      <c r="NBE590" s="198"/>
      <c r="NBF590" s="198"/>
      <c r="NBG590" s="198"/>
      <c r="NBH590" s="198"/>
      <c r="NBI590" s="198"/>
      <c r="NBJ590" s="198"/>
      <c r="NBK590" s="198"/>
      <c r="NBL590" s="198"/>
      <c r="NBM590" s="198"/>
      <c r="NBN590" s="198"/>
      <c r="NBO590" s="198"/>
      <c r="NBP590" s="198"/>
      <c r="NBQ590" s="198"/>
      <c r="NBR590" s="198"/>
      <c r="NBS590" s="198"/>
      <c r="NBT590" s="198"/>
      <c r="NBU590" s="198"/>
      <c r="NBV590" s="198"/>
      <c r="NBW590" s="198"/>
      <c r="NBX590" s="198"/>
      <c r="NBY590" s="198"/>
      <c r="NBZ590" s="198"/>
      <c r="NCA590" s="198"/>
      <c r="NCB590" s="198"/>
      <c r="NCC590" s="198"/>
      <c r="NCD590" s="198"/>
      <c r="NCE590" s="198"/>
      <c r="NCF590" s="198"/>
      <c r="NCG590" s="198"/>
      <c r="NCH590" s="198"/>
      <c r="NCI590" s="198"/>
      <c r="NCJ590" s="198"/>
      <c r="NCK590" s="198"/>
      <c r="NCL590" s="198"/>
      <c r="NCM590" s="198"/>
      <c r="NCN590" s="198"/>
      <c r="NCO590" s="198"/>
      <c r="NCP590" s="198"/>
      <c r="NCQ590" s="198"/>
      <c r="NCR590" s="198"/>
      <c r="NCS590" s="198"/>
      <c r="NCT590" s="198"/>
      <c r="NCU590" s="198"/>
      <c r="NCV590" s="198"/>
      <c r="NCW590" s="198"/>
      <c r="NCX590" s="198"/>
      <c r="NCY590" s="198"/>
      <c r="NCZ590" s="198"/>
      <c r="NDA590" s="198"/>
      <c r="NDB590" s="198"/>
      <c r="NDC590" s="198"/>
      <c r="NDD590" s="198"/>
      <c r="NDE590" s="198"/>
      <c r="NDF590" s="198"/>
      <c r="NDG590" s="198"/>
      <c r="NDH590" s="198"/>
      <c r="NDI590" s="198"/>
      <c r="NDJ590" s="198"/>
      <c r="NDK590" s="198"/>
      <c r="NDL590" s="198"/>
      <c r="NDM590" s="198"/>
      <c r="NDN590" s="198"/>
      <c r="NDO590" s="198"/>
      <c r="NDP590" s="198"/>
      <c r="NDQ590" s="198"/>
      <c r="NDR590" s="198"/>
      <c r="NDS590" s="198"/>
      <c r="NDT590" s="198"/>
      <c r="NDU590" s="198"/>
      <c r="NDV590" s="198"/>
      <c r="NDW590" s="198"/>
      <c r="NDX590" s="198"/>
      <c r="NDY590" s="198"/>
      <c r="NDZ590" s="198"/>
      <c r="NEA590" s="198"/>
      <c r="NEB590" s="198"/>
      <c r="NEC590" s="198"/>
      <c r="NED590" s="198"/>
      <c r="NEE590" s="198"/>
      <c r="NEF590" s="198"/>
      <c r="NEG590" s="198"/>
      <c r="NEH590" s="198"/>
      <c r="NEI590" s="198"/>
      <c r="NEJ590" s="198"/>
      <c r="NEK590" s="198"/>
      <c r="NEL590" s="198"/>
      <c r="NEM590" s="198"/>
      <c r="NEN590" s="198"/>
      <c r="NEO590" s="198"/>
      <c r="NEP590" s="198"/>
      <c r="NEQ590" s="198"/>
      <c r="NER590" s="198"/>
      <c r="NES590" s="198"/>
      <c r="NET590" s="198"/>
      <c r="NEU590" s="198"/>
      <c r="NEV590" s="198"/>
      <c r="NEW590" s="198"/>
      <c r="NEX590" s="198"/>
      <c r="NEY590" s="198"/>
      <c r="NEZ590" s="198"/>
      <c r="NFA590" s="198"/>
      <c r="NFB590" s="198"/>
      <c r="NFC590" s="198"/>
      <c r="NFD590" s="198"/>
      <c r="NFE590" s="198"/>
      <c r="NFF590" s="198"/>
      <c r="NFG590" s="198"/>
      <c r="NFH590" s="198"/>
      <c r="NFI590" s="198"/>
      <c r="NFJ590" s="198"/>
      <c r="NFK590" s="198"/>
      <c r="NFL590" s="198"/>
      <c r="NFM590" s="198"/>
      <c r="NFN590" s="198"/>
      <c r="NFO590" s="198"/>
      <c r="NFP590" s="198"/>
      <c r="NFQ590" s="198"/>
      <c r="NFR590" s="198"/>
      <c r="NFS590" s="198"/>
      <c r="NFT590" s="198"/>
      <c r="NFU590" s="198"/>
      <c r="NFV590" s="198"/>
      <c r="NFW590" s="198"/>
      <c r="NFX590" s="198"/>
      <c r="NFY590" s="198"/>
      <c r="NFZ590" s="198"/>
      <c r="NGA590" s="198"/>
      <c r="NGB590" s="198"/>
      <c r="NGC590" s="198"/>
      <c r="NGD590" s="198"/>
      <c r="NGE590" s="198"/>
      <c r="NGF590" s="198"/>
      <c r="NGG590" s="198"/>
      <c r="NGH590" s="198"/>
      <c r="NGI590" s="198"/>
      <c r="NGJ590" s="198"/>
      <c r="NGK590" s="198"/>
      <c r="NGL590" s="198"/>
      <c r="NGM590" s="198"/>
      <c r="NGN590" s="198"/>
      <c r="NGO590" s="198"/>
      <c r="NGP590" s="198"/>
      <c r="NGQ590" s="198"/>
      <c r="NGR590" s="198"/>
      <c r="NGS590" s="198"/>
      <c r="NGT590" s="198"/>
      <c r="NGU590" s="198"/>
      <c r="NGV590" s="198"/>
      <c r="NGW590" s="198"/>
      <c r="NGX590" s="198"/>
      <c r="NGY590" s="198"/>
      <c r="NGZ590" s="198"/>
      <c r="NHA590" s="198"/>
      <c r="NHB590" s="198"/>
      <c r="NHC590" s="198"/>
      <c r="NHD590" s="198"/>
      <c r="NHE590" s="198"/>
      <c r="NHF590" s="198"/>
      <c r="NHG590" s="198"/>
      <c r="NHH590" s="198"/>
      <c r="NHI590" s="198"/>
      <c r="NHJ590" s="198"/>
      <c r="NHK590" s="198"/>
      <c r="NHL590" s="198"/>
      <c r="NHM590" s="198"/>
      <c r="NHN590" s="198"/>
      <c r="NHO590" s="198"/>
      <c r="NHP590" s="198"/>
      <c r="NHQ590" s="198"/>
      <c r="NHR590" s="198"/>
      <c r="NHS590" s="198"/>
      <c r="NHT590" s="198"/>
      <c r="NHU590" s="198"/>
      <c r="NHV590" s="198"/>
      <c r="NHW590" s="198"/>
      <c r="NHX590" s="198"/>
      <c r="NHY590" s="198"/>
      <c r="NHZ590" s="198"/>
      <c r="NIA590" s="198"/>
      <c r="NIB590" s="198"/>
      <c r="NIC590" s="198"/>
      <c r="NID590" s="198"/>
      <c r="NIE590" s="198"/>
      <c r="NIF590" s="198"/>
      <c r="NIG590" s="198"/>
      <c r="NIH590" s="198"/>
      <c r="NII590" s="198"/>
      <c r="NIJ590" s="198"/>
      <c r="NIK590" s="198"/>
      <c r="NIL590" s="198"/>
      <c r="NIM590" s="198"/>
      <c r="NIN590" s="198"/>
      <c r="NIO590" s="198"/>
      <c r="NIP590" s="198"/>
      <c r="NIQ590" s="198"/>
      <c r="NIR590" s="198"/>
      <c r="NIS590" s="198"/>
      <c r="NIT590" s="198"/>
      <c r="NIU590" s="198"/>
      <c r="NIV590" s="198"/>
      <c r="NIW590" s="198"/>
      <c r="NIX590" s="198"/>
      <c r="NIY590" s="198"/>
      <c r="NIZ590" s="198"/>
      <c r="NJA590" s="198"/>
      <c r="NJB590" s="198"/>
      <c r="NJC590" s="198"/>
      <c r="NJD590" s="198"/>
      <c r="NJE590" s="198"/>
      <c r="NJF590" s="198"/>
      <c r="NJG590" s="198"/>
      <c r="NJH590" s="198"/>
      <c r="NJI590" s="198"/>
      <c r="NJJ590" s="198"/>
      <c r="NJK590" s="198"/>
      <c r="NJL590" s="198"/>
      <c r="NJM590" s="198"/>
      <c r="NJN590" s="198"/>
      <c r="NJO590" s="198"/>
      <c r="NJP590" s="198"/>
      <c r="NJQ590" s="198"/>
      <c r="NJR590" s="198"/>
      <c r="NJS590" s="198"/>
      <c r="NJT590" s="198"/>
      <c r="NJU590" s="198"/>
      <c r="NJV590" s="198"/>
      <c r="NJW590" s="198"/>
      <c r="NJX590" s="198"/>
      <c r="NJY590" s="198"/>
      <c r="NJZ590" s="198"/>
      <c r="NKA590" s="198"/>
      <c r="NKB590" s="198"/>
      <c r="NKC590" s="198"/>
      <c r="NKD590" s="198"/>
      <c r="NKE590" s="198"/>
      <c r="NKF590" s="198"/>
      <c r="NKG590" s="198"/>
      <c r="NKH590" s="198"/>
      <c r="NKI590" s="198"/>
      <c r="NKJ590" s="198"/>
      <c r="NKK590" s="198"/>
      <c r="NKL590" s="198"/>
      <c r="NKM590" s="198"/>
      <c r="NKN590" s="198"/>
      <c r="NKO590" s="198"/>
      <c r="NKP590" s="198"/>
      <c r="NKQ590" s="198"/>
      <c r="NKR590" s="198"/>
      <c r="NKS590" s="198"/>
      <c r="NKT590" s="198"/>
      <c r="NKU590" s="198"/>
      <c r="NKV590" s="198"/>
      <c r="NKW590" s="198"/>
      <c r="NKX590" s="198"/>
      <c r="NKY590" s="198"/>
      <c r="NKZ590" s="198"/>
      <c r="NLA590" s="198"/>
      <c r="NLB590" s="198"/>
      <c r="NLC590" s="198"/>
      <c r="NLD590" s="198"/>
      <c r="NLE590" s="198"/>
      <c r="NLF590" s="198"/>
      <c r="NLG590" s="198"/>
      <c r="NLH590" s="198"/>
      <c r="NLI590" s="198"/>
      <c r="NLJ590" s="198"/>
      <c r="NLK590" s="198"/>
      <c r="NLL590" s="198"/>
      <c r="NLM590" s="198"/>
      <c r="NLN590" s="198"/>
      <c r="NLO590" s="198"/>
      <c r="NLP590" s="198"/>
      <c r="NLQ590" s="198"/>
      <c r="NLR590" s="198"/>
      <c r="NLS590" s="198"/>
      <c r="NLT590" s="198"/>
      <c r="NLU590" s="198"/>
      <c r="NLV590" s="198"/>
      <c r="NLW590" s="198"/>
      <c r="NLX590" s="198"/>
      <c r="NLY590" s="198"/>
      <c r="NLZ590" s="198"/>
      <c r="NMA590" s="198"/>
      <c r="NMB590" s="198"/>
      <c r="NMC590" s="198"/>
      <c r="NMD590" s="198"/>
      <c r="NME590" s="198"/>
      <c r="NMF590" s="198"/>
      <c r="NMG590" s="198"/>
      <c r="NMH590" s="198"/>
      <c r="NMI590" s="198"/>
      <c r="NMJ590" s="198"/>
      <c r="NMK590" s="198"/>
      <c r="NML590" s="198"/>
      <c r="NMM590" s="198"/>
      <c r="NMN590" s="198"/>
      <c r="NMO590" s="198"/>
      <c r="NMP590" s="198"/>
      <c r="NMQ590" s="198"/>
      <c r="NMR590" s="198"/>
      <c r="NMS590" s="198"/>
      <c r="NMT590" s="198"/>
      <c r="NMU590" s="198"/>
      <c r="NMV590" s="198"/>
      <c r="NMW590" s="198"/>
      <c r="NMX590" s="198"/>
      <c r="NMY590" s="198"/>
      <c r="NMZ590" s="198"/>
      <c r="NNA590" s="198"/>
      <c r="NNB590" s="198"/>
      <c r="NNC590" s="198"/>
      <c r="NND590" s="198"/>
      <c r="NNE590" s="198"/>
      <c r="NNF590" s="198"/>
      <c r="NNG590" s="198"/>
      <c r="NNH590" s="198"/>
      <c r="NNI590" s="198"/>
      <c r="NNJ590" s="198"/>
      <c r="NNK590" s="198"/>
      <c r="NNL590" s="198"/>
      <c r="NNM590" s="198"/>
      <c r="NNN590" s="198"/>
      <c r="NNO590" s="198"/>
      <c r="NNP590" s="198"/>
      <c r="NNQ590" s="198"/>
      <c r="NNR590" s="198"/>
      <c r="NNS590" s="198"/>
      <c r="NNT590" s="198"/>
      <c r="NNU590" s="198"/>
      <c r="NNV590" s="198"/>
      <c r="NNW590" s="198"/>
      <c r="NNX590" s="198"/>
      <c r="NNY590" s="198"/>
      <c r="NNZ590" s="198"/>
      <c r="NOA590" s="198"/>
      <c r="NOB590" s="198"/>
      <c r="NOC590" s="198"/>
      <c r="NOD590" s="198"/>
      <c r="NOE590" s="198"/>
      <c r="NOF590" s="198"/>
      <c r="NOG590" s="198"/>
      <c r="NOH590" s="198"/>
      <c r="NOI590" s="198"/>
      <c r="NOJ590" s="198"/>
      <c r="NOK590" s="198"/>
      <c r="NOL590" s="198"/>
      <c r="NOM590" s="198"/>
      <c r="NON590" s="198"/>
      <c r="NOO590" s="198"/>
      <c r="NOP590" s="198"/>
      <c r="NOQ590" s="198"/>
      <c r="NOR590" s="198"/>
      <c r="NOS590" s="198"/>
      <c r="NOT590" s="198"/>
      <c r="NOU590" s="198"/>
      <c r="NOV590" s="198"/>
      <c r="NOW590" s="198"/>
      <c r="NOX590" s="198"/>
      <c r="NOY590" s="198"/>
      <c r="NOZ590" s="198"/>
      <c r="NPA590" s="198"/>
      <c r="NPB590" s="198"/>
      <c r="NPC590" s="198"/>
      <c r="NPD590" s="198"/>
      <c r="NPE590" s="198"/>
      <c r="NPF590" s="198"/>
      <c r="NPG590" s="198"/>
      <c r="NPH590" s="198"/>
      <c r="NPI590" s="198"/>
      <c r="NPJ590" s="198"/>
      <c r="NPK590" s="198"/>
      <c r="NPL590" s="198"/>
      <c r="NPM590" s="198"/>
      <c r="NPN590" s="198"/>
      <c r="NPO590" s="198"/>
      <c r="NPP590" s="198"/>
      <c r="NPQ590" s="198"/>
      <c r="NPR590" s="198"/>
      <c r="NPS590" s="198"/>
      <c r="NPT590" s="198"/>
      <c r="NPU590" s="198"/>
      <c r="NPV590" s="198"/>
      <c r="NPW590" s="198"/>
      <c r="NPX590" s="198"/>
      <c r="NPY590" s="198"/>
      <c r="NPZ590" s="198"/>
      <c r="NQA590" s="198"/>
      <c r="NQB590" s="198"/>
      <c r="NQC590" s="198"/>
      <c r="NQD590" s="198"/>
      <c r="NQE590" s="198"/>
      <c r="NQF590" s="198"/>
      <c r="NQG590" s="198"/>
      <c r="NQH590" s="198"/>
      <c r="NQI590" s="198"/>
      <c r="NQJ590" s="198"/>
      <c r="NQK590" s="198"/>
      <c r="NQL590" s="198"/>
      <c r="NQM590" s="198"/>
      <c r="NQN590" s="198"/>
      <c r="NQO590" s="198"/>
      <c r="NQP590" s="198"/>
      <c r="NQQ590" s="198"/>
      <c r="NQR590" s="198"/>
      <c r="NQS590" s="198"/>
      <c r="NQT590" s="198"/>
      <c r="NQU590" s="198"/>
      <c r="NQV590" s="198"/>
      <c r="NQW590" s="198"/>
      <c r="NQX590" s="198"/>
      <c r="NQY590" s="198"/>
      <c r="NQZ590" s="198"/>
      <c r="NRA590" s="198"/>
      <c r="NRB590" s="198"/>
      <c r="NRC590" s="198"/>
      <c r="NRD590" s="198"/>
      <c r="NRE590" s="198"/>
      <c r="NRF590" s="198"/>
      <c r="NRG590" s="198"/>
      <c r="NRH590" s="198"/>
      <c r="NRI590" s="198"/>
      <c r="NRJ590" s="198"/>
      <c r="NRK590" s="198"/>
      <c r="NRL590" s="198"/>
      <c r="NRM590" s="198"/>
      <c r="NRN590" s="198"/>
      <c r="NRO590" s="198"/>
      <c r="NRP590" s="198"/>
      <c r="NRQ590" s="198"/>
      <c r="NRR590" s="198"/>
      <c r="NRS590" s="198"/>
      <c r="NRT590" s="198"/>
      <c r="NRU590" s="198"/>
      <c r="NRV590" s="198"/>
      <c r="NRW590" s="198"/>
      <c r="NRX590" s="198"/>
      <c r="NRY590" s="198"/>
      <c r="NRZ590" s="198"/>
      <c r="NSA590" s="198"/>
      <c r="NSB590" s="198"/>
      <c r="NSC590" s="198"/>
      <c r="NSD590" s="198"/>
      <c r="NSE590" s="198"/>
      <c r="NSF590" s="198"/>
      <c r="NSG590" s="198"/>
      <c r="NSH590" s="198"/>
      <c r="NSI590" s="198"/>
      <c r="NSJ590" s="198"/>
      <c r="NSK590" s="198"/>
      <c r="NSL590" s="198"/>
      <c r="NSM590" s="198"/>
      <c r="NSN590" s="198"/>
      <c r="NSO590" s="198"/>
      <c r="NSP590" s="198"/>
      <c r="NSQ590" s="198"/>
      <c r="NSR590" s="198"/>
      <c r="NSS590" s="198"/>
      <c r="NST590" s="198"/>
      <c r="NSU590" s="198"/>
      <c r="NSV590" s="198"/>
      <c r="NSW590" s="198"/>
      <c r="NSX590" s="198"/>
      <c r="NSY590" s="198"/>
      <c r="NSZ590" s="198"/>
      <c r="NTA590" s="198"/>
      <c r="NTB590" s="198"/>
      <c r="NTC590" s="198"/>
      <c r="NTD590" s="198"/>
      <c r="NTE590" s="198"/>
      <c r="NTF590" s="198"/>
      <c r="NTG590" s="198"/>
      <c r="NTH590" s="198"/>
      <c r="NTI590" s="198"/>
      <c r="NTJ590" s="198"/>
      <c r="NTK590" s="198"/>
      <c r="NTL590" s="198"/>
      <c r="NTM590" s="198"/>
      <c r="NTN590" s="198"/>
      <c r="NTO590" s="198"/>
      <c r="NTP590" s="198"/>
      <c r="NTQ590" s="198"/>
      <c r="NTR590" s="198"/>
      <c r="NTS590" s="198"/>
      <c r="NTT590" s="198"/>
      <c r="NTU590" s="198"/>
      <c r="NTV590" s="198"/>
      <c r="NTW590" s="198"/>
      <c r="NTX590" s="198"/>
      <c r="NTY590" s="198"/>
      <c r="NTZ590" s="198"/>
      <c r="NUA590" s="198"/>
      <c r="NUB590" s="198"/>
      <c r="NUC590" s="198"/>
      <c r="NUD590" s="198"/>
      <c r="NUE590" s="198"/>
      <c r="NUF590" s="198"/>
      <c r="NUG590" s="198"/>
      <c r="NUH590" s="198"/>
      <c r="NUI590" s="198"/>
      <c r="NUJ590" s="198"/>
      <c r="NUK590" s="198"/>
      <c r="NUL590" s="198"/>
      <c r="NUM590" s="198"/>
      <c r="NUN590" s="198"/>
      <c r="NUO590" s="198"/>
      <c r="NUP590" s="198"/>
      <c r="NUQ590" s="198"/>
      <c r="NUR590" s="198"/>
      <c r="NUS590" s="198"/>
      <c r="NUT590" s="198"/>
      <c r="NUU590" s="198"/>
      <c r="NUV590" s="198"/>
      <c r="NUW590" s="198"/>
      <c r="NUX590" s="198"/>
      <c r="NUY590" s="198"/>
      <c r="NUZ590" s="198"/>
      <c r="NVA590" s="198"/>
      <c r="NVB590" s="198"/>
      <c r="NVC590" s="198"/>
      <c r="NVD590" s="198"/>
      <c r="NVE590" s="198"/>
      <c r="NVF590" s="198"/>
      <c r="NVG590" s="198"/>
      <c r="NVH590" s="198"/>
      <c r="NVI590" s="198"/>
      <c r="NVJ590" s="198"/>
      <c r="NVK590" s="198"/>
      <c r="NVL590" s="198"/>
      <c r="NVM590" s="198"/>
      <c r="NVN590" s="198"/>
      <c r="NVO590" s="198"/>
      <c r="NVP590" s="198"/>
      <c r="NVQ590" s="198"/>
      <c r="NVR590" s="198"/>
      <c r="NVS590" s="198"/>
      <c r="NVT590" s="198"/>
      <c r="NVU590" s="198"/>
      <c r="NVV590" s="198"/>
      <c r="NVW590" s="198"/>
      <c r="NVX590" s="198"/>
      <c r="NVY590" s="198"/>
      <c r="NVZ590" s="198"/>
      <c r="NWA590" s="198"/>
      <c r="NWB590" s="198"/>
      <c r="NWC590" s="198"/>
      <c r="NWD590" s="198"/>
      <c r="NWE590" s="198"/>
      <c r="NWF590" s="198"/>
      <c r="NWG590" s="198"/>
      <c r="NWH590" s="198"/>
      <c r="NWI590" s="198"/>
      <c r="NWJ590" s="198"/>
      <c r="NWK590" s="198"/>
      <c r="NWL590" s="198"/>
      <c r="NWM590" s="198"/>
      <c r="NWN590" s="198"/>
      <c r="NWO590" s="198"/>
      <c r="NWP590" s="198"/>
      <c r="NWQ590" s="198"/>
      <c r="NWR590" s="198"/>
      <c r="NWS590" s="198"/>
      <c r="NWT590" s="198"/>
      <c r="NWU590" s="198"/>
      <c r="NWV590" s="198"/>
      <c r="NWW590" s="198"/>
      <c r="NWX590" s="198"/>
      <c r="NWY590" s="198"/>
      <c r="NWZ590" s="198"/>
      <c r="NXA590" s="198"/>
      <c r="NXB590" s="198"/>
      <c r="NXC590" s="198"/>
      <c r="NXD590" s="198"/>
      <c r="NXE590" s="198"/>
      <c r="NXF590" s="198"/>
      <c r="NXG590" s="198"/>
      <c r="NXH590" s="198"/>
      <c r="NXI590" s="198"/>
      <c r="NXJ590" s="198"/>
      <c r="NXK590" s="198"/>
      <c r="NXL590" s="198"/>
      <c r="NXM590" s="198"/>
      <c r="NXN590" s="198"/>
      <c r="NXO590" s="198"/>
      <c r="NXP590" s="198"/>
      <c r="NXQ590" s="198"/>
      <c r="NXR590" s="198"/>
      <c r="NXS590" s="198"/>
      <c r="NXT590" s="198"/>
      <c r="NXU590" s="198"/>
      <c r="NXV590" s="198"/>
      <c r="NXW590" s="198"/>
      <c r="NXX590" s="198"/>
      <c r="NXY590" s="198"/>
      <c r="NXZ590" s="198"/>
      <c r="NYA590" s="198"/>
      <c r="NYB590" s="198"/>
      <c r="NYC590" s="198"/>
      <c r="NYD590" s="198"/>
      <c r="NYE590" s="198"/>
      <c r="NYF590" s="198"/>
      <c r="NYG590" s="198"/>
      <c r="NYH590" s="198"/>
      <c r="NYI590" s="198"/>
      <c r="NYJ590" s="198"/>
      <c r="NYK590" s="198"/>
      <c r="NYL590" s="198"/>
      <c r="NYM590" s="198"/>
      <c r="NYN590" s="198"/>
      <c r="NYO590" s="198"/>
      <c r="NYP590" s="198"/>
      <c r="NYQ590" s="198"/>
      <c r="NYR590" s="198"/>
      <c r="NYS590" s="198"/>
      <c r="NYT590" s="198"/>
      <c r="NYU590" s="198"/>
      <c r="NYV590" s="198"/>
      <c r="NYW590" s="198"/>
      <c r="NYX590" s="198"/>
      <c r="NYY590" s="198"/>
      <c r="NYZ590" s="198"/>
      <c r="NZA590" s="198"/>
      <c r="NZB590" s="198"/>
      <c r="NZC590" s="198"/>
      <c r="NZD590" s="198"/>
      <c r="NZE590" s="198"/>
      <c r="NZF590" s="198"/>
      <c r="NZG590" s="198"/>
      <c r="NZH590" s="198"/>
      <c r="NZI590" s="198"/>
      <c r="NZJ590" s="198"/>
      <c r="NZK590" s="198"/>
      <c r="NZL590" s="198"/>
      <c r="NZM590" s="198"/>
      <c r="NZN590" s="198"/>
      <c r="NZO590" s="198"/>
      <c r="NZP590" s="198"/>
      <c r="NZQ590" s="198"/>
      <c r="NZR590" s="198"/>
      <c r="NZS590" s="198"/>
      <c r="NZT590" s="198"/>
      <c r="NZU590" s="198"/>
      <c r="NZV590" s="198"/>
      <c r="NZW590" s="198"/>
      <c r="NZX590" s="198"/>
      <c r="NZY590" s="198"/>
      <c r="NZZ590" s="198"/>
      <c r="OAA590" s="198"/>
      <c r="OAB590" s="198"/>
      <c r="OAC590" s="198"/>
      <c r="OAD590" s="198"/>
      <c r="OAE590" s="198"/>
      <c r="OAF590" s="198"/>
      <c r="OAG590" s="198"/>
      <c r="OAH590" s="198"/>
      <c r="OAI590" s="198"/>
      <c r="OAJ590" s="198"/>
      <c r="OAK590" s="198"/>
      <c r="OAL590" s="198"/>
      <c r="OAM590" s="198"/>
      <c r="OAN590" s="198"/>
      <c r="OAO590" s="198"/>
      <c r="OAP590" s="198"/>
      <c r="OAQ590" s="198"/>
      <c r="OAR590" s="198"/>
      <c r="OAS590" s="198"/>
      <c r="OAT590" s="198"/>
      <c r="OAU590" s="198"/>
      <c r="OAV590" s="198"/>
      <c r="OAW590" s="198"/>
      <c r="OAX590" s="198"/>
      <c r="OAY590" s="198"/>
      <c r="OAZ590" s="198"/>
      <c r="OBA590" s="198"/>
      <c r="OBB590" s="198"/>
      <c r="OBC590" s="198"/>
      <c r="OBD590" s="198"/>
      <c r="OBE590" s="198"/>
      <c r="OBF590" s="198"/>
      <c r="OBG590" s="198"/>
      <c r="OBH590" s="198"/>
      <c r="OBI590" s="198"/>
      <c r="OBJ590" s="198"/>
      <c r="OBK590" s="198"/>
      <c r="OBL590" s="198"/>
      <c r="OBM590" s="198"/>
      <c r="OBN590" s="198"/>
      <c r="OBO590" s="198"/>
      <c r="OBP590" s="198"/>
      <c r="OBQ590" s="198"/>
      <c r="OBR590" s="198"/>
      <c r="OBS590" s="198"/>
      <c r="OBT590" s="198"/>
      <c r="OBU590" s="198"/>
      <c r="OBV590" s="198"/>
      <c r="OBW590" s="198"/>
      <c r="OBX590" s="198"/>
      <c r="OBY590" s="198"/>
      <c r="OBZ590" s="198"/>
      <c r="OCA590" s="198"/>
      <c r="OCB590" s="198"/>
      <c r="OCC590" s="198"/>
      <c r="OCD590" s="198"/>
      <c r="OCE590" s="198"/>
      <c r="OCF590" s="198"/>
      <c r="OCG590" s="198"/>
      <c r="OCH590" s="198"/>
      <c r="OCI590" s="198"/>
      <c r="OCJ590" s="198"/>
      <c r="OCK590" s="198"/>
      <c r="OCL590" s="198"/>
      <c r="OCM590" s="198"/>
      <c r="OCN590" s="198"/>
      <c r="OCO590" s="198"/>
      <c r="OCP590" s="198"/>
      <c r="OCQ590" s="198"/>
      <c r="OCR590" s="198"/>
      <c r="OCS590" s="198"/>
      <c r="OCT590" s="198"/>
      <c r="OCU590" s="198"/>
      <c r="OCV590" s="198"/>
      <c r="OCW590" s="198"/>
      <c r="OCX590" s="198"/>
      <c r="OCY590" s="198"/>
      <c r="OCZ590" s="198"/>
      <c r="ODA590" s="198"/>
      <c r="ODB590" s="198"/>
      <c r="ODC590" s="198"/>
      <c r="ODD590" s="198"/>
      <c r="ODE590" s="198"/>
      <c r="ODF590" s="198"/>
      <c r="ODG590" s="198"/>
      <c r="ODH590" s="198"/>
      <c r="ODI590" s="198"/>
      <c r="ODJ590" s="198"/>
      <c r="ODK590" s="198"/>
      <c r="ODL590" s="198"/>
      <c r="ODM590" s="198"/>
      <c r="ODN590" s="198"/>
      <c r="ODO590" s="198"/>
      <c r="ODP590" s="198"/>
      <c r="ODQ590" s="198"/>
      <c r="ODR590" s="198"/>
      <c r="ODS590" s="198"/>
      <c r="ODT590" s="198"/>
      <c r="ODU590" s="198"/>
      <c r="ODV590" s="198"/>
      <c r="ODW590" s="198"/>
      <c r="ODX590" s="198"/>
      <c r="ODY590" s="198"/>
      <c r="ODZ590" s="198"/>
      <c r="OEA590" s="198"/>
      <c r="OEB590" s="198"/>
      <c r="OEC590" s="198"/>
      <c r="OED590" s="198"/>
      <c r="OEE590" s="198"/>
      <c r="OEF590" s="198"/>
      <c r="OEG590" s="198"/>
      <c r="OEH590" s="198"/>
      <c r="OEI590" s="198"/>
      <c r="OEJ590" s="198"/>
      <c r="OEK590" s="198"/>
      <c r="OEL590" s="198"/>
      <c r="OEM590" s="198"/>
      <c r="OEN590" s="198"/>
      <c r="OEO590" s="198"/>
      <c r="OEP590" s="198"/>
      <c r="OEQ590" s="198"/>
      <c r="OER590" s="198"/>
      <c r="OES590" s="198"/>
      <c r="OET590" s="198"/>
      <c r="OEU590" s="198"/>
      <c r="OEV590" s="198"/>
      <c r="OEW590" s="198"/>
      <c r="OEX590" s="198"/>
      <c r="OEY590" s="198"/>
      <c r="OEZ590" s="198"/>
      <c r="OFA590" s="198"/>
      <c r="OFB590" s="198"/>
      <c r="OFC590" s="198"/>
      <c r="OFD590" s="198"/>
      <c r="OFE590" s="198"/>
      <c r="OFF590" s="198"/>
      <c r="OFG590" s="198"/>
      <c r="OFH590" s="198"/>
      <c r="OFI590" s="198"/>
      <c r="OFJ590" s="198"/>
      <c r="OFK590" s="198"/>
      <c r="OFL590" s="198"/>
      <c r="OFM590" s="198"/>
      <c r="OFN590" s="198"/>
      <c r="OFO590" s="198"/>
      <c r="OFP590" s="198"/>
      <c r="OFQ590" s="198"/>
      <c r="OFR590" s="198"/>
      <c r="OFS590" s="198"/>
      <c r="OFT590" s="198"/>
      <c r="OFU590" s="198"/>
      <c r="OFV590" s="198"/>
      <c r="OFW590" s="198"/>
      <c r="OFX590" s="198"/>
      <c r="OFY590" s="198"/>
      <c r="OFZ590" s="198"/>
      <c r="OGA590" s="198"/>
      <c r="OGB590" s="198"/>
      <c r="OGC590" s="198"/>
      <c r="OGD590" s="198"/>
      <c r="OGE590" s="198"/>
      <c r="OGF590" s="198"/>
      <c r="OGG590" s="198"/>
      <c r="OGH590" s="198"/>
      <c r="OGI590" s="198"/>
      <c r="OGJ590" s="198"/>
      <c r="OGK590" s="198"/>
      <c r="OGL590" s="198"/>
      <c r="OGM590" s="198"/>
      <c r="OGN590" s="198"/>
      <c r="OGO590" s="198"/>
      <c r="OGP590" s="198"/>
      <c r="OGQ590" s="198"/>
      <c r="OGR590" s="198"/>
      <c r="OGS590" s="198"/>
      <c r="OGT590" s="198"/>
      <c r="OGU590" s="198"/>
      <c r="OGV590" s="198"/>
      <c r="OGW590" s="198"/>
      <c r="OGX590" s="198"/>
      <c r="OGY590" s="198"/>
      <c r="OGZ590" s="198"/>
      <c r="OHA590" s="198"/>
      <c r="OHB590" s="198"/>
      <c r="OHC590" s="198"/>
      <c r="OHD590" s="198"/>
      <c r="OHE590" s="198"/>
      <c r="OHF590" s="198"/>
      <c r="OHG590" s="198"/>
      <c r="OHH590" s="198"/>
      <c r="OHI590" s="198"/>
      <c r="OHJ590" s="198"/>
      <c r="OHK590" s="198"/>
      <c r="OHL590" s="198"/>
      <c r="OHM590" s="198"/>
      <c r="OHN590" s="198"/>
      <c r="OHO590" s="198"/>
      <c r="OHP590" s="198"/>
      <c r="OHQ590" s="198"/>
      <c r="OHR590" s="198"/>
      <c r="OHS590" s="198"/>
      <c r="OHT590" s="198"/>
      <c r="OHU590" s="198"/>
      <c r="OHV590" s="198"/>
      <c r="OHW590" s="198"/>
      <c r="OHX590" s="198"/>
      <c r="OHY590" s="198"/>
      <c r="OHZ590" s="198"/>
      <c r="OIA590" s="198"/>
      <c r="OIB590" s="198"/>
      <c r="OIC590" s="198"/>
      <c r="OID590" s="198"/>
      <c r="OIE590" s="198"/>
      <c r="OIF590" s="198"/>
      <c r="OIG590" s="198"/>
      <c r="OIH590" s="198"/>
      <c r="OII590" s="198"/>
      <c r="OIJ590" s="198"/>
      <c r="OIK590" s="198"/>
      <c r="OIL590" s="198"/>
      <c r="OIM590" s="198"/>
      <c r="OIN590" s="198"/>
      <c r="OIO590" s="198"/>
      <c r="OIP590" s="198"/>
      <c r="OIQ590" s="198"/>
      <c r="OIR590" s="198"/>
      <c r="OIS590" s="198"/>
      <c r="OIT590" s="198"/>
      <c r="OIU590" s="198"/>
      <c r="OIV590" s="198"/>
      <c r="OIW590" s="198"/>
      <c r="OIX590" s="198"/>
      <c r="OIY590" s="198"/>
      <c r="OIZ590" s="198"/>
      <c r="OJA590" s="198"/>
      <c r="OJB590" s="198"/>
      <c r="OJC590" s="198"/>
      <c r="OJD590" s="198"/>
      <c r="OJE590" s="198"/>
      <c r="OJF590" s="198"/>
      <c r="OJG590" s="198"/>
      <c r="OJH590" s="198"/>
      <c r="OJI590" s="198"/>
      <c r="OJJ590" s="198"/>
      <c r="OJK590" s="198"/>
      <c r="OJL590" s="198"/>
      <c r="OJM590" s="198"/>
      <c r="OJN590" s="198"/>
      <c r="OJO590" s="198"/>
      <c r="OJP590" s="198"/>
      <c r="OJQ590" s="198"/>
      <c r="OJR590" s="198"/>
      <c r="OJS590" s="198"/>
      <c r="OJT590" s="198"/>
      <c r="OJU590" s="198"/>
      <c r="OJV590" s="198"/>
      <c r="OJW590" s="198"/>
      <c r="OJX590" s="198"/>
      <c r="OJY590" s="198"/>
      <c r="OJZ590" s="198"/>
      <c r="OKA590" s="198"/>
      <c r="OKB590" s="198"/>
      <c r="OKC590" s="198"/>
      <c r="OKD590" s="198"/>
      <c r="OKE590" s="198"/>
      <c r="OKF590" s="198"/>
      <c r="OKG590" s="198"/>
      <c r="OKH590" s="198"/>
      <c r="OKI590" s="198"/>
      <c r="OKJ590" s="198"/>
      <c r="OKK590" s="198"/>
      <c r="OKL590" s="198"/>
      <c r="OKM590" s="198"/>
      <c r="OKN590" s="198"/>
      <c r="OKO590" s="198"/>
      <c r="OKP590" s="198"/>
      <c r="OKQ590" s="198"/>
      <c r="OKR590" s="198"/>
      <c r="OKS590" s="198"/>
      <c r="OKT590" s="198"/>
      <c r="OKU590" s="198"/>
      <c r="OKV590" s="198"/>
      <c r="OKW590" s="198"/>
      <c r="OKX590" s="198"/>
      <c r="OKY590" s="198"/>
      <c r="OKZ590" s="198"/>
      <c r="OLA590" s="198"/>
      <c r="OLB590" s="198"/>
      <c r="OLC590" s="198"/>
      <c r="OLD590" s="198"/>
      <c r="OLE590" s="198"/>
      <c r="OLF590" s="198"/>
      <c r="OLG590" s="198"/>
      <c r="OLH590" s="198"/>
      <c r="OLI590" s="198"/>
      <c r="OLJ590" s="198"/>
      <c r="OLK590" s="198"/>
      <c r="OLL590" s="198"/>
      <c r="OLM590" s="198"/>
      <c r="OLN590" s="198"/>
      <c r="OLO590" s="198"/>
      <c r="OLP590" s="198"/>
      <c r="OLQ590" s="198"/>
      <c r="OLR590" s="198"/>
      <c r="OLS590" s="198"/>
      <c r="OLT590" s="198"/>
      <c r="OLU590" s="198"/>
      <c r="OLV590" s="198"/>
      <c r="OLW590" s="198"/>
      <c r="OLX590" s="198"/>
      <c r="OLY590" s="198"/>
      <c r="OLZ590" s="198"/>
      <c r="OMA590" s="198"/>
      <c r="OMB590" s="198"/>
      <c r="OMC590" s="198"/>
      <c r="OMD590" s="198"/>
      <c r="OME590" s="198"/>
      <c r="OMF590" s="198"/>
      <c r="OMG590" s="198"/>
      <c r="OMH590" s="198"/>
      <c r="OMI590" s="198"/>
      <c r="OMJ590" s="198"/>
      <c r="OMK590" s="198"/>
      <c r="OML590" s="198"/>
      <c r="OMM590" s="198"/>
      <c r="OMN590" s="198"/>
      <c r="OMO590" s="198"/>
      <c r="OMP590" s="198"/>
      <c r="OMQ590" s="198"/>
      <c r="OMR590" s="198"/>
      <c r="OMS590" s="198"/>
      <c r="OMT590" s="198"/>
      <c r="OMU590" s="198"/>
      <c r="OMV590" s="198"/>
      <c r="OMW590" s="198"/>
      <c r="OMX590" s="198"/>
      <c r="OMY590" s="198"/>
      <c r="OMZ590" s="198"/>
      <c r="ONA590" s="198"/>
      <c r="ONB590" s="198"/>
      <c r="ONC590" s="198"/>
      <c r="OND590" s="198"/>
      <c r="ONE590" s="198"/>
      <c r="ONF590" s="198"/>
      <c r="ONG590" s="198"/>
      <c r="ONH590" s="198"/>
      <c r="ONI590" s="198"/>
      <c r="ONJ590" s="198"/>
      <c r="ONK590" s="198"/>
      <c r="ONL590" s="198"/>
      <c r="ONM590" s="198"/>
      <c r="ONN590" s="198"/>
      <c r="ONO590" s="198"/>
      <c r="ONP590" s="198"/>
      <c r="ONQ590" s="198"/>
      <c r="ONR590" s="198"/>
      <c r="ONS590" s="198"/>
      <c r="ONT590" s="198"/>
      <c r="ONU590" s="198"/>
      <c r="ONV590" s="198"/>
      <c r="ONW590" s="198"/>
      <c r="ONX590" s="198"/>
      <c r="ONY590" s="198"/>
      <c r="ONZ590" s="198"/>
      <c r="OOA590" s="198"/>
      <c r="OOB590" s="198"/>
      <c r="OOC590" s="198"/>
      <c r="OOD590" s="198"/>
      <c r="OOE590" s="198"/>
      <c r="OOF590" s="198"/>
      <c r="OOG590" s="198"/>
      <c r="OOH590" s="198"/>
      <c r="OOI590" s="198"/>
      <c r="OOJ590" s="198"/>
      <c r="OOK590" s="198"/>
      <c r="OOL590" s="198"/>
      <c r="OOM590" s="198"/>
      <c r="OON590" s="198"/>
      <c r="OOO590" s="198"/>
      <c r="OOP590" s="198"/>
      <c r="OOQ590" s="198"/>
      <c r="OOR590" s="198"/>
      <c r="OOS590" s="198"/>
      <c r="OOT590" s="198"/>
      <c r="OOU590" s="198"/>
      <c r="OOV590" s="198"/>
      <c r="OOW590" s="198"/>
      <c r="OOX590" s="198"/>
      <c r="OOY590" s="198"/>
      <c r="OOZ590" s="198"/>
      <c r="OPA590" s="198"/>
      <c r="OPB590" s="198"/>
      <c r="OPC590" s="198"/>
      <c r="OPD590" s="198"/>
      <c r="OPE590" s="198"/>
      <c r="OPF590" s="198"/>
      <c r="OPG590" s="198"/>
      <c r="OPH590" s="198"/>
      <c r="OPI590" s="198"/>
      <c r="OPJ590" s="198"/>
      <c r="OPK590" s="198"/>
      <c r="OPL590" s="198"/>
      <c r="OPM590" s="198"/>
      <c r="OPN590" s="198"/>
      <c r="OPO590" s="198"/>
      <c r="OPP590" s="198"/>
      <c r="OPQ590" s="198"/>
      <c r="OPR590" s="198"/>
      <c r="OPS590" s="198"/>
      <c r="OPT590" s="198"/>
      <c r="OPU590" s="198"/>
      <c r="OPV590" s="198"/>
      <c r="OPW590" s="198"/>
      <c r="OPX590" s="198"/>
      <c r="OPY590" s="198"/>
      <c r="OPZ590" s="198"/>
      <c r="OQA590" s="198"/>
      <c r="OQB590" s="198"/>
      <c r="OQC590" s="198"/>
      <c r="OQD590" s="198"/>
      <c r="OQE590" s="198"/>
      <c r="OQF590" s="198"/>
      <c r="OQG590" s="198"/>
      <c r="OQH590" s="198"/>
      <c r="OQI590" s="198"/>
      <c r="OQJ590" s="198"/>
      <c r="OQK590" s="198"/>
      <c r="OQL590" s="198"/>
      <c r="OQM590" s="198"/>
      <c r="OQN590" s="198"/>
      <c r="OQO590" s="198"/>
      <c r="OQP590" s="198"/>
      <c r="OQQ590" s="198"/>
      <c r="OQR590" s="198"/>
      <c r="OQS590" s="198"/>
      <c r="OQT590" s="198"/>
      <c r="OQU590" s="198"/>
      <c r="OQV590" s="198"/>
      <c r="OQW590" s="198"/>
      <c r="OQX590" s="198"/>
      <c r="OQY590" s="198"/>
      <c r="OQZ590" s="198"/>
      <c r="ORA590" s="198"/>
      <c r="ORB590" s="198"/>
      <c r="ORC590" s="198"/>
      <c r="ORD590" s="198"/>
      <c r="ORE590" s="198"/>
      <c r="ORF590" s="198"/>
      <c r="ORG590" s="198"/>
      <c r="ORH590" s="198"/>
      <c r="ORI590" s="198"/>
      <c r="ORJ590" s="198"/>
      <c r="ORK590" s="198"/>
      <c r="ORL590" s="198"/>
      <c r="ORM590" s="198"/>
      <c r="ORN590" s="198"/>
      <c r="ORO590" s="198"/>
      <c r="ORP590" s="198"/>
      <c r="ORQ590" s="198"/>
      <c r="ORR590" s="198"/>
      <c r="ORS590" s="198"/>
      <c r="ORT590" s="198"/>
      <c r="ORU590" s="198"/>
      <c r="ORV590" s="198"/>
      <c r="ORW590" s="198"/>
      <c r="ORX590" s="198"/>
      <c r="ORY590" s="198"/>
      <c r="ORZ590" s="198"/>
      <c r="OSA590" s="198"/>
      <c r="OSB590" s="198"/>
      <c r="OSC590" s="198"/>
      <c r="OSD590" s="198"/>
      <c r="OSE590" s="198"/>
      <c r="OSF590" s="198"/>
      <c r="OSG590" s="198"/>
      <c r="OSH590" s="198"/>
      <c r="OSI590" s="198"/>
      <c r="OSJ590" s="198"/>
      <c r="OSK590" s="198"/>
      <c r="OSL590" s="198"/>
      <c r="OSM590" s="198"/>
      <c r="OSN590" s="198"/>
      <c r="OSO590" s="198"/>
      <c r="OSP590" s="198"/>
      <c r="OSQ590" s="198"/>
      <c r="OSR590" s="198"/>
      <c r="OSS590" s="198"/>
      <c r="OST590" s="198"/>
      <c r="OSU590" s="198"/>
      <c r="OSV590" s="198"/>
      <c r="OSW590" s="198"/>
      <c r="OSX590" s="198"/>
      <c r="OSY590" s="198"/>
      <c r="OSZ590" s="198"/>
      <c r="OTA590" s="198"/>
      <c r="OTB590" s="198"/>
      <c r="OTC590" s="198"/>
      <c r="OTD590" s="198"/>
      <c r="OTE590" s="198"/>
      <c r="OTF590" s="198"/>
      <c r="OTG590" s="198"/>
      <c r="OTH590" s="198"/>
      <c r="OTI590" s="198"/>
      <c r="OTJ590" s="198"/>
      <c r="OTK590" s="198"/>
      <c r="OTL590" s="198"/>
      <c r="OTM590" s="198"/>
      <c r="OTN590" s="198"/>
      <c r="OTO590" s="198"/>
      <c r="OTP590" s="198"/>
      <c r="OTQ590" s="198"/>
      <c r="OTR590" s="198"/>
      <c r="OTS590" s="198"/>
      <c r="OTT590" s="198"/>
      <c r="OTU590" s="198"/>
      <c r="OTV590" s="198"/>
      <c r="OTW590" s="198"/>
      <c r="OTX590" s="198"/>
      <c r="OTY590" s="198"/>
      <c r="OTZ590" s="198"/>
      <c r="OUA590" s="198"/>
      <c r="OUB590" s="198"/>
      <c r="OUC590" s="198"/>
      <c r="OUD590" s="198"/>
      <c r="OUE590" s="198"/>
      <c r="OUF590" s="198"/>
      <c r="OUG590" s="198"/>
      <c r="OUH590" s="198"/>
      <c r="OUI590" s="198"/>
      <c r="OUJ590" s="198"/>
      <c r="OUK590" s="198"/>
      <c r="OUL590" s="198"/>
      <c r="OUM590" s="198"/>
      <c r="OUN590" s="198"/>
      <c r="OUO590" s="198"/>
      <c r="OUP590" s="198"/>
      <c r="OUQ590" s="198"/>
      <c r="OUR590" s="198"/>
      <c r="OUS590" s="198"/>
      <c r="OUT590" s="198"/>
      <c r="OUU590" s="198"/>
      <c r="OUV590" s="198"/>
      <c r="OUW590" s="198"/>
      <c r="OUX590" s="198"/>
      <c r="OUY590" s="198"/>
      <c r="OUZ590" s="198"/>
      <c r="OVA590" s="198"/>
      <c r="OVB590" s="198"/>
      <c r="OVC590" s="198"/>
      <c r="OVD590" s="198"/>
      <c r="OVE590" s="198"/>
      <c r="OVF590" s="198"/>
      <c r="OVG590" s="198"/>
      <c r="OVH590" s="198"/>
      <c r="OVI590" s="198"/>
      <c r="OVJ590" s="198"/>
      <c r="OVK590" s="198"/>
      <c r="OVL590" s="198"/>
      <c r="OVM590" s="198"/>
      <c r="OVN590" s="198"/>
      <c r="OVO590" s="198"/>
      <c r="OVP590" s="198"/>
      <c r="OVQ590" s="198"/>
      <c r="OVR590" s="198"/>
      <c r="OVS590" s="198"/>
      <c r="OVT590" s="198"/>
      <c r="OVU590" s="198"/>
      <c r="OVV590" s="198"/>
      <c r="OVW590" s="198"/>
      <c r="OVX590" s="198"/>
      <c r="OVY590" s="198"/>
      <c r="OVZ590" s="198"/>
      <c r="OWA590" s="198"/>
      <c r="OWB590" s="198"/>
      <c r="OWC590" s="198"/>
      <c r="OWD590" s="198"/>
      <c r="OWE590" s="198"/>
      <c r="OWF590" s="198"/>
      <c r="OWG590" s="198"/>
      <c r="OWH590" s="198"/>
      <c r="OWI590" s="198"/>
      <c r="OWJ590" s="198"/>
      <c r="OWK590" s="198"/>
      <c r="OWL590" s="198"/>
      <c r="OWM590" s="198"/>
      <c r="OWN590" s="198"/>
      <c r="OWO590" s="198"/>
      <c r="OWP590" s="198"/>
      <c r="OWQ590" s="198"/>
      <c r="OWR590" s="198"/>
      <c r="OWS590" s="198"/>
      <c r="OWT590" s="198"/>
      <c r="OWU590" s="198"/>
      <c r="OWV590" s="198"/>
      <c r="OWW590" s="198"/>
      <c r="OWX590" s="198"/>
      <c r="OWY590" s="198"/>
      <c r="OWZ590" s="198"/>
      <c r="OXA590" s="198"/>
      <c r="OXB590" s="198"/>
      <c r="OXC590" s="198"/>
      <c r="OXD590" s="198"/>
      <c r="OXE590" s="198"/>
      <c r="OXF590" s="198"/>
      <c r="OXG590" s="198"/>
      <c r="OXH590" s="198"/>
      <c r="OXI590" s="198"/>
      <c r="OXJ590" s="198"/>
      <c r="OXK590" s="198"/>
      <c r="OXL590" s="198"/>
      <c r="OXM590" s="198"/>
      <c r="OXN590" s="198"/>
      <c r="OXO590" s="198"/>
      <c r="OXP590" s="198"/>
      <c r="OXQ590" s="198"/>
      <c r="OXR590" s="198"/>
      <c r="OXS590" s="198"/>
      <c r="OXT590" s="198"/>
      <c r="OXU590" s="198"/>
      <c r="OXV590" s="198"/>
      <c r="OXW590" s="198"/>
      <c r="OXX590" s="198"/>
      <c r="OXY590" s="198"/>
      <c r="OXZ590" s="198"/>
      <c r="OYA590" s="198"/>
      <c r="OYB590" s="198"/>
      <c r="OYC590" s="198"/>
      <c r="OYD590" s="198"/>
      <c r="OYE590" s="198"/>
      <c r="OYF590" s="198"/>
      <c r="OYG590" s="198"/>
      <c r="OYH590" s="198"/>
      <c r="OYI590" s="198"/>
      <c r="OYJ590" s="198"/>
      <c r="OYK590" s="198"/>
      <c r="OYL590" s="198"/>
      <c r="OYM590" s="198"/>
      <c r="OYN590" s="198"/>
      <c r="OYO590" s="198"/>
      <c r="OYP590" s="198"/>
      <c r="OYQ590" s="198"/>
      <c r="OYR590" s="198"/>
      <c r="OYS590" s="198"/>
      <c r="OYT590" s="198"/>
      <c r="OYU590" s="198"/>
      <c r="OYV590" s="198"/>
      <c r="OYW590" s="198"/>
      <c r="OYX590" s="198"/>
      <c r="OYY590" s="198"/>
      <c r="OYZ590" s="198"/>
      <c r="OZA590" s="198"/>
      <c r="OZB590" s="198"/>
      <c r="OZC590" s="198"/>
      <c r="OZD590" s="198"/>
      <c r="OZE590" s="198"/>
      <c r="OZF590" s="198"/>
      <c r="OZG590" s="198"/>
      <c r="OZH590" s="198"/>
      <c r="OZI590" s="198"/>
      <c r="OZJ590" s="198"/>
      <c r="OZK590" s="198"/>
      <c r="OZL590" s="198"/>
      <c r="OZM590" s="198"/>
      <c r="OZN590" s="198"/>
      <c r="OZO590" s="198"/>
      <c r="OZP590" s="198"/>
      <c r="OZQ590" s="198"/>
      <c r="OZR590" s="198"/>
      <c r="OZS590" s="198"/>
      <c r="OZT590" s="198"/>
      <c r="OZU590" s="198"/>
      <c r="OZV590" s="198"/>
      <c r="OZW590" s="198"/>
      <c r="OZX590" s="198"/>
      <c r="OZY590" s="198"/>
      <c r="OZZ590" s="198"/>
      <c r="PAA590" s="198"/>
      <c r="PAB590" s="198"/>
      <c r="PAC590" s="198"/>
      <c r="PAD590" s="198"/>
      <c r="PAE590" s="198"/>
      <c r="PAF590" s="198"/>
      <c r="PAG590" s="198"/>
      <c r="PAH590" s="198"/>
      <c r="PAI590" s="198"/>
      <c r="PAJ590" s="198"/>
      <c r="PAK590" s="198"/>
      <c r="PAL590" s="198"/>
      <c r="PAM590" s="198"/>
      <c r="PAN590" s="198"/>
      <c r="PAO590" s="198"/>
      <c r="PAP590" s="198"/>
      <c r="PAQ590" s="198"/>
      <c r="PAR590" s="198"/>
      <c r="PAS590" s="198"/>
      <c r="PAT590" s="198"/>
      <c r="PAU590" s="198"/>
      <c r="PAV590" s="198"/>
      <c r="PAW590" s="198"/>
      <c r="PAX590" s="198"/>
      <c r="PAY590" s="198"/>
      <c r="PAZ590" s="198"/>
      <c r="PBA590" s="198"/>
      <c r="PBB590" s="198"/>
      <c r="PBC590" s="198"/>
      <c r="PBD590" s="198"/>
      <c r="PBE590" s="198"/>
      <c r="PBF590" s="198"/>
      <c r="PBG590" s="198"/>
      <c r="PBH590" s="198"/>
      <c r="PBI590" s="198"/>
      <c r="PBJ590" s="198"/>
      <c r="PBK590" s="198"/>
      <c r="PBL590" s="198"/>
      <c r="PBM590" s="198"/>
      <c r="PBN590" s="198"/>
      <c r="PBO590" s="198"/>
      <c r="PBP590" s="198"/>
      <c r="PBQ590" s="198"/>
      <c r="PBR590" s="198"/>
      <c r="PBS590" s="198"/>
      <c r="PBT590" s="198"/>
      <c r="PBU590" s="198"/>
      <c r="PBV590" s="198"/>
      <c r="PBW590" s="198"/>
      <c r="PBX590" s="198"/>
      <c r="PBY590" s="198"/>
      <c r="PBZ590" s="198"/>
      <c r="PCA590" s="198"/>
      <c r="PCB590" s="198"/>
      <c r="PCC590" s="198"/>
      <c r="PCD590" s="198"/>
      <c r="PCE590" s="198"/>
      <c r="PCF590" s="198"/>
      <c r="PCG590" s="198"/>
      <c r="PCH590" s="198"/>
      <c r="PCI590" s="198"/>
      <c r="PCJ590" s="198"/>
      <c r="PCK590" s="198"/>
      <c r="PCL590" s="198"/>
      <c r="PCM590" s="198"/>
      <c r="PCN590" s="198"/>
      <c r="PCO590" s="198"/>
      <c r="PCP590" s="198"/>
      <c r="PCQ590" s="198"/>
      <c r="PCR590" s="198"/>
      <c r="PCS590" s="198"/>
      <c r="PCT590" s="198"/>
      <c r="PCU590" s="198"/>
      <c r="PCV590" s="198"/>
      <c r="PCW590" s="198"/>
      <c r="PCX590" s="198"/>
      <c r="PCY590" s="198"/>
      <c r="PCZ590" s="198"/>
      <c r="PDA590" s="198"/>
      <c r="PDB590" s="198"/>
      <c r="PDC590" s="198"/>
      <c r="PDD590" s="198"/>
      <c r="PDE590" s="198"/>
      <c r="PDF590" s="198"/>
      <c r="PDG590" s="198"/>
      <c r="PDH590" s="198"/>
      <c r="PDI590" s="198"/>
      <c r="PDJ590" s="198"/>
      <c r="PDK590" s="198"/>
      <c r="PDL590" s="198"/>
      <c r="PDM590" s="198"/>
      <c r="PDN590" s="198"/>
      <c r="PDO590" s="198"/>
      <c r="PDP590" s="198"/>
      <c r="PDQ590" s="198"/>
      <c r="PDR590" s="198"/>
      <c r="PDS590" s="198"/>
      <c r="PDT590" s="198"/>
      <c r="PDU590" s="198"/>
      <c r="PDV590" s="198"/>
      <c r="PDW590" s="198"/>
      <c r="PDX590" s="198"/>
      <c r="PDY590" s="198"/>
      <c r="PDZ590" s="198"/>
      <c r="PEA590" s="198"/>
      <c r="PEB590" s="198"/>
      <c r="PEC590" s="198"/>
      <c r="PED590" s="198"/>
      <c r="PEE590" s="198"/>
      <c r="PEF590" s="198"/>
      <c r="PEG590" s="198"/>
      <c r="PEH590" s="198"/>
      <c r="PEI590" s="198"/>
      <c r="PEJ590" s="198"/>
      <c r="PEK590" s="198"/>
      <c r="PEL590" s="198"/>
      <c r="PEM590" s="198"/>
      <c r="PEN590" s="198"/>
      <c r="PEO590" s="198"/>
      <c r="PEP590" s="198"/>
      <c r="PEQ590" s="198"/>
      <c r="PER590" s="198"/>
      <c r="PES590" s="198"/>
      <c r="PET590" s="198"/>
      <c r="PEU590" s="198"/>
      <c r="PEV590" s="198"/>
      <c r="PEW590" s="198"/>
      <c r="PEX590" s="198"/>
      <c r="PEY590" s="198"/>
      <c r="PEZ590" s="198"/>
      <c r="PFA590" s="198"/>
      <c r="PFB590" s="198"/>
      <c r="PFC590" s="198"/>
      <c r="PFD590" s="198"/>
      <c r="PFE590" s="198"/>
      <c r="PFF590" s="198"/>
      <c r="PFG590" s="198"/>
      <c r="PFH590" s="198"/>
      <c r="PFI590" s="198"/>
      <c r="PFJ590" s="198"/>
      <c r="PFK590" s="198"/>
      <c r="PFL590" s="198"/>
      <c r="PFM590" s="198"/>
      <c r="PFN590" s="198"/>
      <c r="PFO590" s="198"/>
      <c r="PFP590" s="198"/>
      <c r="PFQ590" s="198"/>
      <c r="PFR590" s="198"/>
      <c r="PFS590" s="198"/>
      <c r="PFT590" s="198"/>
      <c r="PFU590" s="198"/>
      <c r="PFV590" s="198"/>
      <c r="PFW590" s="198"/>
      <c r="PFX590" s="198"/>
      <c r="PFY590" s="198"/>
      <c r="PFZ590" s="198"/>
      <c r="PGA590" s="198"/>
      <c r="PGB590" s="198"/>
      <c r="PGC590" s="198"/>
      <c r="PGD590" s="198"/>
      <c r="PGE590" s="198"/>
      <c r="PGF590" s="198"/>
      <c r="PGG590" s="198"/>
      <c r="PGH590" s="198"/>
      <c r="PGI590" s="198"/>
      <c r="PGJ590" s="198"/>
      <c r="PGK590" s="198"/>
      <c r="PGL590" s="198"/>
      <c r="PGM590" s="198"/>
      <c r="PGN590" s="198"/>
      <c r="PGO590" s="198"/>
      <c r="PGP590" s="198"/>
      <c r="PGQ590" s="198"/>
      <c r="PGR590" s="198"/>
      <c r="PGS590" s="198"/>
      <c r="PGT590" s="198"/>
      <c r="PGU590" s="198"/>
      <c r="PGV590" s="198"/>
      <c r="PGW590" s="198"/>
      <c r="PGX590" s="198"/>
      <c r="PGY590" s="198"/>
      <c r="PGZ590" s="198"/>
      <c r="PHA590" s="198"/>
      <c r="PHB590" s="198"/>
      <c r="PHC590" s="198"/>
      <c r="PHD590" s="198"/>
      <c r="PHE590" s="198"/>
      <c r="PHF590" s="198"/>
      <c r="PHG590" s="198"/>
      <c r="PHH590" s="198"/>
      <c r="PHI590" s="198"/>
      <c r="PHJ590" s="198"/>
      <c r="PHK590" s="198"/>
      <c r="PHL590" s="198"/>
      <c r="PHM590" s="198"/>
      <c r="PHN590" s="198"/>
      <c r="PHO590" s="198"/>
      <c r="PHP590" s="198"/>
      <c r="PHQ590" s="198"/>
      <c r="PHR590" s="198"/>
      <c r="PHS590" s="198"/>
      <c r="PHT590" s="198"/>
      <c r="PHU590" s="198"/>
      <c r="PHV590" s="198"/>
      <c r="PHW590" s="198"/>
      <c r="PHX590" s="198"/>
      <c r="PHY590" s="198"/>
      <c r="PHZ590" s="198"/>
      <c r="PIA590" s="198"/>
      <c r="PIB590" s="198"/>
      <c r="PIC590" s="198"/>
      <c r="PID590" s="198"/>
      <c r="PIE590" s="198"/>
      <c r="PIF590" s="198"/>
      <c r="PIG590" s="198"/>
      <c r="PIH590" s="198"/>
      <c r="PII590" s="198"/>
      <c r="PIJ590" s="198"/>
      <c r="PIK590" s="198"/>
      <c r="PIL590" s="198"/>
      <c r="PIM590" s="198"/>
      <c r="PIN590" s="198"/>
      <c r="PIO590" s="198"/>
      <c r="PIP590" s="198"/>
      <c r="PIQ590" s="198"/>
      <c r="PIR590" s="198"/>
      <c r="PIS590" s="198"/>
      <c r="PIT590" s="198"/>
      <c r="PIU590" s="198"/>
      <c r="PIV590" s="198"/>
      <c r="PIW590" s="198"/>
      <c r="PIX590" s="198"/>
      <c r="PIY590" s="198"/>
      <c r="PIZ590" s="198"/>
      <c r="PJA590" s="198"/>
      <c r="PJB590" s="198"/>
      <c r="PJC590" s="198"/>
      <c r="PJD590" s="198"/>
      <c r="PJE590" s="198"/>
      <c r="PJF590" s="198"/>
      <c r="PJG590" s="198"/>
      <c r="PJH590" s="198"/>
      <c r="PJI590" s="198"/>
      <c r="PJJ590" s="198"/>
      <c r="PJK590" s="198"/>
      <c r="PJL590" s="198"/>
      <c r="PJM590" s="198"/>
      <c r="PJN590" s="198"/>
      <c r="PJO590" s="198"/>
      <c r="PJP590" s="198"/>
      <c r="PJQ590" s="198"/>
      <c r="PJR590" s="198"/>
      <c r="PJS590" s="198"/>
      <c r="PJT590" s="198"/>
      <c r="PJU590" s="198"/>
      <c r="PJV590" s="198"/>
      <c r="PJW590" s="198"/>
      <c r="PJX590" s="198"/>
      <c r="PJY590" s="198"/>
      <c r="PJZ590" s="198"/>
      <c r="PKA590" s="198"/>
      <c r="PKB590" s="198"/>
      <c r="PKC590" s="198"/>
      <c r="PKD590" s="198"/>
      <c r="PKE590" s="198"/>
      <c r="PKF590" s="198"/>
      <c r="PKG590" s="198"/>
      <c r="PKH590" s="198"/>
      <c r="PKI590" s="198"/>
      <c r="PKJ590" s="198"/>
      <c r="PKK590" s="198"/>
      <c r="PKL590" s="198"/>
      <c r="PKM590" s="198"/>
      <c r="PKN590" s="198"/>
      <c r="PKO590" s="198"/>
      <c r="PKP590" s="198"/>
      <c r="PKQ590" s="198"/>
      <c r="PKR590" s="198"/>
      <c r="PKS590" s="198"/>
      <c r="PKT590" s="198"/>
      <c r="PKU590" s="198"/>
      <c r="PKV590" s="198"/>
      <c r="PKW590" s="198"/>
      <c r="PKX590" s="198"/>
      <c r="PKY590" s="198"/>
      <c r="PKZ590" s="198"/>
      <c r="PLA590" s="198"/>
      <c r="PLB590" s="198"/>
      <c r="PLC590" s="198"/>
      <c r="PLD590" s="198"/>
      <c r="PLE590" s="198"/>
      <c r="PLF590" s="198"/>
      <c r="PLG590" s="198"/>
      <c r="PLH590" s="198"/>
      <c r="PLI590" s="198"/>
      <c r="PLJ590" s="198"/>
      <c r="PLK590" s="198"/>
      <c r="PLL590" s="198"/>
      <c r="PLM590" s="198"/>
      <c r="PLN590" s="198"/>
      <c r="PLO590" s="198"/>
      <c r="PLP590" s="198"/>
      <c r="PLQ590" s="198"/>
      <c r="PLR590" s="198"/>
      <c r="PLS590" s="198"/>
      <c r="PLT590" s="198"/>
      <c r="PLU590" s="198"/>
      <c r="PLV590" s="198"/>
      <c r="PLW590" s="198"/>
      <c r="PLX590" s="198"/>
      <c r="PLY590" s="198"/>
      <c r="PLZ590" s="198"/>
      <c r="PMA590" s="198"/>
      <c r="PMB590" s="198"/>
      <c r="PMC590" s="198"/>
      <c r="PMD590" s="198"/>
      <c r="PME590" s="198"/>
      <c r="PMF590" s="198"/>
      <c r="PMG590" s="198"/>
      <c r="PMH590" s="198"/>
      <c r="PMI590" s="198"/>
      <c r="PMJ590" s="198"/>
      <c r="PMK590" s="198"/>
      <c r="PML590" s="198"/>
      <c r="PMM590" s="198"/>
      <c r="PMN590" s="198"/>
      <c r="PMO590" s="198"/>
      <c r="PMP590" s="198"/>
      <c r="PMQ590" s="198"/>
      <c r="PMR590" s="198"/>
      <c r="PMS590" s="198"/>
      <c r="PMT590" s="198"/>
      <c r="PMU590" s="198"/>
      <c r="PMV590" s="198"/>
      <c r="PMW590" s="198"/>
      <c r="PMX590" s="198"/>
      <c r="PMY590" s="198"/>
      <c r="PMZ590" s="198"/>
      <c r="PNA590" s="198"/>
      <c r="PNB590" s="198"/>
      <c r="PNC590" s="198"/>
      <c r="PND590" s="198"/>
      <c r="PNE590" s="198"/>
      <c r="PNF590" s="198"/>
      <c r="PNG590" s="198"/>
      <c r="PNH590" s="198"/>
      <c r="PNI590" s="198"/>
      <c r="PNJ590" s="198"/>
      <c r="PNK590" s="198"/>
      <c r="PNL590" s="198"/>
      <c r="PNM590" s="198"/>
      <c r="PNN590" s="198"/>
      <c r="PNO590" s="198"/>
      <c r="PNP590" s="198"/>
      <c r="PNQ590" s="198"/>
      <c r="PNR590" s="198"/>
      <c r="PNS590" s="198"/>
      <c r="PNT590" s="198"/>
      <c r="PNU590" s="198"/>
      <c r="PNV590" s="198"/>
      <c r="PNW590" s="198"/>
      <c r="PNX590" s="198"/>
      <c r="PNY590" s="198"/>
      <c r="PNZ590" s="198"/>
      <c r="POA590" s="198"/>
      <c r="POB590" s="198"/>
      <c r="POC590" s="198"/>
      <c r="POD590" s="198"/>
      <c r="POE590" s="198"/>
      <c r="POF590" s="198"/>
      <c r="POG590" s="198"/>
      <c r="POH590" s="198"/>
      <c r="POI590" s="198"/>
      <c r="POJ590" s="198"/>
      <c r="POK590" s="198"/>
      <c r="POL590" s="198"/>
      <c r="POM590" s="198"/>
      <c r="PON590" s="198"/>
      <c r="POO590" s="198"/>
      <c r="POP590" s="198"/>
      <c r="POQ590" s="198"/>
      <c r="POR590" s="198"/>
      <c r="POS590" s="198"/>
      <c r="POT590" s="198"/>
      <c r="POU590" s="198"/>
      <c r="POV590" s="198"/>
      <c r="POW590" s="198"/>
      <c r="POX590" s="198"/>
      <c r="POY590" s="198"/>
      <c r="POZ590" s="198"/>
      <c r="PPA590" s="198"/>
      <c r="PPB590" s="198"/>
      <c r="PPC590" s="198"/>
      <c r="PPD590" s="198"/>
      <c r="PPE590" s="198"/>
      <c r="PPF590" s="198"/>
      <c r="PPG590" s="198"/>
      <c r="PPH590" s="198"/>
      <c r="PPI590" s="198"/>
      <c r="PPJ590" s="198"/>
      <c r="PPK590" s="198"/>
      <c r="PPL590" s="198"/>
      <c r="PPM590" s="198"/>
      <c r="PPN590" s="198"/>
      <c r="PPO590" s="198"/>
      <c r="PPP590" s="198"/>
      <c r="PPQ590" s="198"/>
      <c r="PPR590" s="198"/>
      <c r="PPS590" s="198"/>
      <c r="PPT590" s="198"/>
      <c r="PPU590" s="198"/>
      <c r="PPV590" s="198"/>
      <c r="PPW590" s="198"/>
      <c r="PPX590" s="198"/>
      <c r="PPY590" s="198"/>
      <c r="PPZ590" s="198"/>
      <c r="PQA590" s="198"/>
      <c r="PQB590" s="198"/>
      <c r="PQC590" s="198"/>
      <c r="PQD590" s="198"/>
      <c r="PQE590" s="198"/>
      <c r="PQF590" s="198"/>
      <c r="PQG590" s="198"/>
      <c r="PQH590" s="198"/>
      <c r="PQI590" s="198"/>
      <c r="PQJ590" s="198"/>
      <c r="PQK590" s="198"/>
      <c r="PQL590" s="198"/>
      <c r="PQM590" s="198"/>
      <c r="PQN590" s="198"/>
      <c r="PQO590" s="198"/>
      <c r="PQP590" s="198"/>
      <c r="PQQ590" s="198"/>
      <c r="PQR590" s="198"/>
      <c r="PQS590" s="198"/>
      <c r="PQT590" s="198"/>
      <c r="PQU590" s="198"/>
      <c r="PQV590" s="198"/>
      <c r="PQW590" s="198"/>
      <c r="PQX590" s="198"/>
      <c r="PQY590" s="198"/>
      <c r="PQZ590" s="198"/>
      <c r="PRA590" s="198"/>
      <c r="PRB590" s="198"/>
      <c r="PRC590" s="198"/>
      <c r="PRD590" s="198"/>
      <c r="PRE590" s="198"/>
      <c r="PRF590" s="198"/>
      <c r="PRG590" s="198"/>
      <c r="PRH590" s="198"/>
      <c r="PRI590" s="198"/>
      <c r="PRJ590" s="198"/>
      <c r="PRK590" s="198"/>
      <c r="PRL590" s="198"/>
      <c r="PRM590" s="198"/>
      <c r="PRN590" s="198"/>
      <c r="PRO590" s="198"/>
      <c r="PRP590" s="198"/>
      <c r="PRQ590" s="198"/>
      <c r="PRR590" s="198"/>
      <c r="PRS590" s="198"/>
      <c r="PRT590" s="198"/>
      <c r="PRU590" s="198"/>
      <c r="PRV590" s="198"/>
      <c r="PRW590" s="198"/>
      <c r="PRX590" s="198"/>
      <c r="PRY590" s="198"/>
      <c r="PRZ590" s="198"/>
      <c r="PSA590" s="198"/>
      <c r="PSB590" s="198"/>
      <c r="PSC590" s="198"/>
      <c r="PSD590" s="198"/>
      <c r="PSE590" s="198"/>
      <c r="PSF590" s="198"/>
      <c r="PSG590" s="198"/>
      <c r="PSH590" s="198"/>
      <c r="PSI590" s="198"/>
      <c r="PSJ590" s="198"/>
      <c r="PSK590" s="198"/>
      <c r="PSL590" s="198"/>
      <c r="PSM590" s="198"/>
      <c r="PSN590" s="198"/>
      <c r="PSO590" s="198"/>
      <c r="PSP590" s="198"/>
      <c r="PSQ590" s="198"/>
      <c r="PSR590" s="198"/>
      <c r="PSS590" s="198"/>
      <c r="PST590" s="198"/>
      <c r="PSU590" s="198"/>
      <c r="PSV590" s="198"/>
      <c r="PSW590" s="198"/>
      <c r="PSX590" s="198"/>
      <c r="PSY590" s="198"/>
      <c r="PSZ590" s="198"/>
      <c r="PTA590" s="198"/>
      <c r="PTB590" s="198"/>
      <c r="PTC590" s="198"/>
      <c r="PTD590" s="198"/>
      <c r="PTE590" s="198"/>
      <c r="PTF590" s="198"/>
      <c r="PTG590" s="198"/>
      <c r="PTH590" s="198"/>
      <c r="PTI590" s="198"/>
      <c r="PTJ590" s="198"/>
      <c r="PTK590" s="198"/>
      <c r="PTL590" s="198"/>
      <c r="PTM590" s="198"/>
      <c r="PTN590" s="198"/>
      <c r="PTO590" s="198"/>
      <c r="PTP590" s="198"/>
      <c r="PTQ590" s="198"/>
      <c r="PTR590" s="198"/>
      <c r="PTS590" s="198"/>
      <c r="PTT590" s="198"/>
      <c r="PTU590" s="198"/>
      <c r="PTV590" s="198"/>
      <c r="PTW590" s="198"/>
      <c r="PTX590" s="198"/>
      <c r="PTY590" s="198"/>
      <c r="PTZ590" s="198"/>
      <c r="PUA590" s="198"/>
      <c r="PUB590" s="198"/>
      <c r="PUC590" s="198"/>
      <c r="PUD590" s="198"/>
      <c r="PUE590" s="198"/>
      <c r="PUF590" s="198"/>
      <c r="PUG590" s="198"/>
      <c r="PUH590" s="198"/>
      <c r="PUI590" s="198"/>
      <c r="PUJ590" s="198"/>
      <c r="PUK590" s="198"/>
      <c r="PUL590" s="198"/>
      <c r="PUM590" s="198"/>
      <c r="PUN590" s="198"/>
      <c r="PUO590" s="198"/>
      <c r="PUP590" s="198"/>
      <c r="PUQ590" s="198"/>
      <c r="PUR590" s="198"/>
      <c r="PUS590" s="198"/>
      <c r="PUT590" s="198"/>
      <c r="PUU590" s="198"/>
      <c r="PUV590" s="198"/>
      <c r="PUW590" s="198"/>
      <c r="PUX590" s="198"/>
      <c r="PUY590" s="198"/>
      <c r="PUZ590" s="198"/>
      <c r="PVA590" s="198"/>
      <c r="PVB590" s="198"/>
      <c r="PVC590" s="198"/>
      <c r="PVD590" s="198"/>
      <c r="PVE590" s="198"/>
      <c r="PVF590" s="198"/>
      <c r="PVG590" s="198"/>
      <c r="PVH590" s="198"/>
      <c r="PVI590" s="198"/>
      <c r="PVJ590" s="198"/>
      <c r="PVK590" s="198"/>
      <c r="PVL590" s="198"/>
      <c r="PVM590" s="198"/>
      <c r="PVN590" s="198"/>
      <c r="PVO590" s="198"/>
      <c r="PVP590" s="198"/>
      <c r="PVQ590" s="198"/>
      <c r="PVR590" s="198"/>
      <c r="PVS590" s="198"/>
      <c r="PVT590" s="198"/>
      <c r="PVU590" s="198"/>
      <c r="PVV590" s="198"/>
      <c r="PVW590" s="198"/>
      <c r="PVX590" s="198"/>
      <c r="PVY590" s="198"/>
      <c r="PVZ590" s="198"/>
      <c r="PWA590" s="198"/>
      <c r="PWB590" s="198"/>
      <c r="PWC590" s="198"/>
      <c r="PWD590" s="198"/>
      <c r="PWE590" s="198"/>
      <c r="PWF590" s="198"/>
      <c r="PWG590" s="198"/>
      <c r="PWH590" s="198"/>
      <c r="PWI590" s="198"/>
      <c r="PWJ590" s="198"/>
      <c r="PWK590" s="198"/>
      <c r="PWL590" s="198"/>
      <c r="PWM590" s="198"/>
      <c r="PWN590" s="198"/>
      <c r="PWO590" s="198"/>
      <c r="PWP590" s="198"/>
      <c r="PWQ590" s="198"/>
      <c r="PWR590" s="198"/>
      <c r="PWS590" s="198"/>
      <c r="PWT590" s="198"/>
      <c r="PWU590" s="198"/>
      <c r="PWV590" s="198"/>
      <c r="PWW590" s="198"/>
      <c r="PWX590" s="198"/>
      <c r="PWY590" s="198"/>
      <c r="PWZ590" s="198"/>
      <c r="PXA590" s="198"/>
      <c r="PXB590" s="198"/>
      <c r="PXC590" s="198"/>
      <c r="PXD590" s="198"/>
      <c r="PXE590" s="198"/>
      <c r="PXF590" s="198"/>
      <c r="PXG590" s="198"/>
      <c r="PXH590" s="198"/>
      <c r="PXI590" s="198"/>
      <c r="PXJ590" s="198"/>
      <c r="PXK590" s="198"/>
      <c r="PXL590" s="198"/>
      <c r="PXM590" s="198"/>
      <c r="PXN590" s="198"/>
      <c r="PXO590" s="198"/>
      <c r="PXP590" s="198"/>
      <c r="PXQ590" s="198"/>
      <c r="PXR590" s="198"/>
      <c r="PXS590" s="198"/>
      <c r="PXT590" s="198"/>
      <c r="PXU590" s="198"/>
      <c r="PXV590" s="198"/>
      <c r="PXW590" s="198"/>
      <c r="PXX590" s="198"/>
      <c r="PXY590" s="198"/>
      <c r="PXZ590" s="198"/>
      <c r="PYA590" s="198"/>
      <c r="PYB590" s="198"/>
      <c r="PYC590" s="198"/>
      <c r="PYD590" s="198"/>
      <c r="PYE590" s="198"/>
      <c r="PYF590" s="198"/>
      <c r="PYG590" s="198"/>
      <c r="PYH590" s="198"/>
      <c r="PYI590" s="198"/>
      <c r="PYJ590" s="198"/>
      <c r="PYK590" s="198"/>
      <c r="PYL590" s="198"/>
      <c r="PYM590" s="198"/>
      <c r="PYN590" s="198"/>
      <c r="PYO590" s="198"/>
      <c r="PYP590" s="198"/>
      <c r="PYQ590" s="198"/>
      <c r="PYR590" s="198"/>
      <c r="PYS590" s="198"/>
      <c r="PYT590" s="198"/>
      <c r="PYU590" s="198"/>
      <c r="PYV590" s="198"/>
      <c r="PYW590" s="198"/>
      <c r="PYX590" s="198"/>
      <c r="PYY590" s="198"/>
      <c r="PYZ590" s="198"/>
      <c r="PZA590" s="198"/>
      <c r="PZB590" s="198"/>
      <c r="PZC590" s="198"/>
      <c r="PZD590" s="198"/>
      <c r="PZE590" s="198"/>
      <c r="PZF590" s="198"/>
      <c r="PZG590" s="198"/>
      <c r="PZH590" s="198"/>
      <c r="PZI590" s="198"/>
      <c r="PZJ590" s="198"/>
      <c r="PZK590" s="198"/>
      <c r="PZL590" s="198"/>
      <c r="PZM590" s="198"/>
      <c r="PZN590" s="198"/>
      <c r="PZO590" s="198"/>
      <c r="PZP590" s="198"/>
      <c r="PZQ590" s="198"/>
      <c r="PZR590" s="198"/>
      <c r="PZS590" s="198"/>
      <c r="PZT590" s="198"/>
      <c r="PZU590" s="198"/>
      <c r="PZV590" s="198"/>
      <c r="PZW590" s="198"/>
      <c r="PZX590" s="198"/>
      <c r="PZY590" s="198"/>
      <c r="PZZ590" s="198"/>
      <c r="QAA590" s="198"/>
      <c r="QAB590" s="198"/>
      <c r="QAC590" s="198"/>
      <c r="QAD590" s="198"/>
      <c r="QAE590" s="198"/>
      <c r="QAF590" s="198"/>
      <c r="QAG590" s="198"/>
      <c r="QAH590" s="198"/>
      <c r="QAI590" s="198"/>
      <c r="QAJ590" s="198"/>
      <c r="QAK590" s="198"/>
      <c r="QAL590" s="198"/>
      <c r="QAM590" s="198"/>
      <c r="QAN590" s="198"/>
      <c r="QAO590" s="198"/>
      <c r="QAP590" s="198"/>
      <c r="QAQ590" s="198"/>
      <c r="QAR590" s="198"/>
      <c r="QAS590" s="198"/>
      <c r="QAT590" s="198"/>
      <c r="QAU590" s="198"/>
      <c r="QAV590" s="198"/>
      <c r="QAW590" s="198"/>
      <c r="QAX590" s="198"/>
      <c r="QAY590" s="198"/>
      <c r="QAZ590" s="198"/>
      <c r="QBA590" s="198"/>
      <c r="QBB590" s="198"/>
      <c r="QBC590" s="198"/>
      <c r="QBD590" s="198"/>
      <c r="QBE590" s="198"/>
      <c r="QBF590" s="198"/>
      <c r="QBG590" s="198"/>
      <c r="QBH590" s="198"/>
      <c r="QBI590" s="198"/>
      <c r="QBJ590" s="198"/>
      <c r="QBK590" s="198"/>
      <c r="QBL590" s="198"/>
      <c r="QBM590" s="198"/>
      <c r="QBN590" s="198"/>
      <c r="QBO590" s="198"/>
      <c r="QBP590" s="198"/>
      <c r="QBQ590" s="198"/>
      <c r="QBR590" s="198"/>
      <c r="QBS590" s="198"/>
      <c r="QBT590" s="198"/>
      <c r="QBU590" s="198"/>
      <c r="QBV590" s="198"/>
      <c r="QBW590" s="198"/>
      <c r="QBX590" s="198"/>
      <c r="QBY590" s="198"/>
      <c r="QBZ590" s="198"/>
      <c r="QCA590" s="198"/>
      <c r="QCB590" s="198"/>
      <c r="QCC590" s="198"/>
      <c r="QCD590" s="198"/>
      <c r="QCE590" s="198"/>
      <c r="QCF590" s="198"/>
      <c r="QCG590" s="198"/>
      <c r="QCH590" s="198"/>
      <c r="QCI590" s="198"/>
      <c r="QCJ590" s="198"/>
      <c r="QCK590" s="198"/>
      <c r="QCL590" s="198"/>
      <c r="QCM590" s="198"/>
      <c r="QCN590" s="198"/>
      <c r="QCO590" s="198"/>
      <c r="QCP590" s="198"/>
      <c r="QCQ590" s="198"/>
      <c r="QCR590" s="198"/>
      <c r="QCS590" s="198"/>
      <c r="QCT590" s="198"/>
      <c r="QCU590" s="198"/>
      <c r="QCV590" s="198"/>
      <c r="QCW590" s="198"/>
      <c r="QCX590" s="198"/>
      <c r="QCY590" s="198"/>
      <c r="QCZ590" s="198"/>
      <c r="QDA590" s="198"/>
      <c r="QDB590" s="198"/>
      <c r="QDC590" s="198"/>
      <c r="QDD590" s="198"/>
      <c r="QDE590" s="198"/>
      <c r="QDF590" s="198"/>
      <c r="QDG590" s="198"/>
      <c r="QDH590" s="198"/>
      <c r="QDI590" s="198"/>
      <c r="QDJ590" s="198"/>
      <c r="QDK590" s="198"/>
      <c r="QDL590" s="198"/>
      <c r="QDM590" s="198"/>
      <c r="QDN590" s="198"/>
      <c r="QDO590" s="198"/>
      <c r="QDP590" s="198"/>
      <c r="QDQ590" s="198"/>
      <c r="QDR590" s="198"/>
      <c r="QDS590" s="198"/>
      <c r="QDT590" s="198"/>
      <c r="QDU590" s="198"/>
      <c r="QDV590" s="198"/>
      <c r="QDW590" s="198"/>
      <c r="QDX590" s="198"/>
      <c r="QDY590" s="198"/>
      <c r="QDZ590" s="198"/>
      <c r="QEA590" s="198"/>
      <c r="QEB590" s="198"/>
      <c r="QEC590" s="198"/>
      <c r="QED590" s="198"/>
      <c r="QEE590" s="198"/>
      <c r="QEF590" s="198"/>
      <c r="QEG590" s="198"/>
      <c r="QEH590" s="198"/>
      <c r="QEI590" s="198"/>
      <c r="QEJ590" s="198"/>
      <c r="QEK590" s="198"/>
      <c r="QEL590" s="198"/>
      <c r="QEM590" s="198"/>
      <c r="QEN590" s="198"/>
      <c r="QEO590" s="198"/>
      <c r="QEP590" s="198"/>
      <c r="QEQ590" s="198"/>
      <c r="QER590" s="198"/>
      <c r="QES590" s="198"/>
      <c r="QET590" s="198"/>
      <c r="QEU590" s="198"/>
      <c r="QEV590" s="198"/>
      <c r="QEW590" s="198"/>
      <c r="QEX590" s="198"/>
      <c r="QEY590" s="198"/>
      <c r="QEZ590" s="198"/>
      <c r="QFA590" s="198"/>
      <c r="QFB590" s="198"/>
      <c r="QFC590" s="198"/>
      <c r="QFD590" s="198"/>
      <c r="QFE590" s="198"/>
      <c r="QFF590" s="198"/>
      <c r="QFG590" s="198"/>
      <c r="QFH590" s="198"/>
      <c r="QFI590" s="198"/>
      <c r="QFJ590" s="198"/>
      <c r="QFK590" s="198"/>
      <c r="QFL590" s="198"/>
      <c r="QFM590" s="198"/>
      <c r="QFN590" s="198"/>
      <c r="QFO590" s="198"/>
      <c r="QFP590" s="198"/>
      <c r="QFQ590" s="198"/>
      <c r="QFR590" s="198"/>
      <c r="QFS590" s="198"/>
      <c r="QFT590" s="198"/>
      <c r="QFU590" s="198"/>
      <c r="QFV590" s="198"/>
      <c r="QFW590" s="198"/>
      <c r="QFX590" s="198"/>
      <c r="QFY590" s="198"/>
      <c r="QFZ590" s="198"/>
      <c r="QGA590" s="198"/>
      <c r="QGB590" s="198"/>
      <c r="QGC590" s="198"/>
      <c r="QGD590" s="198"/>
      <c r="QGE590" s="198"/>
      <c r="QGF590" s="198"/>
      <c r="QGG590" s="198"/>
      <c r="QGH590" s="198"/>
      <c r="QGI590" s="198"/>
      <c r="QGJ590" s="198"/>
      <c r="QGK590" s="198"/>
      <c r="QGL590" s="198"/>
      <c r="QGM590" s="198"/>
      <c r="QGN590" s="198"/>
      <c r="QGO590" s="198"/>
      <c r="QGP590" s="198"/>
      <c r="QGQ590" s="198"/>
      <c r="QGR590" s="198"/>
      <c r="QGS590" s="198"/>
      <c r="QGT590" s="198"/>
      <c r="QGU590" s="198"/>
      <c r="QGV590" s="198"/>
      <c r="QGW590" s="198"/>
      <c r="QGX590" s="198"/>
      <c r="QGY590" s="198"/>
      <c r="QGZ590" s="198"/>
      <c r="QHA590" s="198"/>
      <c r="QHB590" s="198"/>
      <c r="QHC590" s="198"/>
      <c r="QHD590" s="198"/>
      <c r="QHE590" s="198"/>
      <c r="QHF590" s="198"/>
      <c r="QHG590" s="198"/>
      <c r="QHH590" s="198"/>
      <c r="QHI590" s="198"/>
      <c r="QHJ590" s="198"/>
      <c r="QHK590" s="198"/>
      <c r="QHL590" s="198"/>
      <c r="QHM590" s="198"/>
      <c r="QHN590" s="198"/>
      <c r="QHO590" s="198"/>
      <c r="QHP590" s="198"/>
      <c r="QHQ590" s="198"/>
      <c r="QHR590" s="198"/>
      <c r="QHS590" s="198"/>
      <c r="QHT590" s="198"/>
      <c r="QHU590" s="198"/>
      <c r="QHV590" s="198"/>
      <c r="QHW590" s="198"/>
      <c r="QHX590" s="198"/>
      <c r="QHY590" s="198"/>
      <c r="QHZ590" s="198"/>
      <c r="QIA590" s="198"/>
      <c r="QIB590" s="198"/>
      <c r="QIC590" s="198"/>
      <c r="QID590" s="198"/>
      <c r="QIE590" s="198"/>
      <c r="QIF590" s="198"/>
      <c r="QIG590" s="198"/>
      <c r="QIH590" s="198"/>
      <c r="QII590" s="198"/>
      <c r="QIJ590" s="198"/>
      <c r="QIK590" s="198"/>
      <c r="QIL590" s="198"/>
      <c r="QIM590" s="198"/>
      <c r="QIN590" s="198"/>
      <c r="QIO590" s="198"/>
      <c r="QIP590" s="198"/>
      <c r="QIQ590" s="198"/>
      <c r="QIR590" s="198"/>
      <c r="QIS590" s="198"/>
      <c r="QIT590" s="198"/>
      <c r="QIU590" s="198"/>
      <c r="QIV590" s="198"/>
      <c r="QIW590" s="198"/>
      <c r="QIX590" s="198"/>
      <c r="QIY590" s="198"/>
      <c r="QIZ590" s="198"/>
      <c r="QJA590" s="198"/>
      <c r="QJB590" s="198"/>
      <c r="QJC590" s="198"/>
      <c r="QJD590" s="198"/>
      <c r="QJE590" s="198"/>
      <c r="QJF590" s="198"/>
      <c r="QJG590" s="198"/>
      <c r="QJH590" s="198"/>
      <c r="QJI590" s="198"/>
      <c r="QJJ590" s="198"/>
      <c r="QJK590" s="198"/>
      <c r="QJL590" s="198"/>
      <c r="QJM590" s="198"/>
      <c r="QJN590" s="198"/>
      <c r="QJO590" s="198"/>
      <c r="QJP590" s="198"/>
      <c r="QJQ590" s="198"/>
      <c r="QJR590" s="198"/>
      <c r="QJS590" s="198"/>
      <c r="QJT590" s="198"/>
      <c r="QJU590" s="198"/>
      <c r="QJV590" s="198"/>
      <c r="QJW590" s="198"/>
      <c r="QJX590" s="198"/>
      <c r="QJY590" s="198"/>
      <c r="QJZ590" s="198"/>
      <c r="QKA590" s="198"/>
      <c r="QKB590" s="198"/>
      <c r="QKC590" s="198"/>
      <c r="QKD590" s="198"/>
      <c r="QKE590" s="198"/>
      <c r="QKF590" s="198"/>
      <c r="QKG590" s="198"/>
      <c r="QKH590" s="198"/>
      <c r="QKI590" s="198"/>
      <c r="QKJ590" s="198"/>
      <c r="QKK590" s="198"/>
      <c r="QKL590" s="198"/>
      <c r="QKM590" s="198"/>
      <c r="QKN590" s="198"/>
      <c r="QKO590" s="198"/>
      <c r="QKP590" s="198"/>
      <c r="QKQ590" s="198"/>
      <c r="QKR590" s="198"/>
      <c r="QKS590" s="198"/>
      <c r="QKT590" s="198"/>
      <c r="QKU590" s="198"/>
      <c r="QKV590" s="198"/>
      <c r="QKW590" s="198"/>
      <c r="QKX590" s="198"/>
      <c r="QKY590" s="198"/>
      <c r="QKZ590" s="198"/>
      <c r="QLA590" s="198"/>
      <c r="QLB590" s="198"/>
      <c r="QLC590" s="198"/>
      <c r="QLD590" s="198"/>
      <c r="QLE590" s="198"/>
      <c r="QLF590" s="198"/>
      <c r="QLG590" s="198"/>
      <c r="QLH590" s="198"/>
      <c r="QLI590" s="198"/>
      <c r="QLJ590" s="198"/>
      <c r="QLK590" s="198"/>
      <c r="QLL590" s="198"/>
      <c r="QLM590" s="198"/>
      <c r="QLN590" s="198"/>
      <c r="QLO590" s="198"/>
      <c r="QLP590" s="198"/>
      <c r="QLQ590" s="198"/>
      <c r="QLR590" s="198"/>
      <c r="QLS590" s="198"/>
      <c r="QLT590" s="198"/>
      <c r="QLU590" s="198"/>
      <c r="QLV590" s="198"/>
      <c r="QLW590" s="198"/>
      <c r="QLX590" s="198"/>
      <c r="QLY590" s="198"/>
      <c r="QLZ590" s="198"/>
      <c r="QMA590" s="198"/>
      <c r="QMB590" s="198"/>
      <c r="QMC590" s="198"/>
      <c r="QMD590" s="198"/>
      <c r="QME590" s="198"/>
      <c r="QMF590" s="198"/>
      <c r="QMG590" s="198"/>
      <c r="QMH590" s="198"/>
      <c r="QMI590" s="198"/>
      <c r="QMJ590" s="198"/>
      <c r="QMK590" s="198"/>
      <c r="QML590" s="198"/>
      <c r="QMM590" s="198"/>
      <c r="QMN590" s="198"/>
      <c r="QMO590" s="198"/>
      <c r="QMP590" s="198"/>
      <c r="QMQ590" s="198"/>
      <c r="QMR590" s="198"/>
      <c r="QMS590" s="198"/>
      <c r="QMT590" s="198"/>
      <c r="QMU590" s="198"/>
      <c r="QMV590" s="198"/>
      <c r="QMW590" s="198"/>
      <c r="QMX590" s="198"/>
      <c r="QMY590" s="198"/>
      <c r="QMZ590" s="198"/>
      <c r="QNA590" s="198"/>
      <c r="QNB590" s="198"/>
      <c r="QNC590" s="198"/>
      <c r="QND590" s="198"/>
      <c r="QNE590" s="198"/>
      <c r="QNF590" s="198"/>
      <c r="QNG590" s="198"/>
      <c r="QNH590" s="198"/>
      <c r="QNI590" s="198"/>
      <c r="QNJ590" s="198"/>
      <c r="QNK590" s="198"/>
      <c r="QNL590" s="198"/>
      <c r="QNM590" s="198"/>
      <c r="QNN590" s="198"/>
      <c r="QNO590" s="198"/>
      <c r="QNP590" s="198"/>
      <c r="QNQ590" s="198"/>
      <c r="QNR590" s="198"/>
      <c r="QNS590" s="198"/>
      <c r="QNT590" s="198"/>
      <c r="QNU590" s="198"/>
      <c r="QNV590" s="198"/>
      <c r="QNW590" s="198"/>
      <c r="QNX590" s="198"/>
      <c r="QNY590" s="198"/>
      <c r="QNZ590" s="198"/>
      <c r="QOA590" s="198"/>
      <c r="QOB590" s="198"/>
      <c r="QOC590" s="198"/>
      <c r="QOD590" s="198"/>
      <c r="QOE590" s="198"/>
      <c r="QOF590" s="198"/>
      <c r="QOG590" s="198"/>
      <c r="QOH590" s="198"/>
      <c r="QOI590" s="198"/>
      <c r="QOJ590" s="198"/>
      <c r="QOK590" s="198"/>
      <c r="QOL590" s="198"/>
      <c r="QOM590" s="198"/>
      <c r="QON590" s="198"/>
      <c r="QOO590" s="198"/>
      <c r="QOP590" s="198"/>
      <c r="QOQ590" s="198"/>
      <c r="QOR590" s="198"/>
      <c r="QOS590" s="198"/>
      <c r="QOT590" s="198"/>
      <c r="QOU590" s="198"/>
      <c r="QOV590" s="198"/>
      <c r="QOW590" s="198"/>
      <c r="QOX590" s="198"/>
      <c r="QOY590" s="198"/>
      <c r="QOZ590" s="198"/>
      <c r="QPA590" s="198"/>
      <c r="QPB590" s="198"/>
      <c r="QPC590" s="198"/>
      <c r="QPD590" s="198"/>
      <c r="QPE590" s="198"/>
      <c r="QPF590" s="198"/>
      <c r="QPG590" s="198"/>
      <c r="QPH590" s="198"/>
      <c r="QPI590" s="198"/>
      <c r="QPJ590" s="198"/>
      <c r="QPK590" s="198"/>
      <c r="QPL590" s="198"/>
      <c r="QPM590" s="198"/>
      <c r="QPN590" s="198"/>
      <c r="QPO590" s="198"/>
      <c r="QPP590" s="198"/>
      <c r="QPQ590" s="198"/>
      <c r="QPR590" s="198"/>
      <c r="QPS590" s="198"/>
      <c r="QPT590" s="198"/>
      <c r="QPU590" s="198"/>
      <c r="QPV590" s="198"/>
      <c r="QPW590" s="198"/>
      <c r="QPX590" s="198"/>
      <c r="QPY590" s="198"/>
      <c r="QPZ590" s="198"/>
      <c r="QQA590" s="198"/>
      <c r="QQB590" s="198"/>
      <c r="QQC590" s="198"/>
      <c r="QQD590" s="198"/>
      <c r="QQE590" s="198"/>
      <c r="QQF590" s="198"/>
      <c r="QQG590" s="198"/>
      <c r="QQH590" s="198"/>
      <c r="QQI590" s="198"/>
      <c r="QQJ590" s="198"/>
      <c r="QQK590" s="198"/>
      <c r="QQL590" s="198"/>
      <c r="QQM590" s="198"/>
      <c r="QQN590" s="198"/>
      <c r="QQO590" s="198"/>
      <c r="QQP590" s="198"/>
      <c r="QQQ590" s="198"/>
      <c r="QQR590" s="198"/>
      <c r="QQS590" s="198"/>
      <c r="QQT590" s="198"/>
      <c r="QQU590" s="198"/>
      <c r="QQV590" s="198"/>
      <c r="QQW590" s="198"/>
      <c r="QQX590" s="198"/>
      <c r="QQY590" s="198"/>
      <c r="QQZ590" s="198"/>
      <c r="QRA590" s="198"/>
      <c r="QRB590" s="198"/>
      <c r="QRC590" s="198"/>
      <c r="QRD590" s="198"/>
      <c r="QRE590" s="198"/>
      <c r="QRF590" s="198"/>
      <c r="QRG590" s="198"/>
      <c r="QRH590" s="198"/>
      <c r="QRI590" s="198"/>
      <c r="QRJ590" s="198"/>
      <c r="QRK590" s="198"/>
      <c r="QRL590" s="198"/>
      <c r="QRM590" s="198"/>
      <c r="QRN590" s="198"/>
      <c r="QRO590" s="198"/>
      <c r="QRP590" s="198"/>
      <c r="QRQ590" s="198"/>
      <c r="QRR590" s="198"/>
      <c r="QRS590" s="198"/>
      <c r="QRT590" s="198"/>
      <c r="QRU590" s="198"/>
      <c r="QRV590" s="198"/>
      <c r="QRW590" s="198"/>
      <c r="QRX590" s="198"/>
      <c r="QRY590" s="198"/>
      <c r="QRZ590" s="198"/>
      <c r="QSA590" s="198"/>
      <c r="QSB590" s="198"/>
      <c r="QSC590" s="198"/>
      <c r="QSD590" s="198"/>
      <c r="QSE590" s="198"/>
      <c r="QSF590" s="198"/>
      <c r="QSG590" s="198"/>
      <c r="QSH590" s="198"/>
      <c r="QSI590" s="198"/>
      <c r="QSJ590" s="198"/>
      <c r="QSK590" s="198"/>
      <c r="QSL590" s="198"/>
      <c r="QSM590" s="198"/>
      <c r="QSN590" s="198"/>
      <c r="QSO590" s="198"/>
      <c r="QSP590" s="198"/>
      <c r="QSQ590" s="198"/>
      <c r="QSR590" s="198"/>
      <c r="QSS590" s="198"/>
      <c r="QST590" s="198"/>
      <c r="QSU590" s="198"/>
      <c r="QSV590" s="198"/>
      <c r="QSW590" s="198"/>
      <c r="QSX590" s="198"/>
      <c r="QSY590" s="198"/>
      <c r="QSZ590" s="198"/>
      <c r="QTA590" s="198"/>
      <c r="QTB590" s="198"/>
      <c r="QTC590" s="198"/>
      <c r="QTD590" s="198"/>
      <c r="QTE590" s="198"/>
      <c r="QTF590" s="198"/>
      <c r="QTG590" s="198"/>
      <c r="QTH590" s="198"/>
      <c r="QTI590" s="198"/>
      <c r="QTJ590" s="198"/>
      <c r="QTK590" s="198"/>
      <c r="QTL590" s="198"/>
      <c r="QTM590" s="198"/>
      <c r="QTN590" s="198"/>
      <c r="QTO590" s="198"/>
      <c r="QTP590" s="198"/>
      <c r="QTQ590" s="198"/>
      <c r="QTR590" s="198"/>
      <c r="QTS590" s="198"/>
      <c r="QTT590" s="198"/>
      <c r="QTU590" s="198"/>
      <c r="QTV590" s="198"/>
      <c r="QTW590" s="198"/>
      <c r="QTX590" s="198"/>
      <c r="QTY590" s="198"/>
      <c r="QTZ590" s="198"/>
      <c r="QUA590" s="198"/>
      <c r="QUB590" s="198"/>
      <c r="QUC590" s="198"/>
      <c r="QUD590" s="198"/>
      <c r="QUE590" s="198"/>
      <c r="QUF590" s="198"/>
      <c r="QUG590" s="198"/>
      <c r="QUH590" s="198"/>
      <c r="QUI590" s="198"/>
      <c r="QUJ590" s="198"/>
      <c r="QUK590" s="198"/>
      <c r="QUL590" s="198"/>
      <c r="QUM590" s="198"/>
      <c r="QUN590" s="198"/>
      <c r="QUO590" s="198"/>
      <c r="QUP590" s="198"/>
      <c r="QUQ590" s="198"/>
      <c r="QUR590" s="198"/>
      <c r="QUS590" s="198"/>
      <c r="QUT590" s="198"/>
      <c r="QUU590" s="198"/>
      <c r="QUV590" s="198"/>
      <c r="QUW590" s="198"/>
      <c r="QUX590" s="198"/>
      <c r="QUY590" s="198"/>
      <c r="QUZ590" s="198"/>
      <c r="QVA590" s="198"/>
      <c r="QVB590" s="198"/>
      <c r="QVC590" s="198"/>
      <c r="QVD590" s="198"/>
      <c r="QVE590" s="198"/>
      <c r="QVF590" s="198"/>
      <c r="QVG590" s="198"/>
      <c r="QVH590" s="198"/>
      <c r="QVI590" s="198"/>
      <c r="QVJ590" s="198"/>
      <c r="QVK590" s="198"/>
      <c r="QVL590" s="198"/>
      <c r="QVM590" s="198"/>
      <c r="QVN590" s="198"/>
      <c r="QVO590" s="198"/>
      <c r="QVP590" s="198"/>
      <c r="QVQ590" s="198"/>
      <c r="QVR590" s="198"/>
      <c r="QVS590" s="198"/>
      <c r="QVT590" s="198"/>
      <c r="QVU590" s="198"/>
      <c r="QVV590" s="198"/>
      <c r="QVW590" s="198"/>
      <c r="QVX590" s="198"/>
      <c r="QVY590" s="198"/>
      <c r="QVZ590" s="198"/>
      <c r="QWA590" s="198"/>
      <c r="QWB590" s="198"/>
      <c r="QWC590" s="198"/>
      <c r="QWD590" s="198"/>
      <c r="QWE590" s="198"/>
      <c r="QWF590" s="198"/>
      <c r="QWG590" s="198"/>
      <c r="QWH590" s="198"/>
      <c r="QWI590" s="198"/>
      <c r="QWJ590" s="198"/>
      <c r="QWK590" s="198"/>
      <c r="QWL590" s="198"/>
      <c r="QWM590" s="198"/>
      <c r="QWN590" s="198"/>
      <c r="QWO590" s="198"/>
      <c r="QWP590" s="198"/>
      <c r="QWQ590" s="198"/>
      <c r="QWR590" s="198"/>
      <c r="QWS590" s="198"/>
      <c r="QWT590" s="198"/>
      <c r="QWU590" s="198"/>
      <c r="QWV590" s="198"/>
      <c r="QWW590" s="198"/>
      <c r="QWX590" s="198"/>
      <c r="QWY590" s="198"/>
      <c r="QWZ590" s="198"/>
      <c r="QXA590" s="198"/>
      <c r="QXB590" s="198"/>
      <c r="QXC590" s="198"/>
      <c r="QXD590" s="198"/>
      <c r="QXE590" s="198"/>
      <c r="QXF590" s="198"/>
      <c r="QXG590" s="198"/>
      <c r="QXH590" s="198"/>
      <c r="QXI590" s="198"/>
      <c r="QXJ590" s="198"/>
      <c r="QXK590" s="198"/>
      <c r="QXL590" s="198"/>
      <c r="QXM590" s="198"/>
      <c r="QXN590" s="198"/>
      <c r="QXO590" s="198"/>
      <c r="QXP590" s="198"/>
      <c r="QXQ590" s="198"/>
      <c r="QXR590" s="198"/>
      <c r="QXS590" s="198"/>
      <c r="QXT590" s="198"/>
      <c r="QXU590" s="198"/>
      <c r="QXV590" s="198"/>
      <c r="QXW590" s="198"/>
      <c r="QXX590" s="198"/>
      <c r="QXY590" s="198"/>
      <c r="QXZ590" s="198"/>
      <c r="QYA590" s="198"/>
      <c r="QYB590" s="198"/>
      <c r="QYC590" s="198"/>
      <c r="QYD590" s="198"/>
      <c r="QYE590" s="198"/>
      <c r="QYF590" s="198"/>
      <c r="QYG590" s="198"/>
      <c r="QYH590" s="198"/>
      <c r="QYI590" s="198"/>
      <c r="QYJ590" s="198"/>
      <c r="QYK590" s="198"/>
      <c r="QYL590" s="198"/>
      <c r="QYM590" s="198"/>
      <c r="QYN590" s="198"/>
      <c r="QYO590" s="198"/>
      <c r="QYP590" s="198"/>
      <c r="QYQ590" s="198"/>
      <c r="QYR590" s="198"/>
      <c r="QYS590" s="198"/>
      <c r="QYT590" s="198"/>
      <c r="QYU590" s="198"/>
      <c r="QYV590" s="198"/>
      <c r="QYW590" s="198"/>
      <c r="QYX590" s="198"/>
      <c r="QYY590" s="198"/>
      <c r="QYZ590" s="198"/>
      <c r="QZA590" s="198"/>
      <c r="QZB590" s="198"/>
      <c r="QZC590" s="198"/>
      <c r="QZD590" s="198"/>
      <c r="QZE590" s="198"/>
      <c r="QZF590" s="198"/>
      <c r="QZG590" s="198"/>
      <c r="QZH590" s="198"/>
      <c r="QZI590" s="198"/>
      <c r="QZJ590" s="198"/>
      <c r="QZK590" s="198"/>
      <c r="QZL590" s="198"/>
      <c r="QZM590" s="198"/>
      <c r="QZN590" s="198"/>
      <c r="QZO590" s="198"/>
      <c r="QZP590" s="198"/>
      <c r="QZQ590" s="198"/>
      <c r="QZR590" s="198"/>
      <c r="QZS590" s="198"/>
      <c r="QZT590" s="198"/>
      <c r="QZU590" s="198"/>
      <c r="QZV590" s="198"/>
      <c r="QZW590" s="198"/>
      <c r="QZX590" s="198"/>
      <c r="QZY590" s="198"/>
      <c r="QZZ590" s="198"/>
      <c r="RAA590" s="198"/>
      <c r="RAB590" s="198"/>
      <c r="RAC590" s="198"/>
      <c r="RAD590" s="198"/>
      <c r="RAE590" s="198"/>
      <c r="RAF590" s="198"/>
      <c r="RAG590" s="198"/>
      <c r="RAH590" s="198"/>
      <c r="RAI590" s="198"/>
      <c r="RAJ590" s="198"/>
      <c r="RAK590" s="198"/>
      <c r="RAL590" s="198"/>
      <c r="RAM590" s="198"/>
      <c r="RAN590" s="198"/>
      <c r="RAO590" s="198"/>
      <c r="RAP590" s="198"/>
      <c r="RAQ590" s="198"/>
      <c r="RAR590" s="198"/>
      <c r="RAS590" s="198"/>
      <c r="RAT590" s="198"/>
      <c r="RAU590" s="198"/>
      <c r="RAV590" s="198"/>
      <c r="RAW590" s="198"/>
      <c r="RAX590" s="198"/>
      <c r="RAY590" s="198"/>
      <c r="RAZ590" s="198"/>
      <c r="RBA590" s="198"/>
      <c r="RBB590" s="198"/>
      <c r="RBC590" s="198"/>
      <c r="RBD590" s="198"/>
      <c r="RBE590" s="198"/>
      <c r="RBF590" s="198"/>
      <c r="RBG590" s="198"/>
      <c r="RBH590" s="198"/>
      <c r="RBI590" s="198"/>
      <c r="RBJ590" s="198"/>
      <c r="RBK590" s="198"/>
      <c r="RBL590" s="198"/>
      <c r="RBM590" s="198"/>
      <c r="RBN590" s="198"/>
      <c r="RBO590" s="198"/>
      <c r="RBP590" s="198"/>
      <c r="RBQ590" s="198"/>
      <c r="RBR590" s="198"/>
      <c r="RBS590" s="198"/>
      <c r="RBT590" s="198"/>
      <c r="RBU590" s="198"/>
      <c r="RBV590" s="198"/>
      <c r="RBW590" s="198"/>
      <c r="RBX590" s="198"/>
      <c r="RBY590" s="198"/>
      <c r="RBZ590" s="198"/>
      <c r="RCA590" s="198"/>
      <c r="RCB590" s="198"/>
      <c r="RCC590" s="198"/>
      <c r="RCD590" s="198"/>
      <c r="RCE590" s="198"/>
      <c r="RCF590" s="198"/>
      <c r="RCG590" s="198"/>
      <c r="RCH590" s="198"/>
      <c r="RCI590" s="198"/>
      <c r="RCJ590" s="198"/>
      <c r="RCK590" s="198"/>
      <c r="RCL590" s="198"/>
      <c r="RCM590" s="198"/>
      <c r="RCN590" s="198"/>
      <c r="RCO590" s="198"/>
      <c r="RCP590" s="198"/>
      <c r="RCQ590" s="198"/>
      <c r="RCR590" s="198"/>
      <c r="RCS590" s="198"/>
      <c r="RCT590" s="198"/>
      <c r="RCU590" s="198"/>
      <c r="RCV590" s="198"/>
      <c r="RCW590" s="198"/>
      <c r="RCX590" s="198"/>
      <c r="RCY590" s="198"/>
      <c r="RCZ590" s="198"/>
      <c r="RDA590" s="198"/>
      <c r="RDB590" s="198"/>
      <c r="RDC590" s="198"/>
      <c r="RDD590" s="198"/>
      <c r="RDE590" s="198"/>
      <c r="RDF590" s="198"/>
      <c r="RDG590" s="198"/>
      <c r="RDH590" s="198"/>
      <c r="RDI590" s="198"/>
      <c r="RDJ590" s="198"/>
      <c r="RDK590" s="198"/>
      <c r="RDL590" s="198"/>
      <c r="RDM590" s="198"/>
      <c r="RDN590" s="198"/>
      <c r="RDO590" s="198"/>
      <c r="RDP590" s="198"/>
      <c r="RDQ590" s="198"/>
      <c r="RDR590" s="198"/>
      <c r="RDS590" s="198"/>
      <c r="RDT590" s="198"/>
      <c r="RDU590" s="198"/>
      <c r="RDV590" s="198"/>
      <c r="RDW590" s="198"/>
      <c r="RDX590" s="198"/>
      <c r="RDY590" s="198"/>
      <c r="RDZ590" s="198"/>
      <c r="REA590" s="198"/>
      <c r="REB590" s="198"/>
      <c r="REC590" s="198"/>
      <c r="RED590" s="198"/>
      <c r="REE590" s="198"/>
      <c r="REF590" s="198"/>
      <c r="REG590" s="198"/>
      <c r="REH590" s="198"/>
      <c r="REI590" s="198"/>
      <c r="REJ590" s="198"/>
      <c r="REK590" s="198"/>
      <c r="REL590" s="198"/>
      <c r="REM590" s="198"/>
      <c r="REN590" s="198"/>
      <c r="REO590" s="198"/>
      <c r="REP590" s="198"/>
      <c r="REQ590" s="198"/>
      <c r="RER590" s="198"/>
      <c r="RES590" s="198"/>
      <c r="RET590" s="198"/>
      <c r="REU590" s="198"/>
      <c r="REV590" s="198"/>
      <c r="REW590" s="198"/>
      <c r="REX590" s="198"/>
      <c r="REY590" s="198"/>
      <c r="REZ590" s="198"/>
      <c r="RFA590" s="198"/>
      <c r="RFB590" s="198"/>
      <c r="RFC590" s="198"/>
      <c r="RFD590" s="198"/>
      <c r="RFE590" s="198"/>
      <c r="RFF590" s="198"/>
      <c r="RFG590" s="198"/>
      <c r="RFH590" s="198"/>
      <c r="RFI590" s="198"/>
      <c r="RFJ590" s="198"/>
      <c r="RFK590" s="198"/>
      <c r="RFL590" s="198"/>
      <c r="RFM590" s="198"/>
      <c r="RFN590" s="198"/>
      <c r="RFO590" s="198"/>
      <c r="RFP590" s="198"/>
      <c r="RFQ590" s="198"/>
      <c r="RFR590" s="198"/>
      <c r="RFS590" s="198"/>
      <c r="RFT590" s="198"/>
      <c r="RFU590" s="198"/>
      <c r="RFV590" s="198"/>
      <c r="RFW590" s="198"/>
      <c r="RFX590" s="198"/>
      <c r="RFY590" s="198"/>
      <c r="RFZ590" s="198"/>
      <c r="RGA590" s="198"/>
      <c r="RGB590" s="198"/>
      <c r="RGC590" s="198"/>
      <c r="RGD590" s="198"/>
      <c r="RGE590" s="198"/>
      <c r="RGF590" s="198"/>
      <c r="RGG590" s="198"/>
      <c r="RGH590" s="198"/>
      <c r="RGI590" s="198"/>
      <c r="RGJ590" s="198"/>
      <c r="RGK590" s="198"/>
      <c r="RGL590" s="198"/>
      <c r="RGM590" s="198"/>
      <c r="RGN590" s="198"/>
      <c r="RGO590" s="198"/>
      <c r="RGP590" s="198"/>
      <c r="RGQ590" s="198"/>
      <c r="RGR590" s="198"/>
      <c r="RGS590" s="198"/>
      <c r="RGT590" s="198"/>
      <c r="RGU590" s="198"/>
      <c r="RGV590" s="198"/>
      <c r="RGW590" s="198"/>
      <c r="RGX590" s="198"/>
      <c r="RGY590" s="198"/>
      <c r="RGZ590" s="198"/>
      <c r="RHA590" s="198"/>
      <c r="RHB590" s="198"/>
      <c r="RHC590" s="198"/>
      <c r="RHD590" s="198"/>
      <c r="RHE590" s="198"/>
      <c r="RHF590" s="198"/>
      <c r="RHG590" s="198"/>
      <c r="RHH590" s="198"/>
      <c r="RHI590" s="198"/>
      <c r="RHJ590" s="198"/>
      <c r="RHK590" s="198"/>
      <c r="RHL590" s="198"/>
      <c r="RHM590" s="198"/>
      <c r="RHN590" s="198"/>
      <c r="RHO590" s="198"/>
      <c r="RHP590" s="198"/>
      <c r="RHQ590" s="198"/>
      <c r="RHR590" s="198"/>
      <c r="RHS590" s="198"/>
      <c r="RHT590" s="198"/>
      <c r="RHU590" s="198"/>
      <c r="RHV590" s="198"/>
      <c r="RHW590" s="198"/>
      <c r="RHX590" s="198"/>
      <c r="RHY590" s="198"/>
      <c r="RHZ590" s="198"/>
      <c r="RIA590" s="198"/>
      <c r="RIB590" s="198"/>
      <c r="RIC590" s="198"/>
      <c r="RID590" s="198"/>
      <c r="RIE590" s="198"/>
      <c r="RIF590" s="198"/>
      <c r="RIG590" s="198"/>
      <c r="RIH590" s="198"/>
      <c r="RII590" s="198"/>
      <c r="RIJ590" s="198"/>
      <c r="RIK590" s="198"/>
      <c r="RIL590" s="198"/>
      <c r="RIM590" s="198"/>
      <c r="RIN590" s="198"/>
      <c r="RIO590" s="198"/>
      <c r="RIP590" s="198"/>
      <c r="RIQ590" s="198"/>
      <c r="RIR590" s="198"/>
      <c r="RIS590" s="198"/>
      <c r="RIT590" s="198"/>
      <c r="RIU590" s="198"/>
      <c r="RIV590" s="198"/>
      <c r="RIW590" s="198"/>
      <c r="RIX590" s="198"/>
      <c r="RIY590" s="198"/>
      <c r="RIZ590" s="198"/>
      <c r="RJA590" s="198"/>
      <c r="RJB590" s="198"/>
      <c r="RJC590" s="198"/>
      <c r="RJD590" s="198"/>
      <c r="RJE590" s="198"/>
      <c r="RJF590" s="198"/>
      <c r="RJG590" s="198"/>
      <c r="RJH590" s="198"/>
      <c r="RJI590" s="198"/>
      <c r="RJJ590" s="198"/>
      <c r="RJK590" s="198"/>
      <c r="RJL590" s="198"/>
      <c r="RJM590" s="198"/>
      <c r="RJN590" s="198"/>
      <c r="RJO590" s="198"/>
      <c r="RJP590" s="198"/>
      <c r="RJQ590" s="198"/>
      <c r="RJR590" s="198"/>
      <c r="RJS590" s="198"/>
      <c r="RJT590" s="198"/>
      <c r="RJU590" s="198"/>
      <c r="RJV590" s="198"/>
      <c r="RJW590" s="198"/>
      <c r="RJX590" s="198"/>
      <c r="RJY590" s="198"/>
      <c r="RJZ590" s="198"/>
      <c r="RKA590" s="198"/>
      <c r="RKB590" s="198"/>
      <c r="RKC590" s="198"/>
      <c r="RKD590" s="198"/>
      <c r="RKE590" s="198"/>
      <c r="RKF590" s="198"/>
      <c r="RKG590" s="198"/>
      <c r="RKH590" s="198"/>
      <c r="RKI590" s="198"/>
      <c r="RKJ590" s="198"/>
      <c r="RKK590" s="198"/>
      <c r="RKL590" s="198"/>
      <c r="RKM590" s="198"/>
      <c r="RKN590" s="198"/>
      <c r="RKO590" s="198"/>
      <c r="RKP590" s="198"/>
      <c r="RKQ590" s="198"/>
      <c r="RKR590" s="198"/>
      <c r="RKS590" s="198"/>
      <c r="RKT590" s="198"/>
      <c r="RKU590" s="198"/>
      <c r="RKV590" s="198"/>
      <c r="RKW590" s="198"/>
      <c r="RKX590" s="198"/>
      <c r="RKY590" s="198"/>
      <c r="RKZ590" s="198"/>
      <c r="RLA590" s="198"/>
      <c r="RLB590" s="198"/>
      <c r="RLC590" s="198"/>
      <c r="RLD590" s="198"/>
      <c r="RLE590" s="198"/>
      <c r="RLF590" s="198"/>
      <c r="RLG590" s="198"/>
      <c r="RLH590" s="198"/>
      <c r="RLI590" s="198"/>
      <c r="RLJ590" s="198"/>
      <c r="RLK590" s="198"/>
      <c r="RLL590" s="198"/>
      <c r="RLM590" s="198"/>
      <c r="RLN590" s="198"/>
      <c r="RLO590" s="198"/>
      <c r="RLP590" s="198"/>
      <c r="RLQ590" s="198"/>
      <c r="RLR590" s="198"/>
      <c r="RLS590" s="198"/>
      <c r="RLT590" s="198"/>
      <c r="RLU590" s="198"/>
      <c r="RLV590" s="198"/>
      <c r="RLW590" s="198"/>
      <c r="RLX590" s="198"/>
      <c r="RLY590" s="198"/>
      <c r="RLZ590" s="198"/>
      <c r="RMA590" s="198"/>
      <c r="RMB590" s="198"/>
      <c r="RMC590" s="198"/>
      <c r="RMD590" s="198"/>
      <c r="RME590" s="198"/>
      <c r="RMF590" s="198"/>
      <c r="RMG590" s="198"/>
      <c r="RMH590" s="198"/>
      <c r="RMI590" s="198"/>
      <c r="RMJ590" s="198"/>
      <c r="RMK590" s="198"/>
      <c r="RML590" s="198"/>
      <c r="RMM590" s="198"/>
      <c r="RMN590" s="198"/>
      <c r="RMO590" s="198"/>
      <c r="RMP590" s="198"/>
      <c r="RMQ590" s="198"/>
      <c r="RMR590" s="198"/>
      <c r="RMS590" s="198"/>
      <c r="RMT590" s="198"/>
      <c r="RMU590" s="198"/>
      <c r="RMV590" s="198"/>
      <c r="RMW590" s="198"/>
      <c r="RMX590" s="198"/>
      <c r="RMY590" s="198"/>
      <c r="RMZ590" s="198"/>
      <c r="RNA590" s="198"/>
      <c r="RNB590" s="198"/>
      <c r="RNC590" s="198"/>
      <c r="RND590" s="198"/>
      <c r="RNE590" s="198"/>
      <c r="RNF590" s="198"/>
      <c r="RNG590" s="198"/>
      <c r="RNH590" s="198"/>
      <c r="RNI590" s="198"/>
      <c r="RNJ590" s="198"/>
      <c r="RNK590" s="198"/>
      <c r="RNL590" s="198"/>
      <c r="RNM590" s="198"/>
      <c r="RNN590" s="198"/>
      <c r="RNO590" s="198"/>
      <c r="RNP590" s="198"/>
      <c r="RNQ590" s="198"/>
      <c r="RNR590" s="198"/>
      <c r="RNS590" s="198"/>
      <c r="RNT590" s="198"/>
      <c r="RNU590" s="198"/>
      <c r="RNV590" s="198"/>
      <c r="RNW590" s="198"/>
      <c r="RNX590" s="198"/>
      <c r="RNY590" s="198"/>
      <c r="RNZ590" s="198"/>
      <c r="ROA590" s="198"/>
      <c r="ROB590" s="198"/>
      <c r="ROC590" s="198"/>
      <c r="ROD590" s="198"/>
      <c r="ROE590" s="198"/>
      <c r="ROF590" s="198"/>
      <c r="ROG590" s="198"/>
      <c r="ROH590" s="198"/>
      <c r="ROI590" s="198"/>
      <c r="ROJ590" s="198"/>
      <c r="ROK590" s="198"/>
      <c r="ROL590" s="198"/>
      <c r="ROM590" s="198"/>
      <c r="RON590" s="198"/>
      <c r="ROO590" s="198"/>
      <c r="ROP590" s="198"/>
      <c r="ROQ590" s="198"/>
      <c r="ROR590" s="198"/>
      <c r="ROS590" s="198"/>
      <c r="ROT590" s="198"/>
      <c r="ROU590" s="198"/>
      <c r="ROV590" s="198"/>
      <c r="ROW590" s="198"/>
      <c r="ROX590" s="198"/>
      <c r="ROY590" s="198"/>
      <c r="ROZ590" s="198"/>
      <c r="RPA590" s="198"/>
      <c r="RPB590" s="198"/>
      <c r="RPC590" s="198"/>
      <c r="RPD590" s="198"/>
      <c r="RPE590" s="198"/>
      <c r="RPF590" s="198"/>
      <c r="RPG590" s="198"/>
      <c r="RPH590" s="198"/>
      <c r="RPI590" s="198"/>
      <c r="RPJ590" s="198"/>
      <c r="RPK590" s="198"/>
      <c r="RPL590" s="198"/>
      <c r="RPM590" s="198"/>
      <c r="RPN590" s="198"/>
      <c r="RPO590" s="198"/>
      <c r="RPP590" s="198"/>
      <c r="RPQ590" s="198"/>
      <c r="RPR590" s="198"/>
      <c r="RPS590" s="198"/>
      <c r="RPT590" s="198"/>
      <c r="RPU590" s="198"/>
      <c r="RPV590" s="198"/>
      <c r="RPW590" s="198"/>
      <c r="RPX590" s="198"/>
      <c r="RPY590" s="198"/>
      <c r="RPZ590" s="198"/>
      <c r="RQA590" s="198"/>
      <c r="RQB590" s="198"/>
      <c r="RQC590" s="198"/>
      <c r="RQD590" s="198"/>
      <c r="RQE590" s="198"/>
      <c r="RQF590" s="198"/>
      <c r="RQG590" s="198"/>
      <c r="RQH590" s="198"/>
      <c r="RQI590" s="198"/>
      <c r="RQJ590" s="198"/>
      <c r="RQK590" s="198"/>
      <c r="RQL590" s="198"/>
      <c r="RQM590" s="198"/>
      <c r="RQN590" s="198"/>
      <c r="RQO590" s="198"/>
      <c r="RQP590" s="198"/>
      <c r="RQQ590" s="198"/>
      <c r="RQR590" s="198"/>
      <c r="RQS590" s="198"/>
      <c r="RQT590" s="198"/>
      <c r="RQU590" s="198"/>
      <c r="RQV590" s="198"/>
      <c r="RQW590" s="198"/>
      <c r="RQX590" s="198"/>
      <c r="RQY590" s="198"/>
      <c r="RQZ590" s="198"/>
      <c r="RRA590" s="198"/>
      <c r="RRB590" s="198"/>
      <c r="RRC590" s="198"/>
      <c r="RRD590" s="198"/>
      <c r="RRE590" s="198"/>
      <c r="RRF590" s="198"/>
      <c r="RRG590" s="198"/>
      <c r="RRH590" s="198"/>
      <c r="RRI590" s="198"/>
      <c r="RRJ590" s="198"/>
      <c r="RRK590" s="198"/>
      <c r="RRL590" s="198"/>
      <c r="RRM590" s="198"/>
      <c r="RRN590" s="198"/>
      <c r="RRO590" s="198"/>
      <c r="RRP590" s="198"/>
      <c r="RRQ590" s="198"/>
      <c r="RRR590" s="198"/>
      <c r="RRS590" s="198"/>
      <c r="RRT590" s="198"/>
      <c r="RRU590" s="198"/>
      <c r="RRV590" s="198"/>
      <c r="RRW590" s="198"/>
      <c r="RRX590" s="198"/>
      <c r="RRY590" s="198"/>
      <c r="RRZ590" s="198"/>
      <c r="RSA590" s="198"/>
      <c r="RSB590" s="198"/>
      <c r="RSC590" s="198"/>
      <c r="RSD590" s="198"/>
      <c r="RSE590" s="198"/>
      <c r="RSF590" s="198"/>
      <c r="RSG590" s="198"/>
      <c r="RSH590" s="198"/>
      <c r="RSI590" s="198"/>
      <c r="RSJ590" s="198"/>
      <c r="RSK590" s="198"/>
      <c r="RSL590" s="198"/>
      <c r="RSM590" s="198"/>
      <c r="RSN590" s="198"/>
      <c r="RSO590" s="198"/>
      <c r="RSP590" s="198"/>
      <c r="RSQ590" s="198"/>
      <c r="RSR590" s="198"/>
      <c r="RSS590" s="198"/>
      <c r="RST590" s="198"/>
      <c r="RSU590" s="198"/>
      <c r="RSV590" s="198"/>
      <c r="RSW590" s="198"/>
      <c r="RSX590" s="198"/>
      <c r="RSY590" s="198"/>
      <c r="RSZ590" s="198"/>
      <c r="RTA590" s="198"/>
      <c r="RTB590" s="198"/>
      <c r="RTC590" s="198"/>
      <c r="RTD590" s="198"/>
      <c r="RTE590" s="198"/>
      <c r="RTF590" s="198"/>
      <c r="RTG590" s="198"/>
      <c r="RTH590" s="198"/>
      <c r="RTI590" s="198"/>
      <c r="RTJ590" s="198"/>
      <c r="RTK590" s="198"/>
      <c r="RTL590" s="198"/>
      <c r="RTM590" s="198"/>
      <c r="RTN590" s="198"/>
      <c r="RTO590" s="198"/>
      <c r="RTP590" s="198"/>
      <c r="RTQ590" s="198"/>
      <c r="RTR590" s="198"/>
      <c r="RTS590" s="198"/>
      <c r="RTT590" s="198"/>
      <c r="RTU590" s="198"/>
      <c r="RTV590" s="198"/>
      <c r="RTW590" s="198"/>
      <c r="RTX590" s="198"/>
      <c r="RTY590" s="198"/>
      <c r="RTZ590" s="198"/>
      <c r="RUA590" s="198"/>
      <c r="RUB590" s="198"/>
      <c r="RUC590" s="198"/>
      <c r="RUD590" s="198"/>
      <c r="RUE590" s="198"/>
      <c r="RUF590" s="198"/>
      <c r="RUG590" s="198"/>
      <c r="RUH590" s="198"/>
      <c r="RUI590" s="198"/>
      <c r="RUJ590" s="198"/>
      <c r="RUK590" s="198"/>
      <c r="RUL590" s="198"/>
      <c r="RUM590" s="198"/>
      <c r="RUN590" s="198"/>
      <c r="RUO590" s="198"/>
      <c r="RUP590" s="198"/>
      <c r="RUQ590" s="198"/>
      <c r="RUR590" s="198"/>
      <c r="RUS590" s="198"/>
      <c r="RUT590" s="198"/>
      <c r="RUU590" s="198"/>
      <c r="RUV590" s="198"/>
      <c r="RUW590" s="198"/>
      <c r="RUX590" s="198"/>
      <c r="RUY590" s="198"/>
      <c r="RUZ590" s="198"/>
      <c r="RVA590" s="198"/>
      <c r="RVB590" s="198"/>
      <c r="RVC590" s="198"/>
      <c r="RVD590" s="198"/>
      <c r="RVE590" s="198"/>
      <c r="RVF590" s="198"/>
      <c r="RVG590" s="198"/>
      <c r="RVH590" s="198"/>
      <c r="RVI590" s="198"/>
      <c r="RVJ590" s="198"/>
      <c r="RVK590" s="198"/>
      <c r="RVL590" s="198"/>
      <c r="RVM590" s="198"/>
      <c r="RVN590" s="198"/>
      <c r="RVO590" s="198"/>
      <c r="RVP590" s="198"/>
      <c r="RVQ590" s="198"/>
      <c r="RVR590" s="198"/>
      <c r="RVS590" s="198"/>
      <c r="RVT590" s="198"/>
      <c r="RVU590" s="198"/>
      <c r="RVV590" s="198"/>
      <c r="RVW590" s="198"/>
      <c r="RVX590" s="198"/>
      <c r="RVY590" s="198"/>
      <c r="RVZ590" s="198"/>
      <c r="RWA590" s="198"/>
      <c r="RWB590" s="198"/>
      <c r="RWC590" s="198"/>
      <c r="RWD590" s="198"/>
      <c r="RWE590" s="198"/>
      <c r="RWF590" s="198"/>
      <c r="RWG590" s="198"/>
      <c r="RWH590" s="198"/>
      <c r="RWI590" s="198"/>
      <c r="RWJ590" s="198"/>
      <c r="RWK590" s="198"/>
      <c r="RWL590" s="198"/>
      <c r="RWM590" s="198"/>
      <c r="RWN590" s="198"/>
      <c r="RWO590" s="198"/>
      <c r="RWP590" s="198"/>
      <c r="RWQ590" s="198"/>
      <c r="RWR590" s="198"/>
      <c r="RWS590" s="198"/>
      <c r="RWT590" s="198"/>
      <c r="RWU590" s="198"/>
      <c r="RWV590" s="198"/>
      <c r="RWW590" s="198"/>
      <c r="RWX590" s="198"/>
      <c r="RWY590" s="198"/>
      <c r="RWZ590" s="198"/>
      <c r="RXA590" s="198"/>
      <c r="RXB590" s="198"/>
      <c r="RXC590" s="198"/>
      <c r="RXD590" s="198"/>
      <c r="RXE590" s="198"/>
      <c r="RXF590" s="198"/>
      <c r="RXG590" s="198"/>
      <c r="RXH590" s="198"/>
      <c r="RXI590" s="198"/>
      <c r="RXJ590" s="198"/>
      <c r="RXK590" s="198"/>
      <c r="RXL590" s="198"/>
      <c r="RXM590" s="198"/>
      <c r="RXN590" s="198"/>
      <c r="RXO590" s="198"/>
      <c r="RXP590" s="198"/>
      <c r="RXQ590" s="198"/>
      <c r="RXR590" s="198"/>
      <c r="RXS590" s="198"/>
      <c r="RXT590" s="198"/>
      <c r="RXU590" s="198"/>
      <c r="RXV590" s="198"/>
      <c r="RXW590" s="198"/>
      <c r="RXX590" s="198"/>
      <c r="RXY590" s="198"/>
      <c r="RXZ590" s="198"/>
      <c r="RYA590" s="198"/>
      <c r="RYB590" s="198"/>
      <c r="RYC590" s="198"/>
      <c r="RYD590" s="198"/>
      <c r="RYE590" s="198"/>
      <c r="RYF590" s="198"/>
      <c r="RYG590" s="198"/>
      <c r="RYH590" s="198"/>
      <c r="RYI590" s="198"/>
      <c r="RYJ590" s="198"/>
      <c r="RYK590" s="198"/>
      <c r="RYL590" s="198"/>
      <c r="RYM590" s="198"/>
      <c r="RYN590" s="198"/>
      <c r="RYO590" s="198"/>
      <c r="RYP590" s="198"/>
      <c r="RYQ590" s="198"/>
      <c r="RYR590" s="198"/>
      <c r="RYS590" s="198"/>
      <c r="RYT590" s="198"/>
      <c r="RYU590" s="198"/>
      <c r="RYV590" s="198"/>
      <c r="RYW590" s="198"/>
      <c r="RYX590" s="198"/>
      <c r="RYY590" s="198"/>
      <c r="RYZ590" s="198"/>
      <c r="RZA590" s="198"/>
      <c r="RZB590" s="198"/>
      <c r="RZC590" s="198"/>
      <c r="RZD590" s="198"/>
      <c r="RZE590" s="198"/>
      <c r="RZF590" s="198"/>
      <c r="RZG590" s="198"/>
      <c r="RZH590" s="198"/>
      <c r="RZI590" s="198"/>
      <c r="RZJ590" s="198"/>
      <c r="RZK590" s="198"/>
      <c r="RZL590" s="198"/>
      <c r="RZM590" s="198"/>
      <c r="RZN590" s="198"/>
      <c r="RZO590" s="198"/>
      <c r="RZP590" s="198"/>
      <c r="RZQ590" s="198"/>
      <c r="RZR590" s="198"/>
      <c r="RZS590" s="198"/>
      <c r="RZT590" s="198"/>
      <c r="RZU590" s="198"/>
      <c r="RZV590" s="198"/>
      <c r="RZW590" s="198"/>
      <c r="RZX590" s="198"/>
      <c r="RZY590" s="198"/>
      <c r="RZZ590" s="198"/>
      <c r="SAA590" s="198"/>
      <c r="SAB590" s="198"/>
      <c r="SAC590" s="198"/>
      <c r="SAD590" s="198"/>
      <c r="SAE590" s="198"/>
      <c r="SAF590" s="198"/>
      <c r="SAG590" s="198"/>
      <c r="SAH590" s="198"/>
      <c r="SAI590" s="198"/>
      <c r="SAJ590" s="198"/>
      <c r="SAK590" s="198"/>
      <c r="SAL590" s="198"/>
      <c r="SAM590" s="198"/>
      <c r="SAN590" s="198"/>
      <c r="SAO590" s="198"/>
      <c r="SAP590" s="198"/>
      <c r="SAQ590" s="198"/>
      <c r="SAR590" s="198"/>
      <c r="SAS590" s="198"/>
      <c r="SAT590" s="198"/>
      <c r="SAU590" s="198"/>
      <c r="SAV590" s="198"/>
      <c r="SAW590" s="198"/>
      <c r="SAX590" s="198"/>
      <c r="SAY590" s="198"/>
      <c r="SAZ590" s="198"/>
      <c r="SBA590" s="198"/>
      <c r="SBB590" s="198"/>
      <c r="SBC590" s="198"/>
      <c r="SBD590" s="198"/>
      <c r="SBE590" s="198"/>
      <c r="SBF590" s="198"/>
      <c r="SBG590" s="198"/>
      <c r="SBH590" s="198"/>
      <c r="SBI590" s="198"/>
      <c r="SBJ590" s="198"/>
      <c r="SBK590" s="198"/>
      <c r="SBL590" s="198"/>
      <c r="SBM590" s="198"/>
      <c r="SBN590" s="198"/>
      <c r="SBO590" s="198"/>
      <c r="SBP590" s="198"/>
      <c r="SBQ590" s="198"/>
      <c r="SBR590" s="198"/>
      <c r="SBS590" s="198"/>
      <c r="SBT590" s="198"/>
      <c r="SBU590" s="198"/>
      <c r="SBV590" s="198"/>
      <c r="SBW590" s="198"/>
      <c r="SBX590" s="198"/>
      <c r="SBY590" s="198"/>
      <c r="SBZ590" s="198"/>
      <c r="SCA590" s="198"/>
      <c r="SCB590" s="198"/>
      <c r="SCC590" s="198"/>
      <c r="SCD590" s="198"/>
      <c r="SCE590" s="198"/>
      <c r="SCF590" s="198"/>
      <c r="SCG590" s="198"/>
      <c r="SCH590" s="198"/>
      <c r="SCI590" s="198"/>
      <c r="SCJ590" s="198"/>
      <c r="SCK590" s="198"/>
      <c r="SCL590" s="198"/>
      <c r="SCM590" s="198"/>
      <c r="SCN590" s="198"/>
      <c r="SCO590" s="198"/>
      <c r="SCP590" s="198"/>
      <c r="SCQ590" s="198"/>
      <c r="SCR590" s="198"/>
      <c r="SCS590" s="198"/>
      <c r="SCT590" s="198"/>
      <c r="SCU590" s="198"/>
      <c r="SCV590" s="198"/>
      <c r="SCW590" s="198"/>
      <c r="SCX590" s="198"/>
      <c r="SCY590" s="198"/>
      <c r="SCZ590" s="198"/>
      <c r="SDA590" s="198"/>
      <c r="SDB590" s="198"/>
      <c r="SDC590" s="198"/>
      <c r="SDD590" s="198"/>
      <c r="SDE590" s="198"/>
      <c r="SDF590" s="198"/>
      <c r="SDG590" s="198"/>
      <c r="SDH590" s="198"/>
      <c r="SDI590" s="198"/>
      <c r="SDJ590" s="198"/>
      <c r="SDK590" s="198"/>
      <c r="SDL590" s="198"/>
      <c r="SDM590" s="198"/>
      <c r="SDN590" s="198"/>
      <c r="SDO590" s="198"/>
      <c r="SDP590" s="198"/>
      <c r="SDQ590" s="198"/>
      <c r="SDR590" s="198"/>
      <c r="SDS590" s="198"/>
      <c r="SDT590" s="198"/>
      <c r="SDU590" s="198"/>
      <c r="SDV590" s="198"/>
      <c r="SDW590" s="198"/>
      <c r="SDX590" s="198"/>
      <c r="SDY590" s="198"/>
      <c r="SDZ590" s="198"/>
      <c r="SEA590" s="198"/>
      <c r="SEB590" s="198"/>
      <c r="SEC590" s="198"/>
      <c r="SED590" s="198"/>
      <c r="SEE590" s="198"/>
      <c r="SEF590" s="198"/>
      <c r="SEG590" s="198"/>
      <c r="SEH590" s="198"/>
      <c r="SEI590" s="198"/>
      <c r="SEJ590" s="198"/>
      <c r="SEK590" s="198"/>
      <c r="SEL590" s="198"/>
      <c r="SEM590" s="198"/>
      <c r="SEN590" s="198"/>
      <c r="SEO590" s="198"/>
      <c r="SEP590" s="198"/>
      <c r="SEQ590" s="198"/>
      <c r="SER590" s="198"/>
      <c r="SES590" s="198"/>
      <c r="SET590" s="198"/>
      <c r="SEU590" s="198"/>
      <c r="SEV590" s="198"/>
      <c r="SEW590" s="198"/>
      <c r="SEX590" s="198"/>
      <c r="SEY590" s="198"/>
      <c r="SEZ590" s="198"/>
      <c r="SFA590" s="198"/>
      <c r="SFB590" s="198"/>
      <c r="SFC590" s="198"/>
      <c r="SFD590" s="198"/>
      <c r="SFE590" s="198"/>
      <c r="SFF590" s="198"/>
      <c r="SFG590" s="198"/>
      <c r="SFH590" s="198"/>
      <c r="SFI590" s="198"/>
      <c r="SFJ590" s="198"/>
      <c r="SFK590" s="198"/>
      <c r="SFL590" s="198"/>
      <c r="SFM590" s="198"/>
      <c r="SFN590" s="198"/>
      <c r="SFO590" s="198"/>
      <c r="SFP590" s="198"/>
      <c r="SFQ590" s="198"/>
      <c r="SFR590" s="198"/>
      <c r="SFS590" s="198"/>
      <c r="SFT590" s="198"/>
      <c r="SFU590" s="198"/>
      <c r="SFV590" s="198"/>
      <c r="SFW590" s="198"/>
      <c r="SFX590" s="198"/>
      <c r="SFY590" s="198"/>
      <c r="SFZ590" s="198"/>
      <c r="SGA590" s="198"/>
      <c r="SGB590" s="198"/>
      <c r="SGC590" s="198"/>
      <c r="SGD590" s="198"/>
      <c r="SGE590" s="198"/>
      <c r="SGF590" s="198"/>
      <c r="SGG590" s="198"/>
      <c r="SGH590" s="198"/>
      <c r="SGI590" s="198"/>
      <c r="SGJ590" s="198"/>
      <c r="SGK590" s="198"/>
      <c r="SGL590" s="198"/>
      <c r="SGM590" s="198"/>
      <c r="SGN590" s="198"/>
      <c r="SGO590" s="198"/>
      <c r="SGP590" s="198"/>
      <c r="SGQ590" s="198"/>
      <c r="SGR590" s="198"/>
      <c r="SGS590" s="198"/>
      <c r="SGT590" s="198"/>
      <c r="SGU590" s="198"/>
      <c r="SGV590" s="198"/>
      <c r="SGW590" s="198"/>
      <c r="SGX590" s="198"/>
      <c r="SGY590" s="198"/>
      <c r="SGZ590" s="198"/>
      <c r="SHA590" s="198"/>
      <c r="SHB590" s="198"/>
      <c r="SHC590" s="198"/>
      <c r="SHD590" s="198"/>
      <c r="SHE590" s="198"/>
      <c r="SHF590" s="198"/>
      <c r="SHG590" s="198"/>
      <c r="SHH590" s="198"/>
      <c r="SHI590" s="198"/>
      <c r="SHJ590" s="198"/>
      <c r="SHK590" s="198"/>
      <c r="SHL590" s="198"/>
      <c r="SHM590" s="198"/>
      <c r="SHN590" s="198"/>
      <c r="SHO590" s="198"/>
      <c r="SHP590" s="198"/>
      <c r="SHQ590" s="198"/>
      <c r="SHR590" s="198"/>
      <c r="SHS590" s="198"/>
      <c r="SHT590" s="198"/>
      <c r="SHU590" s="198"/>
      <c r="SHV590" s="198"/>
      <c r="SHW590" s="198"/>
      <c r="SHX590" s="198"/>
      <c r="SHY590" s="198"/>
      <c r="SHZ590" s="198"/>
      <c r="SIA590" s="198"/>
      <c r="SIB590" s="198"/>
      <c r="SIC590" s="198"/>
      <c r="SID590" s="198"/>
      <c r="SIE590" s="198"/>
      <c r="SIF590" s="198"/>
      <c r="SIG590" s="198"/>
      <c r="SIH590" s="198"/>
      <c r="SII590" s="198"/>
      <c r="SIJ590" s="198"/>
      <c r="SIK590" s="198"/>
      <c r="SIL590" s="198"/>
      <c r="SIM590" s="198"/>
      <c r="SIN590" s="198"/>
      <c r="SIO590" s="198"/>
      <c r="SIP590" s="198"/>
      <c r="SIQ590" s="198"/>
      <c r="SIR590" s="198"/>
      <c r="SIS590" s="198"/>
      <c r="SIT590" s="198"/>
      <c r="SIU590" s="198"/>
      <c r="SIV590" s="198"/>
      <c r="SIW590" s="198"/>
      <c r="SIX590" s="198"/>
      <c r="SIY590" s="198"/>
      <c r="SIZ590" s="198"/>
      <c r="SJA590" s="198"/>
      <c r="SJB590" s="198"/>
      <c r="SJC590" s="198"/>
      <c r="SJD590" s="198"/>
      <c r="SJE590" s="198"/>
      <c r="SJF590" s="198"/>
      <c r="SJG590" s="198"/>
      <c r="SJH590" s="198"/>
      <c r="SJI590" s="198"/>
      <c r="SJJ590" s="198"/>
      <c r="SJK590" s="198"/>
      <c r="SJL590" s="198"/>
      <c r="SJM590" s="198"/>
      <c r="SJN590" s="198"/>
      <c r="SJO590" s="198"/>
      <c r="SJP590" s="198"/>
      <c r="SJQ590" s="198"/>
      <c r="SJR590" s="198"/>
      <c r="SJS590" s="198"/>
      <c r="SJT590" s="198"/>
      <c r="SJU590" s="198"/>
      <c r="SJV590" s="198"/>
      <c r="SJW590" s="198"/>
      <c r="SJX590" s="198"/>
      <c r="SJY590" s="198"/>
      <c r="SJZ590" s="198"/>
      <c r="SKA590" s="198"/>
      <c r="SKB590" s="198"/>
      <c r="SKC590" s="198"/>
      <c r="SKD590" s="198"/>
      <c r="SKE590" s="198"/>
      <c r="SKF590" s="198"/>
      <c r="SKG590" s="198"/>
      <c r="SKH590" s="198"/>
      <c r="SKI590" s="198"/>
      <c r="SKJ590" s="198"/>
      <c r="SKK590" s="198"/>
      <c r="SKL590" s="198"/>
      <c r="SKM590" s="198"/>
      <c r="SKN590" s="198"/>
      <c r="SKO590" s="198"/>
      <c r="SKP590" s="198"/>
      <c r="SKQ590" s="198"/>
      <c r="SKR590" s="198"/>
      <c r="SKS590" s="198"/>
      <c r="SKT590" s="198"/>
      <c r="SKU590" s="198"/>
      <c r="SKV590" s="198"/>
      <c r="SKW590" s="198"/>
      <c r="SKX590" s="198"/>
      <c r="SKY590" s="198"/>
      <c r="SKZ590" s="198"/>
      <c r="SLA590" s="198"/>
      <c r="SLB590" s="198"/>
      <c r="SLC590" s="198"/>
      <c r="SLD590" s="198"/>
      <c r="SLE590" s="198"/>
      <c r="SLF590" s="198"/>
      <c r="SLG590" s="198"/>
      <c r="SLH590" s="198"/>
      <c r="SLI590" s="198"/>
      <c r="SLJ590" s="198"/>
      <c r="SLK590" s="198"/>
      <c r="SLL590" s="198"/>
      <c r="SLM590" s="198"/>
      <c r="SLN590" s="198"/>
      <c r="SLO590" s="198"/>
      <c r="SLP590" s="198"/>
      <c r="SLQ590" s="198"/>
      <c r="SLR590" s="198"/>
      <c r="SLS590" s="198"/>
      <c r="SLT590" s="198"/>
      <c r="SLU590" s="198"/>
      <c r="SLV590" s="198"/>
      <c r="SLW590" s="198"/>
      <c r="SLX590" s="198"/>
      <c r="SLY590" s="198"/>
      <c r="SLZ590" s="198"/>
      <c r="SMA590" s="198"/>
      <c r="SMB590" s="198"/>
      <c r="SMC590" s="198"/>
      <c r="SMD590" s="198"/>
      <c r="SME590" s="198"/>
      <c r="SMF590" s="198"/>
      <c r="SMG590" s="198"/>
      <c r="SMH590" s="198"/>
      <c r="SMI590" s="198"/>
      <c r="SMJ590" s="198"/>
      <c r="SMK590" s="198"/>
      <c r="SML590" s="198"/>
      <c r="SMM590" s="198"/>
      <c r="SMN590" s="198"/>
      <c r="SMO590" s="198"/>
      <c r="SMP590" s="198"/>
      <c r="SMQ590" s="198"/>
      <c r="SMR590" s="198"/>
      <c r="SMS590" s="198"/>
      <c r="SMT590" s="198"/>
      <c r="SMU590" s="198"/>
      <c r="SMV590" s="198"/>
      <c r="SMW590" s="198"/>
      <c r="SMX590" s="198"/>
      <c r="SMY590" s="198"/>
      <c r="SMZ590" s="198"/>
      <c r="SNA590" s="198"/>
      <c r="SNB590" s="198"/>
      <c r="SNC590" s="198"/>
      <c r="SND590" s="198"/>
      <c r="SNE590" s="198"/>
      <c r="SNF590" s="198"/>
      <c r="SNG590" s="198"/>
      <c r="SNH590" s="198"/>
      <c r="SNI590" s="198"/>
      <c r="SNJ590" s="198"/>
      <c r="SNK590" s="198"/>
      <c r="SNL590" s="198"/>
      <c r="SNM590" s="198"/>
      <c r="SNN590" s="198"/>
      <c r="SNO590" s="198"/>
      <c r="SNP590" s="198"/>
      <c r="SNQ590" s="198"/>
      <c r="SNR590" s="198"/>
      <c r="SNS590" s="198"/>
      <c r="SNT590" s="198"/>
      <c r="SNU590" s="198"/>
      <c r="SNV590" s="198"/>
      <c r="SNW590" s="198"/>
      <c r="SNX590" s="198"/>
      <c r="SNY590" s="198"/>
      <c r="SNZ590" s="198"/>
      <c r="SOA590" s="198"/>
      <c r="SOB590" s="198"/>
      <c r="SOC590" s="198"/>
      <c r="SOD590" s="198"/>
      <c r="SOE590" s="198"/>
      <c r="SOF590" s="198"/>
      <c r="SOG590" s="198"/>
      <c r="SOH590" s="198"/>
      <c r="SOI590" s="198"/>
      <c r="SOJ590" s="198"/>
      <c r="SOK590" s="198"/>
      <c r="SOL590" s="198"/>
      <c r="SOM590" s="198"/>
      <c r="SON590" s="198"/>
      <c r="SOO590" s="198"/>
      <c r="SOP590" s="198"/>
      <c r="SOQ590" s="198"/>
      <c r="SOR590" s="198"/>
      <c r="SOS590" s="198"/>
      <c r="SOT590" s="198"/>
      <c r="SOU590" s="198"/>
      <c r="SOV590" s="198"/>
      <c r="SOW590" s="198"/>
      <c r="SOX590" s="198"/>
      <c r="SOY590" s="198"/>
      <c r="SOZ590" s="198"/>
      <c r="SPA590" s="198"/>
      <c r="SPB590" s="198"/>
      <c r="SPC590" s="198"/>
      <c r="SPD590" s="198"/>
      <c r="SPE590" s="198"/>
      <c r="SPF590" s="198"/>
      <c r="SPG590" s="198"/>
      <c r="SPH590" s="198"/>
      <c r="SPI590" s="198"/>
      <c r="SPJ590" s="198"/>
      <c r="SPK590" s="198"/>
      <c r="SPL590" s="198"/>
      <c r="SPM590" s="198"/>
      <c r="SPN590" s="198"/>
      <c r="SPO590" s="198"/>
      <c r="SPP590" s="198"/>
      <c r="SPQ590" s="198"/>
      <c r="SPR590" s="198"/>
      <c r="SPS590" s="198"/>
      <c r="SPT590" s="198"/>
      <c r="SPU590" s="198"/>
      <c r="SPV590" s="198"/>
      <c r="SPW590" s="198"/>
      <c r="SPX590" s="198"/>
      <c r="SPY590" s="198"/>
      <c r="SPZ590" s="198"/>
      <c r="SQA590" s="198"/>
      <c r="SQB590" s="198"/>
      <c r="SQC590" s="198"/>
      <c r="SQD590" s="198"/>
      <c r="SQE590" s="198"/>
      <c r="SQF590" s="198"/>
      <c r="SQG590" s="198"/>
      <c r="SQH590" s="198"/>
      <c r="SQI590" s="198"/>
      <c r="SQJ590" s="198"/>
      <c r="SQK590" s="198"/>
      <c r="SQL590" s="198"/>
      <c r="SQM590" s="198"/>
      <c r="SQN590" s="198"/>
      <c r="SQO590" s="198"/>
      <c r="SQP590" s="198"/>
      <c r="SQQ590" s="198"/>
      <c r="SQR590" s="198"/>
      <c r="SQS590" s="198"/>
      <c r="SQT590" s="198"/>
      <c r="SQU590" s="198"/>
      <c r="SQV590" s="198"/>
      <c r="SQW590" s="198"/>
      <c r="SQX590" s="198"/>
      <c r="SQY590" s="198"/>
      <c r="SQZ590" s="198"/>
      <c r="SRA590" s="198"/>
      <c r="SRB590" s="198"/>
      <c r="SRC590" s="198"/>
      <c r="SRD590" s="198"/>
      <c r="SRE590" s="198"/>
      <c r="SRF590" s="198"/>
      <c r="SRG590" s="198"/>
      <c r="SRH590" s="198"/>
      <c r="SRI590" s="198"/>
      <c r="SRJ590" s="198"/>
      <c r="SRK590" s="198"/>
      <c r="SRL590" s="198"/>
      <c r="SRM590" s="198"/>
      <c r="SRN590" s="198"/>
      <c r="SRO590" s="198"/>
      <c r="SRP590" s="198"/>
      <c r="SRQ590" s="198"/>
      <c r="SRR590" s="198"/>
      <c r="SRS590" s="198"/>
      <c r="SRT590" s="198"/>
      <c r="SRU590" s="198"/>
      <c r="SRV590" s="198"/>
      <c r="SRW590" s="198"/>
      <c r="SRX590" s="198"/>
      <c r="SRY590" s="198"/>
      <c r="SRZ590" s="198"/>
      <c r="SSA590" s="198"/>
      <c r="SSB590" s="198"/>
      <c r="SSC590" s="198"/>
      <c r="SSD590" s="198"/>
      <c r="SSE590" s="198"/>
      <c r="SSF590" s="198"/>
      <c r="SSG590" s="198"/>
      <c r="SSH590" s="198"/>
      <c r="SSI590" s="198"/>
      <c r="SSJ590" s="198"/>
      <c r="SSK590" s="198"/>
      <c r="SSL590" s="198"/>
      <c r="SSM590" s="198"/>
      <c r="SSN590" s="198"/>
      <c r="SSO590" s="198"/>
      <c r="SSP590" s="198"/>
      <c r="SSQ590" s="198"/>
      <c r="SSR590" s="198"/>
      <c r="SSS590" s="198"/>
      <c r="SST590" s="198"/>
      <c r="SSU590" s="198"/>
      <c r="SSV590" s="198"/>
      <c r="SSW590" s="198"/>
      <c r="SSX590" s="198"/>
      <c r="SSY590" s="198"/>
      <c r="SSZ590" s="198"/>
      <c r="STA590" s="198"/>
      <c r="STB590" s="198"/>
      <c r="STC590" s="198"/>
      <c r="STD590" s="198"/>
      <c r="STE590" s="198"/>
      <c r="STF590" s="198"/>
      <c r="STG590" s="198"/>
      <c r="STH590" s="198"/>
      <c r="STI590" s="198"/>
      <c r="STJ590" s="198"/>
      <c r="STK590" s="198"/>
      <c r="STL590" s="198"/>
      <c r="STM590" s="198"/>
      <c r="STN590" s="198"/>
      <c r="STO590" s="198"/>
      <c r="STP590" s="198"/>
      <c r="STQ590" s="198"/>
      <c r="STR590" s="198"/>
      <c r="STS590" s="198"/>
      <c r="STT590" s="198"/>
      <c r="STU590" s="198"/>
      <c r="STV590" s="198"/>
      <c r="STW590" s="198"/>
      <c r="STX590" s="198"/>
      <c r="STY590" s="198"/>
      <c r="STZ590" s="198"/>
      <c r="SUA590" s="198"/>
      <c r="SUB590" s="198"/>
      <c r="SUC590" s="198"/>
      <c r="SUD590" s="198"/>
      <c r="SUE590" s="198"/>
      <c r="SUF590" s="198"/>
      <c r="SUG590" s="198"/>
      <c r="SUH590" s="198"/>
      <c r="SUI590" s="198"/>
      <c r="SUJ590" s="198"/>
      <c r="SUK590" s="198"/>
      <c r="SUL590" s="198"/>
      <c r="SUM590" s="198"/>
      <c r="SUN590" s="198"/>
      <c r="SUO590" s="198"/>
      <c r="SUP590" s="198"/>
      <c r="SUQ590" s="198"/>
      <c r="SUR590" s="198"/>
      <c r="SUS590" s="198"/>
      <c r="SUT590" s="198"/>
      <c r="SUU590" s="198"/>
      <c r="SUV590" s="198"/>
      <c r="SUW590" s="198"/>
      <c r="SUX590" s="198"/>
      <c r="SUY590" s="198"/>
      <c r="SUZ590" s="198"/>
      <c r="SVA590" s="198"/>
      <c r="SVB590" s="198"/>
      <c r="SVC590" s="198"/>
      <c r="SVD590" s="198"/>
      <c r="SVE590" s="198"/>
      <c r="SVF590" s="198"/>
      <c r="SVG590" s="198"/>
      <c r="SVH590" s="198"/>
      <c r="SVI590" s="198"/>
      <c r="SVJ590" s="198"/>
      <c r="SVK590" s="198"/>
      <c r="SVL590" s="198"/>
      <c r="SVM590" s="198"/>
      <c r="SVN590" s="198"/>
      <c r="SVO590" s="198"/>
      <c r="SVP590" s="198"/>
      <c r="SVQ590" s="198"/>
      <c r="SVR590" s="198"/>
      <c r="SVS590" s="198"/>
      <c r="SVT590" s="198"/>
      <c r="SVU590" s="198"/>
      <c r="SVV590" s="198"/>
      <c r="SVW590" s="198"/>
      <c r="SVX590" s="198"/>
      <c r="SVY590" s="198"/>
      <c r="SVZ590" s="198"/>
      <c r="SWA590" s="198"/>
      <c r="SWB590" s="198"/>
      <c r="SWC590" s="198"/>
      <c r="SWD590" s="198"/>
      <c r="SWE590" s="198"/>
      <c r="SWF590" s="198"/>
      <c r="SWG590" s="198"/>
      <c r="SWH590" s="198"/>
      <c r="SWI590" s="198"/>
      <c r="SWJ590" s="198"/>
      <c r="SWK590" s="198"/>
      <c r="SWL590" s="198"/>
      <c r="SWM590" s="198"/>
      <c r="SWN590" s="198"/>
      <c r="SWO590" s="198"/>
      <c r="SWP590" s="198"/>
      <c r="SWQ590" s="198"/>
      <c r="SWR590" s="198"/>
      <c r="SWS590" s="198"/>
      <c r="SWT590" s="198"/>
      <c r="SWU590" s="198"/>
      <c r="SWV590" s="198"/>
      <c r="SWW590" s="198"/>
      <c r="SWX590" s="198"/>
      <c r="SWY590" s="198"/>
      <c r="SWZ590" s="198"/>
      <c r="SXA590" s="198"/>
      <c r="SXB590" s="198"/>
      <c r="SXC590" s="198"/>
      <c r="SXD590" s="198"/>
      <c r="SXE590" s="198"/>
      <c r="SXF590" s="198"/>
      <c r="SXG590" s="198"/>
      <c r="SXH590" s="198"/>
      <c r="SXI590" s="198"/>
      <c r="SXJ590" s="198"/>
      <c r="SXK590" s="198"/>
      <c r="SXL590" s="198"/>
      <c r="SXM590" s="198"/>
      <c r="SXN590" s="198"/>
      <c r="SXO590" s="198"/>
      <c r="SXP590" s="198"/>
      <c r="SXQ590" s="198"/>
      <c r="SXR590" s="198"/>
      <c r="SXS590" s="198"/>
      <c r="SXT590" s="198"/>
      <c r="SXU590" s="198"/>
      <c r="SXV590" s="198"/>
      <c r="SXW590" s="198"/>
      <c r="SXX590" s="198"/>
      <c r="SXY590" s="198"/>
      <c r="SXZ590" s="198"/>
      <c r="SYA590" s="198"/>
      <c r="SYB590" s="198"/>
      <c r="SYC590" s="198"/>
      <c r="SYD590" s="198"/>
      <c r="SYE590" s="198"/>
      <c r="SYF590" s="198"/>
      <c r="SYG590" s="198"/>
      <c r="SYH590" s="198"/>
      <c r="SYI590" s="198"/>
      <c r="SYJ590" s="198"/>
      <c r="SYK590" s="198"/>
      <c r="SYL590" s="198"/>
      <c r="SYM590" s="198"/>
      <c r="SYN590" s="198"/>
      <c r="SYO590" s="198"/>
      <c r="SYP590" s="198"/>
      <c r="SYQ590" s="198"/>
      <c r="SYR590" s="198"/>
      <c r="SYS590" s="198"/>
      <c r="SYT590" s="198"/>
      <c r="SYU590" s="198"/>
      <c r="SYV590" s="198"/>
      <c r="SYW590" s="198"/>
      <c r="SYX590" s="198"/>
      <c r="SYY590" s="198"/>
      <c r="SYZ590" s="198"/>
      <c r="SZA590" s="198"/>
      <c r="SZB590" s="198"/>
      <c r="SZC590" s="198"/>
      <c r="SZD590" s="198"/>
      <c r="SZE590" s="198"/>
      <c r="SZF590" s="198"/>
      <c r="SZG590" s="198"/>
      <c r="SZH590" s="198"/>
      <c r="SZI590" s="198"/>
      <c r="SZJ590" s="198"/>
      <c r="SZK590" s="198"/>
      <c r="SZL590" s="198"/>
      <c r="SZM590" s="198"/>
      <c r="SZN590" s="198"/>
      <c r="SZO590" s="198"/>
      <c r="SZP590" s="198"/>
      <c r="SZQ590" s="198"/>
      <c r="SZR590" s="198"/>
      <c r="SZS590" s="198"/>
      <c r="SZT590" s="198"/>
      <c r="SZU590" s="198"/>
      <c r="SZV590" s="198"/>
      <c r="SZW590" s="198"/>
      <c r="SZX590" s="198"/>
      <c r="SZY590" s="198"/>
      <c r="SZZ590" s="198"/>
      <c r="TAA590" s="198"/>
      <c r="TAB590" s="198"/>
      <c r="TAC590" s="198"/>
      <c r="TAD590" s="198"/>
      <c r="TAE590" s="198"/>
      <c r="TAF590" s="198"/>
      <c r="TAG590" s="198"/>
      <c r="TAH590" s="198"/>
      <c r="TAI590" s="198"/>
      <c r="TAJ590" s="198"/>
      <c r="TAK590" s="198"/>
      <c r="TAL590" s="198"/>
      <c r="TAM590" s="198"/>
      <c r="TAN590" s="198"/>
      <c r="TAO590" s="198"/>
      <c r="TAP590" s="198"/>
      <c r="TAQ590" s="198"/>
      <c r="TAR590" s="198"/>
      <c r="TAS590" s="198"/>
      <c r="TAT590" s="198"/>
      <c r="TAU590" s="198"/>
      <c r="TAV590" s="198"/>
      <c r="TAW590" s="198"/>
      <c r="TAX590" s="198"/>
      <c r="TAY590" s="198"/>
      <c r="TAZ590" s="198"/>
      <c r="TBA590" s="198"/>
      <c r="TBB590" s="198"/>
      <c r="TBC590" s="198"/>
      <c r="TBD590" s="198"/>
      <c r="TBE590" s="198"/>
      <c r="TBF590" s="198"/>
      <c r="TBG590" s="198"/>
      <c r="TBH590" s="198"/>
      <c r="TBI590" s="198"/>
      <c r="TBJ590" s="198"/>
      <c r="TBK590" s="198"/>
      <c r="TBL590" s="198"/>
      <c r="TBM590" s="198"/>
      <c r="TBN590" s="198"/>
      <c r="TBO590" s="198"/>
      <c r="TBP590" s="198"/>
      <c r="TBQ590" s="198"/>
      <c r="TBR590" s="198"/>
      <c r="TBS590" s="198"/>
      <c r="TBT590" s="198"/>
      <c r="TBU590" s="198"/>
      <c r="TBV590" s="198"/>
      <c r="TBW590" s="198"/>
      <c r="TBX590" s="198"/>
      <c r="TBY590" s="198"/>
      <c r="TBZ590" s="198"/>
      <c r="TCA590" s="198"/>
      <c r="TCB590" s="198"/>
      <c r="TCC590" s="198"/>
      <c r="TCD590" s="198"/>
      <c r="TCE590" s="198"/>
      <c r="TCF590" s="198"/>
      <c r="TCG590" s="198"/>
      <c r="TCH590" s="198"/>
      <c r="TCI590" s="198"/>
      <c r="TCJ590" s="198"/>
      <c r="TCK590" s="198"/>
      <c r="TCL590" s="198"/>
      <c r="TCM590" s="198"/>
      <c r="TCN590" s="198"/>
      <c r="TCO590" s="198"/>
      <c r="TCP590" s="198"/>
      <c r="TCQ590" s="198"/>
      <c r="TCR590" s="198"/>
      <c r="TCS590" s="198"/>
      <c r="TCT590" s="198"/>
      <c r="TCU590" s="198"/>
      <c r="TCV590" s="198"/>
      <c r="TCW590" s="198"/>
      <c r="TCX590" s="198"/>
      <c r="TCY590" s="198"/>
      <c r="TCZ590" s="198"/>
      <c r="TDA590" s="198"/>
      <c r="TDB590" s="198"/>
      <c r="TDC590" s="198"/>
      <c r="TDD590" s="198"/>
      <c r="TDE590" s="198"/>
      <c r="TDF590" s="198"/>
      <c r="TDG590" s="198"/>
      <c r="TDH590" s="198"/>
      <c r="TDI590" s="198"/>
      <c r="TDJ590" s="198"/>
      <c r="TDK590" s="198"/>
      <c r="TDL590" s="198"/>
      <c r="TDM590" s="198"/>
      <c r="TDN590" s="198"/>
      <c r="TDO590" s="198"/>
      <c r="TDP590" s="198"/>
      <c r="TDQ590" s="198"/>
      <c r="TDR590" s="198"/>
      <c r="TDS590" s="198"/>
      <c r="TDT590" s="198"/>
      <c r="TDU590" s="198"/>
      <c r="TDV590" s="198"/>
      <c r="TDW590" s="198"/>
      <c r="TDX590" s="198"/>
      <c r="TDY590" s="198"/>
      <c r="TDZ590" s="198"/>
      <c r="TEA590" s="198"/>
      <c r="TEB590" s="198"/>
      <c r="TEC590" s="198"/>
      <c r="TED590" s="198"/>
      <c r="TEE590" s="198"/>
      <c r="TEF590" s="198"/>
      <c r="TEG590" s="198"/>
      <c r="TEH590" s="198"/>
      <c r="TEI590" s="198"/>
      <c r="TEJ590" s="198"/>
      <c r="TEK590" s="198"/>
      <c r="TEL590" s="198"/>
      <c r="TEM590" s="198"/>
      <c r="TEN590" s="198"/>
      <c r="TEO590" s="198"/>
      <c r="TEP590" s="198"/>
      <c r="TEQ590" s="198"/>
      <c r="TER590" s="198"/>
      <c r="TES590" s="198"/>
      <c r="TET590" s="198"/>
      <c r="TEU590" s="198"/>
      <c r="TEV590" s="198"/>
      <c r="TEW590" s="198"/>
      <c r="TEX590" s="198"/>
      <c r="TEY590" s="198"/>
      <c r="TEZ590" s="198"/>
      <c r="TFA590" s="198"/>
      <c r="TFB590" s="198"/>
      <c r="TFC590" s="198"/>
      <c r="TFD590" s="198"/>
      <c r="TFE590" s="198"/>
      <c r="TFF590" s="198"/>
      <c r="TFG590" s="198"/>
      <c r="TFH590" s="198"/>
      <c r="TFI590" s="198"/>
      <c r="TFJ590" s="198"/>
      <c r="TFK590" s="198"/>
      <c r="TFL590" s="198"/>
      <c r="TFM590" s="198"/>
      <c r="TFN590" s="198"/>
      <c r="TFO590" s="198"/>
      <c r="TFP590" s="198"/>
      <c r="TFQ590" s="198"/>
      <c r="TFR590" s="198"/>
      <c r="TFS590" s="198"/>
      <c r="TFT590" s="198"/>
      <c r="TFU590" s="198"/>
      <c r="TFV590" s="198"/>
      <c r="TFW590" s="198"/>
      <c r="TFX590" s="198"/>
      <c r="TFY590" s="198"/>
      <c r="TFZ590" s="198"/>
      <c r="TGA590" s="198"/>
      <c r="TGB590" s="198"/>
      <c r="TGC590" s="198"/>
      <c r="TGD590" s="198"/>
      <c r="TGE590" s="198"/>
      <c r="TGF590" s="198"/>
      <c r="TGG590" s="198"/>
      <c r="TGH590" s="198"/>
      <c r="TGI590" s="198"/>
      <c r="TGJ590" s="198"/>
      <c r="TGK590" s="198"/>
      <c r="TGL590" s="198"/>
      <c r="TGM590" s="198"/>
      <c r="TGN590" s="198"/>
      <c r="TGO590" s="198"/>
      <c r="TGP590" s="198"/>
      <c r="TGQ590" s="198"/>
      <c r="TGR590" s="198"/>
      <c r="TGS590" s="198"/>
      <c r="TGT590" s="198"/>
      <c r="TGU590" s="198"/>
      <c r="TGV590" s="198"/>
      <c r="TGW590" s="198"/>
      <c r="TGX590" s="198"/>
      <c r="TGY590" s="198"/>
      <c r="TGZ590" s="198"/>
      <c r="THA590" s="198"/>
      <c r="THB590" s="198"/>
      <c r="THC590" s="198"/>
      <c r="THD590" s="198"/>
      <c r="THE590" s="198"/>
      <c r="THF590" s="198"/>
      <c r="THG590" s="198"/>
      <c r="THH590" s="198"/>
      <c r="THI590" s="198"/>
      <c r="THJ590" s="198"/>
      <c r="THK590" s="198"/>
      <c r="THL590" s="198"/>
      <c r="THM590" s="198"/>
      <c r="THN590" s="198"/>
      <c r="THO590" s="198"/>
      <c r="THP590" s="198"/>
      <c r="THQ590" s="198"/>
      <c r="THR590" s="198"/>
      <c r="THS590" s="198"/>
      <c r="THT590" s="198"/>
      <c r="THU590" s="198"/>
      <c r="THV590" s="198"/>
      <c r="THW590" s="198"/>
      <c r="THX590" s="198"/>
      <c r="THY590" s="198"/>
      <c r="THZ590" s="198"/>
      <c r="TIA590" s="198"/>
      <c r="TIB590" s="198"/>
      <c r="TIC590" s="198"/>
      <c r="TID590" s="198"/>
      <c r="TIE590" s="198"/>
      <c r="TIF590" s="198"/>
      <c r="TIG590" s="198"/>
      <c r="TIH590" s="198"/>
      <c r="TII590" s="198"/>
      <c r="TIJ590" s="198"/>
      <c r="TIK590" s="198"/>
      <c r="TIL590" s="198"/>
      <c r="TIM590" s="198"/>
      <c r="TIN590" s="198"/>
      <c r="TIO590" s="198"/>
      <c r="TIP590" s="198"/>
      <c r="TIQ590" s="198"/>
      <c r="TIR590" s="198"/>
      <c r="TIS590" s="198"/>
      <c r="TIT590" s="198"/>
      <c r="TIU590" s="198"/>
      <c r="TIV590" s="198"/>
      <c r="TIW590" s="198"/>
      <c r="TIX590" s="198"/>
      <c r="TIY590" s="198"/>
      <c r="TIZ590" s="198"/>
      <c r="TJA590" s="198"/>
      <c r="TJB590" s="198"/>
      <c r="TJC590" s="198"/>
      <c r="TJD590" s="198"/>
      <c r="TJE590" s="198"/>
      <c r="TJF590" s="198"/>
      <c r="TJG590" s="198"/>
      <c r="TJH590" s="198"/>
      <c r="TJI590" s="198"/>
      <c r="TJJ590" s="198"/>
      <c r="TJK590" s="198"/>
      <c r="TJL590" s="198"/>
      <c r="TJM590" s="198"/>
      <c r="TJN590" s="198"/>
      <c r="TJO590" s="198"/>
      <c r="TJP590" s="198"/>
      <c r="TJQ590" s="198"/>
      <c r="TJR590" s="198"/>
      <c r="TJS590" s="198"/>
      <c r="TJT590" s="198"/>
      <c r="TJU590" s="198"/>
      <c r="TJV590" s="198"/>
      <c r="TJW590" s="198"/>
      <c r="TJX590" s="198"/>
      <c r="TJY590" s="198"/>
      <c r="TJZ590" s="198"/>
      <c r="TKA590" s="198"/>
      <c r="TKB590" s="198"/>
      <c r="TKC590" s="198"/>
      <c r="TKD590" s="198"/>
      <c r="TKE590" s="198"/>
      <c r="TKF590" s="198"/>
      <c r="TKG590" s="198"/>
      <c r="TKH590" s="198"/>
      <c r="TKI590" s="198"/>
      <c r="TKJ590" s="198"/>
      <c r="TKK590" s="198"/>
      <c r="TKL590" s="198"/>
      <c r="TKM590" s="198"/>
      <c r="TKN590" s="198"/>
      <c r="TKO590" s="198"/>
      <c r="TKP590" s="198"/>
      <c r="TKQ590" s="198"/>
      <c r="TKR590" s="198"/>
      <c r="TKS590" s="198"/>
      <c r="TKT590" s="198"/>
      <c r="TKU590" s="198"/>
      <c r="TKV590" s="198"/>
      <c r="TKW590" s="198"/>
      <c r="TKX590" s="198"/>
      <c r="TKY590" s="198"/>
      <c r="TKZ590" s="198"/>
      <c r="TLA590" s="198"/>
      <c r="TLB590" s="198"/>
      <c r="TLC590" s="198"/>
      <c r="TLD590" s="198"/>
      <c r="TLE590" s="198"/>
      <c r="TLF590" s="198"/>
      <c r="TLG590" s="198"/>
      <c r="TLH590" s="198"/>
      <c r="TLI590" s="198"/>
      <c r="TLJ590" s="198"/>
      <c r="TLK590" s="198"/>
      <c r="TLL590" s="198"/>
      <c r="TLM590" s="198"/>
      <c r="TLN590" s="198"/>
      <c r="TLO590" s="198"/>
      <c r="TLP590" s="198"/>
      <c r="TLQ590" s="198"/>
      <c r="TLR590" s="198"/>
      <c r="TLS590" s="198"/>
      <c r="TLT590" s="198"/>
      <c r="TLU590" s="198"/>
      <c r="TLV590" s="198"/>
      <c r="TLW590" s="198"/>
      <c r="TLX590" s="198"/>
      <c r="TLY590" s="198"/>
      <c r="TLZ590" s="198"/>
      <c r="TMA590" s="198"/>
      <c r="TMB590" s="198"/>
      <c r="TMC590" s="198"/>
      <c r="TMD590" s="198"/>
      <c r="TME590" s="198"/>
      <c r="TMF590" s="198"/>
      <c r="TMG590" s="198"/>
      <c r="TMH590" s="198"/>
      <c r="TMI590" s="198"/>
      <c r="TMJ590" s="198"/>
      <c r="TMK590" s="198"/>
      <c r="TML590" s="198"/>
      <c r="TMM590" s="198"/>
      <c r="TMN590" s="198"/>
      <c r="TMO590" s="198"/>
      <c r="TMP590" s="198"/>
      <c r="TMQ590" s="198"/>
      <c r="TMR590" s="198"/>
      <c r="TMS590" s="198"/>
      <c r="TMT590" s="198"/>
      <c r="TMU590" s="198"/>
      <c r="TMV590" s="198"/>
      <c r="TMW590" s="198"/>
      <c r="TMX590" s="198"/>
      <c r="TMY590" s="198"/>
      <c r="TMZ590" s="198"/>
      <c r="TNA590" s="198"/>
      <c r="TNB590" s="198"/>
      <c r="TNC590" s="198"/>
      <c r="TND590" s="198"/>
      <c r="TNE590" s="198"/>
      <c r="TNF590" s="198"/>
      <c r="TNG590" s="198"/>
      <c r="TNH590" s="198"/>
      <c r="TNI590" s="198"/>
      <c r="TNJ590" s="198"/>
      <c r="TNK590" s="198"/>
      <c r="TNL590" s="198"/>
      <c r="TNM590" s="198"/>
      <c r="TNN590" s="198"/>
      <c r="TNO590" s="198"/>
      <c r="TNP590" s="198"/>
      <c r="TNQ590" s="198"/>
      <c r="TNR590" s="198"/>
      <c r="TNS590" s="198"/>
      <c r="TNT590" s="198"/>
      <c r="TNU590" s="198"/>
      <c r="TNV590" s="198"/>
      <c r="TNW590" s="198"/>
      <c r="TNX590" s="198"/>
      <c r="TNY590" s="198"/>
      <c r="TNZ590" s="198"/>
      <c r="TOA590" s="198"/>
      <c r="TOB590" s="198"/>
      <c r="TOC590" s="198"/>
      <c r="TOD590" s="198"/>
      <c r="TOE590" s="198"/>
      <c r="TOF590" s="198"/>
      <c r="TOG590" s="198"/>
      <c r="TOH590" s="198"/>
      <c r="TOI590" s="198"/>
      <c r="TOJ590" s="198"/>
      <c r="TOK590" s="198"/>
      <c r="TOL590" s="198"/>
      <c r="TOM590" s="198"/>
      <c r="TON590" s="198"/>
      <c r="TOO590" s="198"/>
      <c r="TOP590" s="198"/>
      <c r="TOQ590" s="198"/>
      <c r="TOR590" s="198"/>
      <c r="TOS590" s="198"/>
      <c r="TOT590" s="198"/>
      <c r="TOU590" s="198"/>
      <c r="TOV590" s="198"/>
      <c r="TOW590" s="198"/>
      <c r="TOX590" s="198"/>
      <c r="TOY590" s="198"/>
      <c r="TOZ590" s="198"/>
      <c r="TPA590" s="198"/>
      <c r="TPB590" s="198"/>
      <c r="TPC590" s="198"/>
      <c r="TPD590" s="198"/>
      <c r="TPE590" s="198"/>
      <c r="TPF590" s="198"/>
      <c r="TPG590" s="198"/>
      <c r="TPH590" s="198"/>
      <c r="TPI590" s="198"/>
      <c r="TPJ590" s="198"/>
      <c r="TPK590" s="198"/>
      <c r="TPL590" s="198"/>
      <c r="TPM590" s="198"/>
      <c r="TPN590" s="198"/>
      <c r="TPO590" s="198"/>
      <c r="TPP590" s="198"/>
      <c r="TPQ590" s="198"/>
      <c r="TPR590" s="198"/>
      <c r="TPS590" s="198"/>
      <c r="TPT590" s="198"/>
      <c r="TPU590" s="198"/>
      <c r="TPV590" s="198"/>
      <c r="TPW590" s="198"/>
      <c r="TPX590" s="198"/>
      <c r="TPY590" s="198"/>
      <c r="TPZ590" s="198"/>
      <c r="TQA590" s="198"/>
      <c r="TQB590" s="198"/>
      <c r="TQC590" s="198"/>
      <c r="TQD590" s="198"/>
      <c r="TQE590" s="198"/>
      <c r="TQF590" s="198"/>
      <c r="TQG590" s="198"/>
      <c r="TQH590" s="198"/>
      <c r="TQI590" s="198"/>
      <c r="TQJ590" s="198"/>
      <c r="TQK590" s="198"/>
      <c r="TQL590" s="198"/>
      <c r="TQM590" s="198"/>
      <c r="TQN590" s="198"/>
      <c r="TQO590" s="198"/>
      <c r="TQP590" s="198"/>
      <c r="TQQ590" s="198"/>
      <c r="TQR590" s="198"/>
      <c r="TQS590" s="198"/>
      <c r="TQT590" s="198"/>
      <c r="TQU590" s="198"/>
      <c r="TQV590" s="198"/>
      <c r="TQW590" s="198"/>
      <c r="TQX590" s="198"/>
      <c r="TQY590" s="198"/>
      <c r="TQZ590" s="198"/>
      <c r="TRA590" s="198"/>
      <c r="TRB590" s="198"/>
      <c r="TRC590" s="198"/>
      <c r="TRD590" s="198"/>
      <c r="TRE590" s="198"/>
      <c r="TRF590" s="198"/>
      <c r="TRG590" s="198"/>
      <c r="TRH590" s="198"/>
      <c r="TRI590" s="198"/>
      <c r="TRJ590" s="198"/>
      <c r="TRK590" s="198"/>
      <c r="TRL590" s="198"/>
      <c r="TRM590" s="198"/>
      <c r="TRN590" s="198"/>
      <c r="TRO590" s="198"/>
      <c r="TRP590" s="198"/>
      <c r="TRQ590" s="198"/>
      <c r="TRR590" s="198"/>
      <c r="TRS590" s="198"/>
      <c r="TRT590" s="198"/>
      <c r="TRU590" s="198"/>
      <c r="TRV590" s="198"/>
      <c r="TRW590" s="198"/>
      <c r="TRX590" s="198"/>
      <c r="TRY590" s="198"/>
      <c r="TRZ590" s="198"/>
      <c r="TSA590" s="198"/>
      <c r="TSB590" s="198"/>
      <c r="TSC590" s="198"/>
      <c r="TSD590" s="198"/>
      <c r="TSE590" s="198"/>
      <c r="TSF590" s="198"/>
      <c r="TSG590" s="198"/>
      <c r="TSH590" s="198"/>
      <c r="TSI590" s="198"/>
      <c r="TSJ590" s="198"/>
      <c r="TSK590" s="198"/>
      <c r="TSL590" s="198"/>
      <c r="TSM590" s="198"/>
      <c r="TSN590" s="198"/>
      <c r="TSO590" s="198"/>
      <c r="TSP590" s="198"/>
      <c r="TSQ590" s="198"/>
      <c r="TSR590" s="198"/>
      <c r="TSS590" s="198"/>
      <c r="TST590" s="198"/>
      <c r="TSU590" s="198"/>
      <c r="TSV590" s="198"/>
      <c r="TSW590" s="198"/>
      <c r="TSX590" s="198"/>
      <c r="TSY590" s="198"/>
      <c r="TSZ590" s="198"/>
      <c r="TTA590" s="198"/>
      <c r="TTB590" s="198"/>
      <c r="TTC590" s="198"/>
      <c r="TTD590" s="198"/>
      <c r="TTE590" s="198"/>
      <c r="TTF590" s="198"/>
      <c r="TTG590" s="198"/>
      <c r="TTH590" s="198"/>
      <c r="TTI590" s="198"/>
      <c r="TTJ590" s="198"/>
      <c r="TTK590" s="198"/>
      <c r="TTL590" s="198"/>
      <c r="TTM590" s="198"/>
      <c r="TTN590" s="198"/>
      <c r="TTO590" s="198"/>
      <c r="TTP590" s="198"/>
      <c r="TTQ590" s="198"/>
      <c r="TTR590" s="198"/>
      <c r="TTS590" s="198"/>
      <c r="TTT590" s="198"/>
      <c r="TTU590" s="198"/>
      <c r="TTV590" s="198"/>
      <c r="TTW590" s="198"/>
      <c r="TTX590" s="198"/>
      <c r="TTY590" s="198"/>
      <c r="TTZ590" s="198"/>
      <c r="TUA590" s="198"/>
      <c r="TUB590" s="198"/>
      <c r="TUC590" s="198"/>
      <c r="TUD590" s="198"/>
      <c r="TUE590" s="198"/>
      <c r="TUF590" s="198"/>
      <c r="TUG590" s="198"/>
      <c r="TUH590" s="198"/>
      <c r="TUI590" s="198"/>
      <c r="TUJ590" s="198"/>
      <c r="TUK590" s="198"/>
      <c r="TUL590" s="198"/>
      <c r="TUM590" s="198"/>
      <c r="TUN590" s="198"/>
      <c r="TUO590" s="198"/>
      <c r="TUP590" s="198"/>
      <c r="TUQ590" s="198"/>
      <c r="TUR590" s="198"/>
      <c r="TUS590" s="198"/>
      <c r="TUT590" s="198"/>
      <c r="TUU590" s="198"/>
      <c r="TUV590" s="198"/>
      <c r="TUW590" s="198"/>
      <c r="TUX590" s="198"/>
      <c r="TUY590" s="198"/>
      <c r="TUZ590" s="198"/>
      <c r="TVA590" s="198"/>
      <c r="TVB590" s="198"/>
      <c r="TVC590" s="198"/>
      <c r="TVD590" s="198"/>
      <c r="TVE590" s="198"/>
      <c r="TVF590" s="198"/>
      <c r="TVG590" s="198"/>
      <c r="TVH590" s="198"/>
      <c r="TVI590" s="198"/>
      <c r="TVJ590" s="198"/>
      <c r="TVK590" s="198"/>
      <c r="TVL590" s="198"/>
      <c r="TVM590" s="198"/>
      <c r="TVN590" s="198"/>
      <c r="TVO590" s="198"/>
      <c r="TVP590" s="198"/>
      <c r="TVQ590" s="198"/>
      <c r="TVR590" s="198"/>
      <c r="TVS590" s="198"/>
      <c r="TVT590" s="198"/>
      <c r="TVU590" s="198"/>
      <c r="TVV590" s="198"/>
      <c r="TVW590" s="198"/>
      <c r="TVX590" s="198"/>
      <c r="TVY590" s="198"/>
      <c r="TVZ590" s="198"/>
      <c r="TWA590" s="198"/>
      <c r="TWB590" s="198"/>
      <c r="TWC590" s="198"/>
      <c r="TWD590" s="198"/>
      <c r="TWE590" s="198"/>
      <c r="TWF590" s="198"/>
      <c r="TWG590" s="198"/>
      <c r="TWH590" s="198"/>
      <c r="TWI590" s="198"/>
      <c r="TWJ590" s="198"/>
      <c r="TWK590" s="198"/>
      <c r="TWL590" s="198"/>
      <c r="TWM590" s="198"/>
      <c r="TWN590" s="198"/>
      <c r="TWO590" s="198"/>
      <c r="TWP590" s="198"/>
      <c r="TWQ590" s="198"/>
      <c r="TWR590" s="198"/>
      <c r="TWS590" s="198"/>
      <c r="TWT590" s="198"/>
      <c r="TWU590" s="198"/>
      <c r="TWV590" s="198"/>
      <c r="TWW590" s="198"/>
      <c r="TWX590" s="198"/>
      <c r="TWY590" s="198"/>
      <c r="TWZ590" s="198"/>
      <c r="TXA590" s="198"/>
      <c r="TXB590" s="198"/>
      <c r="TXC590" s="198"/>
      <c r="TXD590" s="198"/>
      <c r="TXE590" s="198"/>
      <c r="TXF590" s="198"/>
      <c r="TXG590" s="198"/>
      <c r="TXH590" s="198"/>
      <c r="TXI590" s="198"/>
      <c r="TXJ590" s="198"/>
      <c r="TXK590" s="198"/>
      <c r="TXL590" s="198"/>
      <c r="TXM590" s="198"/>
      <c r="TXN590" s="198"/>
      <c r="TXO590" s="198"/>
      <c r="TXP590" s="198"/>
      <c r="TXQ590" s="198"/>
      <c r="TXR590" s="198"/>
      <c r="TXS590" s="198"/>
      <c r="TXT590" s="198"/>
      <c r="TXU590" s="198"/>
      <c r="TXV590" s="198"/>
      <c r="TXW590" s="198"/>
      <c r="TXX590" s="198"/>
      <c r="TXY590" s="198"/>
      <c r="TXZ590" s="198"/>
      <c r="TYA590" s="198"/>
      <c r="TYB590" s="198"/>
      <c r="TYC590" s="198"/>
      <c r="TYD590" s="198"/>
      <c r="TYE590" s="198"/>
      <c r="TYF590" s="198"/>
      <c r="TYG590" s="198"/>
      <c r="TYH590" s="198"/>
      <c r="TYI590" s="198"/>
      <c r="TYJ590" s="198"/>
      <c r="TYK590" s="198"/>
      <c r="TYL590" s="198"/>
      <c r="TYM590" s="198"/>
      <c r="TYN590" s="198"/>
      <c r="TYO590" s="198"/>
      <c r="TYP590" s="198"/>
      <c r="TYQ590" s="198"/>
      <c r="TYR590" s="198"/>
      <c r="TYS590" s="198"/>
      <c r="TYT590" s="198"/>
      <c r="TYU590" s="198"/>
      <c r="TYV590" s="198"/>
      <c r="TYW590" s="198"/>
      <c r="TYX590" s="198"/>
      <c r="TYY590" s="198"/>
      <c r="TYZ590" s="198"/>
      <c r="TZA590" s="198"/>
      <c r="TZB590" s="198"/>
      <c r="TZC590" s="198"/>
      <c r="TZD590" s="198"/>
      <c r="TZE590" s="198"/>
      <c r="TZF590" s="198"/>
      <c r="TZG590" s="198"/>
      <c r="TZH590" s="198"/>
      <c r="TZI590" s="198"/>
      <c r="TZJ590" s="198"/>
      <c r="TZK590" s="198"/>
      <c r="TZL590" s="198"/>
      <c r="TZM590" s="198"/>
      <c r="TZN590" s="198"/>
      <c r="TZO590" s="198"/>
      <c r="TZP590" s="198"/>
      <c r="TZQ590" s="198"/>
      <c r="TZR590" s="198"/>
      <c r="TZS590" s="198"/>
      <c r="TZT590" s="198"/>
      <c r="TZU590" s="198"/>
      <c r="TZV590" s="198"/>
      <c r="TZW590" s="198"/>
      <c r="TZX590" s="198"/>
      <c r="TZY590" s="198"/>
      <c r="TZZ590" s="198"/>
      <c r="UAA590" s="198"/>
      <c r="UAB590" s="198"/>
      <c r="UAC590" s="198"/>
      <c r="UAD590" s="198"/>
      <c r="UAE590" s="198"/>
      <c r="UAF590" s="198"/>
      <c r="UAG590" s="198"/>
      <c r="UAH590" s="198"/>
      <c r="UAI590" s="198"/>
      <c r="UAJ590" s="198"/>
      <c r="UAK590" s="198"/>
      <c r="UAL590" s="198"/>
      <c r="UAM590" s="198"/>
      <c r="UAN590" s="198"/>
      <c r="UAO590" s="198"/>
      <c r="UAP590" s="198"/>
      <c r="UAQ590" s="198"/>
      <c r="UAR590" s="198"/>
      <c r="UAS590" s="198"/>
      <c r="UAT590" s="198"/>
      <c r="UAU590" s="198"/>
      <c r="UAV590" s="198"/>
      <c r="UAW590" s="198"/>
      <c r="UAX590" s="198"/>
      <c r="UAY590" s="198"/>
      <c r="UAZ590" s="198"/>
      <c r="UBA590" s="198"/>
      <c r="UBB590" s="198"/>
      <c r="UBC590" s="198"/>
      <c r="UBD590" s="198"/>
      <c r="UBE590" s="198"/>
      <c r="UBF590" s="198"/>
      <c r="UBG590" s="198"/>
      <c r="UBH590" s="198"/>
      <c r="UBI590" s="198"/>
      <c r="UBJ590" s="198"/>
      <c r="UBK590" s="198"/>
      <c r="UBL590" s="198"/>
      <c r="UBM590" s="198"/>
      <c r="UBN590" s="198"/>
      <c r="UBO590" s="198"/>
      <c r="UBP590" s="198"/>
      <c r="UBQ590" s="198"/>
      <c r="UBR590" s="198"/>
      <c r="UBS590" s="198"/>
      <c r="UBT590" s="198"/>
      <c r="UBU590" s="198"/>
      <c r="UBV590" s="198"/>
      <c r="UBW590" s="198"/>
      <c r="UBX590" s="198"/>
      <c r="UBY590" s="198"/>
      <c r="UBZ590" s="198"/>
      <c r="UCA590" s="198"/>
      <c r="UCB590" s="198"/>
      <c r="UCC590" s="198"/>
      <c r="UCD590" s="198"/>
      <c r="UCE590" s="198"/>
      <c r="UCF590" s="198"/>
      <c r="UCG590" s="198"/>
      <c r="UCH590" s="198"/>
      <c r="UCI590" s="198"/>
      <c r="UCJ590" s="198"/>
      <c r="UCK590" s="198"/>
      <c r="UCL590" s="198"/>
      <c r="UCM590" s="198"/>
      <c r="UCN590" s="198"/>
      <c r="UCO590" s="198"/>
      <c r="UCP590" s="198"/>
      <c r="UCQ590" s="198"/>
      <c r="UCR590" s="198"/>
      <c r="UCS590" s="198"/>
      <c r="UCT590" s="198"/>
      <c r="UCU590" s="198"/>
      <c r="UCV590" s="198"/>
      <c r="UCW590" s="198"/>
      <c r="UCX590" s="198"/>
      <c r="UCY590" s="198"/>
      <c r="UCZ590" s="198"/>
      <c r="UDA590" s="198"/>
      <c r="UDB590" s="198"/>
      <c r="UDC590" s="198"/>
      <c r="UDD590" s="198"/>
      <c r="UDE590" s="198"/>
      <c r="UDF590" s="198"/>
      <c r="UDG590" s="198"/>
      <c r="UDH590" s="198"/>
      <c r="UDI590" s="198"/>
      <c r="UDJ590" s="198"/>
      <c r="UDK590" s="198"/>
      <c r="UDL590" s="198"/>
      <c r="UDM590" s="198"/>
      <c r="UDN590" s="198"/>
      <c r="UDO590" s="198"/>
      <c r="UDP590" s="198"/>
      <c r="UDQ590" s="198"/>
      <c r="UDR590" s="198"/>
      <c r="UDS590" s="198"/>
      <c r="UDT590" s="198"/>
      <c r="UDU590" s="198"/>
      <c r="UDV590" s="198"/>
      <c r="UDW590" s="198"/>
      <c r="UDX590" s="198"/>
      <c r="UDY590" s="198"/>
      <c r="UDZ590" s="198"/>
      <c r="UEA590" s="198"/>
      <c r="UEB590" s="198"/>
      <c r="UEC590" s="198"/>
      <c r="UED590" s="198"/>
      <c r="UEE590" s="198"/>
      <c r="UEF590" s="198"/>
      <c r="UEG590" s="198"/>
      <c r="UEH590" s="198"/>
      <c r="UEI590" s="198"/>
      <c r="UEJ590" s="198"/>
      <c r="UEK590" s="198"/>
      <c r="UEL590" s="198"/>
      <c r="UEM590" s="198"/>
      <c r="UEN590" s="198"/>
      <c r="UEO590" s="198"/>
      <c r="UEP590" s="198"/>
      <c r="UEQ590" s="198"/>
      <c r="UER590" s="198"/>
      <c r="UES590" s="198"/>
      <c r="UET590" s="198"/>
      <c r="UEU590" s="198"/>
      <c r="UEV590" s="198"/>
      <c r="UEW590" s="198"/>
      <c r="UEX590" s="198"/>
      <c r="UEY590" s="198"/>
      <c r="UEZ590" s="198"/>
      <c r="UFA590" s="198"/>
      <c r="UFB590" s="198"/>
      <c r="UFC590" s="198"/>
      <c r="UFD590" s="198"/>
      <c r="UFE590" s="198"/>
      <c r="UFF590" s="198"/>
      <c r="UFG590" s="198"/>
      <c r="UFH590" s="198"/>
      <c r="UFI590" s="198"/>
      <c r="UFJ590" s="198"/>
      <c r="UFK590" s="198"/>
      <c r="UFL590" s="198"/>
      <c r="UFM590" s="198"/>
      <c r="UFN590" s="198"/>
      <c r="UFO590" s="198"/>
      <c r="UFP590" s="198"/>
      <c r="UFQ590" s="198"/>
      <c r="UFR590" s="198"/>
      <c r="UFS590" s="198"/>
      <c r="UFT590" s="198"/>
      <c r="UFU590" s="198"/>
      <c r="UFV590" s="198"/>
      <c r="UFW590" s="198"/>
      <c r="UFX590" s="198"/>
      <c r="UFY590" s="198"/>
      <c r="UFZ590" s="198"/>
      <c r="UGA590" s="198"/>
      <c r="UGB590" s="198"/>
      <c r="UGC590" s="198"/>
      <c r="UGD590" s="198"/>
      <c r="UGE590" s="198"/>
      <c r="UGF590" s="198"/>
      <c r="UGG590" s="198"/>
      <c r="UGH590" s="198"/>
      <c r="UGI590" s="198"/>
      <c r="UGJ590" s="198"/>
      <c r="UGK590" s="198"/>
      <c r="UGL590" s="198"/>
      <c r="UGM590" s="198"/>
      <c r="UGN590" s="198"/>
      <c r="UGO590" s="198"/>
      <c r="UGP590" s="198"/>
      <c r="UGQ590" s="198"/>
      <c r="UGR590" s="198"/>
      <c r="UGS590" s="198"/>
      <c r="UGT590" s="198"/>
      <c r="UGU590" s="198"/>
      <c r="UGV590" s="198"/>
      <c r="UGW590" s="198"/>
      <c r="UGX590" s="198"/>
      <c r="UGY590" s="198"/>
      <c r="UGZ590" s="198"/>
      <c r="UHA590" s="198"/>
      <c r="UHB590" s="198"/>
      <c r="UHC590" s="198"/>
      <c r="UHD590" s="198"/>
      <c r="UHE590" s="198"/>
      <c r="UHF590" s="198"/>
      <c r="UHG590" s="198"/>
      <c r="UHH590" s="198"/>
      <c r="UHI590" s="198"/>
      <c r="UHJ590" s="198"/>
      <c r="UHK590" s="198"/>
      <c r="UHL590" s="198"/>
      <c r="UHM590" s="198"/>
      <c r="UHN590" s="198"/>
      <c r="UHO590" s="198"/>
      <c r="UHP590" s="198"/>
      <c r="UHQ590" s="198"/>
      <c r="UHR590" s="198"/>
      <c r="UHS590" s="198"/>
      <c r="UHT590" s="198"/>
      <c r="UHU590" s="198"/>
      <c r="UHV590" s="198"/>
      <c r="UHW590" s="198"/>
      <c r="UHX590" s="198"/>
      <c r="UHY590" s="198"/>
      <c r="UHZ590" s="198"/>
      <c r="UIA590" s="198"/>
      <c r="UIB590" s="198"/>
      <c r="UIC590" s="198"/>
      <c r="UID590" s="198"/>
      <c r="UIE590" s="198"/>
      <c r="UIF590" s="198"/>
      <c r="UIG590" s="198"/>
      <c r="UIH590" s="198"/>
      <c r="UII590" s="198"/>
      <c r="UIJ590" s="198"/>
      <c r="UIK590" s="198"/>
      <c r="UIL590" s="198"/>
      <c r="UIM590" s="198"/>
      <c r="UIN590" s="198"/>
      <c r="UIO590" s="198"/>
      <c r="UIP590" s="198"/>
      <c r="UIQ590" s="198"/>
      <c r="UIR590" s="198"/>
      <c r="UIS590" s="198"/>
      <c r="UIT590" s="198"/>
      <c r="UIU590" s="198"/>
      <c r="UIV590" s="198"/>
      <c r="UIW590" s="198"/>
      <c r="UIX590" s="198"/>
      <c r="UIY590" s="198"/>
      <c r="UIZ590" s="198"/>
      <c r="UJA590" s="198"/>
      <c r="UJB590" s="198"/>
      <c r="UJC590" s="198"/>
      <c r="UJD590" s="198"/>
      <c r="UJE590" s="198"/>
      <c r="UJF590" s="198"/>
      <c r="UJG590" s="198"/>
      <c r="UJH590" s="198"/>
      <c r="UJI590" s="198"/>
      <c r="UJJ590" s="198"/>
      <c r="UJK590" s="198"/>
      <c r="UJL590" s="198"/>
      <c r="UJM590" s="198"/>
      <c r="UJN590" s="198"/>
      <c r="UJO590" s="198"/>
      <c r="UJP590" s="198"/>
      <c r="UJQ590" s="198"/>
      <c r="UJR590" s="198"/>
      <c r="UJS590" s="198"/>
      <c r="UJT590" s="198"/>
      <c r="UJU590" s="198"/>
      <c r="UJV590" s="198"/>
      <c r="UJW590" s="198"/>
      <c r="UJX590" s="198"/>
      <c r="UJY590" s="198"/>
      <c r="UJZ590" s="198"/>
      <c r="UKA590" s="198"/>
      <c r="UKB590" s="198"/>
      <c r="UKC590" s="198"/>
      <c r="UKD590" s="198"/>
      <c r="UKE590" s="198"/>
      <c r="UKF590" s="198"/>
      <c r="UKG590" s="198"/>
      <c r="UKH590" s="198"/>
      <c r="UKI590" s="198"/>
      <c r="UKJ590" s="198"/>
      <c r="UKK590" s="198"/>
      <c r="UKL590" s="198"/>
      <c r="UKM590" s="198"/>
      <c r="UKN590" s="198"/>
      <c r="UKO590" s="198"/>
      <c r="UKP590" s="198"/>
      <c r="UKQ590" s="198"/>
      <c r="UKR590" s="198"/>
      <c r="UKS590" s="198"/>
      <c r="UKT590" s="198"/>
      <c r="UKU590" s="198"/>
      <c r="UKV590" s="198"/>
      <c r="UKW590" s="198"/>
      <c r="UKX590" s="198"/>
      <c r="UKY590" s="198"/>
      <c r="UKZ590" s="198"/>
      <c r="ULA590" s="198"/>
      <c r="ULB590" s="198"/>
      <c r="ULC590" s="198"/>
      <c r="ULD590" s="198"/>
      <c r="ULE590" s="198"/>
      <c r="ULF590" s="198"/>
      <c r="ULG590" s="198"/>
      <c r="ULH590" s="198"/>
      <c r="ULI590" s="198"/>
      <c r="ULJ590" s="198"/>
      <c r="ULK590" s="198"/>
      <c r="ULL590" s="198"/>
      <c r="ULM590" s="198"/>
      <c r="ULN590" s="198"/>
      <c r="ULO590" s="198"/>
      <c r="ULP590" s="198"/>
      <c r="ULQ590" s="198"/>
      <c r="ULR590" s="198"/>
      <c r="ULS590" s="198"/>
      <c r="ULT590" s="198"/>
      <c r="ULU590" s="198"/>
      <c r="ULV590" s="198"/>
      <c r="ULW590" s="198"/>
      <c r="ULX590" s="198"/>
      <c r="ULY590" s="198"/>
      <c r="ULZ590" s="198"/>
      <c r="UMA590" s="198"/>
      <c r="UMB590" s="198"/>
      <c r="UMC590" s="198"/>
      <c r="UMD590" s="198"/>
      <c r="UME590" s="198"/>
      <c r="UMF590" s="198"/>
      <c r="UMG590" s="198"/>
      <c r="UMH590" s="198"/>
      <c r="UMI590" s="198"/>
      <c r="UMJ590" s="198"/>
      <c r="UMK590" s="198"/>
      <c r="UML590" s="198"/>
      <c r="UMM590" s="198"/>
      <c r="UMN590" s="198"/>
      <c r="UMO590" s="198"/>
      <c r="UMP590" s="198"/>
      <c r="UMQ590" s="198"/>
      <c r="UMR590" s="198"/>
      <c r="UMS590" s="198"/>
      <c r="UMT590" s="198"/>
      <c r="UMU590" s="198"/>
      <c r="UMV590" s="198"/>
      <c r="UMW590" s="198"/>
      <c r="UMX590" s="198"/>
      <c r="UMY590" s="198"/>
      <c r="UMZ590" s="198"/>
      <c r="UNA590" s="198"/>
      <c r="UNB590" s="198"/>
      <c r="UNC590" s="198"/>
      <c r="UND590" s="198"/>
      <c r="UNE590" s="198"/>
      <c r="UNF590" s="198"/>
      <c r="UNG590" s="198"/>
      <c r="UNH590" s="198"/>
      <c r="UNI590" s="198"/>
      <c r="UNJ590" s="198"/>
      <c r="UNK590" s="198"/>
      <c r="UNL590" s="198"/>
      <c r="UNM590" s="198"/>
      <c r="UNN590" s="198"/>
      <c r="UNO590" s="198"/>
      <c r="UNP590" s="198"/>
      <c r="UNQ590" s="198"/>
      <c r="UNR590" s="198"/>
      <c r="UNS590" s="198"/>
      <c r="UNT590" s="198"/>
      <c r="UNU590" s="198"/>
      <c r="UNV590" s="198"/>
      <c r="UNW590" s="198"/>
      <c r="UNX590" s="198"/>
      <c r="UNY590" s="198"/>
      <c r="UNZ590" s="198"/>
      <c r="UOA590" s="198"/>
      <c r="UOB590" s="198"/>
      <c r="UOC590" s="198"/>
      <c r="UOD590" s="198"/>
      <c r="UOE590" s="198"/>
      <c r="UOF590" s="198"/>
      <c r="UOG590" s="198"/>
      <c r="UOH590" s="198"/>
      <c r="UOI590" s="198"/>
      <c r="UOJ590" s="198"/>
      <c r="UOK590" s="198"/>
      <c r="UOL590" s="198"/>
      <c r="UOM590" s="198"/>
      <c r="UON590" s="198"/>
      <c r="UOO590" s="198"/>
      <c r="UOP590" s="198"/>
      <c r="UOQ590" s="198"/>
      <c r="UOR590" s="198"/>
      <c r="UOS590" s="198"/>
      <c r="UOT590" s="198"/>
      <c r="UOU590" s="198"/>
      <c r="UOV590" s="198"/>
      <c r="UOW590" s="198"/>
      <c r="UOX590" s="198"/>
      <c r="UOY590" s="198"/>
      <c r="UOZ590" s="198"/>
      <c r="UPA590" s="198"/>
      <c r="UPB590" s="198"/>
      <c r="UPC590" s="198"/>
      <c r="UPD590" s="198"/>
      <c r="UPE590" s="198"/>
      <c r="UPF590" s="198"/>
      <c r="UPG590" s="198"/>
      <c r="UPH590" s="198"/>
      <c r="UPI590" s="198"/>
      <c r="UPJ590" s="198"/>
      <c r="UPK590" s="198"/>
      <c r="UPL590" s="198"/>
      <c r="UPM590" s="198"/>
      <c r="UPN590" s="198"/>
      <c r="UPO590" s="198"/>
      <c r="UPP590" s="198"/>
      <c r="UPQ590" s="198"/>
      <c r="UPR590" s="198"/>
      <c r="UPS590" s="198"/>
      <c r="UPT590" s="198"/>
      <c r="UPU590" s="198"/>
      <c r="UPV590" s="198"/>
      <c r="UPW590" s="198"/>
      <c r="UPX590" s="198"/>
      <c r="UPY590" s="198"/>
      <c r="UPZ590" s="198"/>
      <c r="UQA590" s="198"/>
      <c r="UQB590" s="198"/>
      <c r="UQC590" s="198"/>
      <c r="UQD590" s="198"/>
      <c r="UQE590" s="198"/>
      <c r="UQF590" s="198"/>
      <c r="UQG590" s="198"/>
      <c r="UQH590" s="198"/>
      <c r="UQI590" s="198"/>
      <c r="UQJ590" s="198"/>
      <c r="UQK590" s="198"/>
      <c r="UQL590" s="198"/>
      <c r="UQM590" s="198"/>
      <c r="UQN590" s="198"/>
      <c r="UQO590" s="198"/>
      <c r="UQP590" s="198"/>
      <c r="UQQ590" s="198"/>
      <c r="UQR590" s="198"/>
      <c r="UQS590" s="198"/>
      <c r="UQT590" s="198"/>
      <c r="UQU590" s="198"/>
      <c r="UQV590" s="198"/>
      <c r="UQW590" s="198"/>
      <c r="UQX590" s="198"/>
      <c r="UQY590" s="198"/>
      <c r="UQZ590" s="198"/>
      <c r="URA590" s="198"/>
      <c r="URB590" s="198"/>
      <c r="URC590" s="198"/>
      <c r="URD590" s="198"/>
      <c r="URE590" s="198"/>
      <c r="URF590" s="198"/>
      <c r="URG590" s="198"/>
      <c r="URH590" s="198"/>
      <c r="URI590" s="198"/>
      <c r="URJ590" s="198"/>
      <c r="URK590" s="198"/>
      <c r="URL590" s="198"/>
      <c r="URM590" s="198"/>
      <c r="URN590" s="198"/>
      <c r="URO590" s="198"/>
      <c r="URP590" s="198"/>
      <c r="URQ590" s="198"/>
      <c r="URR590" s="198"/>
      <c r="URS590" s="198"/>
      <c r="URT590" s="198"/>
      <c r="URU590" s="198"/>
      <c r="URV590" s="198"/>
      <c r="URW590" s="198"/>
      <c r="URX590" s="198"/>
      <c r="URY590" s="198"/>
      <c r="URZ590" s="198"/>
      <c r="USA590" s="198"/>
      <c r="USB590" s="198"/>
      <c r="USC590" s="198"/>
      <c r="USD590" s="198"/>
      <c r="USE590" s="198"/>
      <c r="USF590" s="198"/>
      <c r="USG590" s="198"/>
      <c r="USH590" s="198"/>
      <c r="USI590" s="198"/>
      <c r="USJ590" s="198"/>
      <c r="USK590" s="198"/>
      <c r="USL590" s="198"/>
      <c r="USM590" s="198"/>
      <c r="USN590" s="198"/>
      <c r="USO590" s="198"/>
      <c r="USP590" s="198"/>
      <c r="USQ590" s="198"/>
      <c r="USR590" s="198"/>
      <c r="USS590" s="198"/>
      <c r="UST590" s="198"/>
      <c r="USU590" s="198"/>
      <c r="USV590" s="198"/>
      <c r="USW590" s="198"/>
      <c r="USX590" s="198"/>
      <c r="USY590" s="198"/>
      <c r="USZ590" s="198"/>
      <c r="UTA590" s="198"/>
      <c r="UTB590" s="198"/>
      <c r="UTC590" s="198"/>
      <c r="UTD590" s="198"/>
      <c r="UTE590" s="198"/>
      <c r="UTF590" s="198"/>
      <c r="UTG590" s="198"/>
      <c r="UTH590" s="198"/>
      <c r="UTI590" s="198"/>
      <c r="UTJ590" s="198"/>
      <c r="UTK590" s="198"/>
      <c r="UTL590" s="198"/>
      <c r="UTM590" s="198"/>
      <c r="UTN590" s="198"/>
      <c r="UTO590" s="198"/>
      <c r="UTP590" s="198"/>
      <c r="UTQ590" s="198"/>
      <c r="UTR590" s="198"/>
      <c r="UTS590" s="198"/>
      <c r="UTT590" s="198"/>
      <c r="UTU590" s="198"/>
      <c r="UTV590" s="198"/>
      <c r="UTW590" s="198"/>
      <c r="UTX590" s="198"/>
      <c r="UTY590" s="198"/>
      <c r="UTZ590" s="198"/>
      <c r="UUA590" s="198"/>
      <c r="UUB590" s="198"/>
      <c r="UUC590" s="198"/>
      <c r="UUD590" s="198"/>
      <c r="UUE590" s="198"/>
      <c r="UUF590" s="198"/>
      <c r="UUG590" s="198"/>
      <c r="UUH590" s="198"/>
      <c r="UUI590" s="198"/>
      <c r="UUJ590" s="198"/>
      <c r="UUK590" s="198"/>
      <c r="UUL590" s="198"/>
      <c r="UUM590" s="198"/>
      <c r="UUN590" s="198"/>
      <c r="UUO590" s="198"/>
      <c r="UUP590" s="198"/>
      <c r="UUQ590" s="198"/>
      <c r="UUR590" s="198"/>
      <c r="UUS590" s="198"/>
      <c r="UUT590" s="198"/>
      <c r="UUU590" s="198"/>
      <c r="UUV590" s="198"/>
      <c r="UUW590" s="198"/>
      <c r="UUX590" s="198"/>
      <c r="UUY590" s="198"/>
      <c r="UUZ590" s="198"/>
      <c r="UVA590" s="198"/>
      <c r="UVB590" s="198"/>
      <c r="UVC590" s="198"/>
      <c r="UVD590" s="198"/>
      <c r="UVE590" s="198"/>
      <c r="UVF590" s="198"/>
      <c r="UVG590" s="198"/>
      <c r="UVH590" s="198"/>
      <c r="UVI590" s="198"/>
      <c r="UVJ590" s="198"/>
      <c r="UVK590" s="198"/>
      <c r="UVL590" s="198"/>
      <c r="UVM590" s="198"/>
      <c r="UVN590" s="198"/>
      <c r="UVO590" s="198"/>
      <c r="UVP590" s="198"/>
      <c r="UVQ590" s="198"/>
      <c r="UVR590" s="198"/>
      <c r="UVS590" s="198"/>
      <c r="UVT590" s="198"/>
      <c r="UVU590" s="198"/>
      <c r="UVV590" s="198"/>
      <c r="UVW590" s="198"/>
      <c r="UVX590" s="198"/>
      <c r="UVY590" s="198"/>
      <c r="UVZ590" s="198"/>
      <c r="UWA590" s="198"/>
      <c r="UWB590" s="198"/>
      <c r="UWC590" s="198"/>
      <c r="UWD590" s="198"/>
      <c r="UWE590" s="198"/>
      <c r="UWF590" s="198"/>
      <c r="UWG590" s="198"/>
      <c r="UWH590" s="198"/>
      <c r="UWI590" s="198"/>
      <c r="UWJ590" s="198"/>
      <c r="UWK590" s="198"/>
      <c r="UWL590" s="198"/>
      <c r="UWM590" s="198"/>
      <c r="UWN590" s="198"/>
      <c r="UWO590" s="198"/>
      <c r="UWP590" s="198"/>
      <c r="UWQ590" s="198"/>
      <c r="UWR590" s="198"/>
      <c r="UWS590" s="198"/>
      <c r="UWT590" s="198"/>
      <c r="UWU590" s="198"/>
      <c r="UWV590" s="198"/>
      <c r="UWW590" s="198"/>
      <c r="UWX590" s="198"/>
      <c r="UWY590" s="198"/>
      <c r="UWZ590" s="198"/>
      <c r="UXA590" s="198"/>
      <c r="UXB590" s="198"/>
      <c r="UXC590" s="198"/>
      <c r="UXD590" s="198"/>
      <c r="UXE590" s="198"/>
      <c r="UXF590" s="198"/>
      <c r="UXG590" s="198"/>
      <c r="UXH590" s="198"/>
      <c r="UXI590" s="198"/>
      <c r="UXJ590" s="198"/>
      <c r="UXK590" s="198"/>
      <c r="UXL590" s="198"/>
      <c r="UXM590" s="198"/>
      <c r="UXN590" s="198"/>
      <c r="UXO590" s="198"/>
      <c r="UXP590" s="198"/>
      <c r="UXQ590" s="198"/>
      <c r="UXR590" s="198"/>
      <c r="UXS590" s="198"/>
      <c r="UXT590" s="198"/>
      <c r="UXU590" s="198"/>
      <c r="UXV590" s="198"/>
      <c r="UXW590" s="198"/>
      <c r="UXX590" s="198"/>
      <c r="UXY590" s="198"/>
      <c r="UXZ590" s="198"/>
      <c r="UYA590" s="198"/>
      <c r="UYB590" s="198"/>
      <c r="UYC590" s="198"/>
      <c r="UYD590" s="198"/>
      <c r="UYE590" s="198"/>
      <c r="UYF590" s="198"/>
      <c r="UYG590" s="198"/>
      <c r="UYH590" s="198"/>
      <c r="UYI590" s="198"/>
      <c r="UYJ590" s="198"/>
      <c r="UYK590" s="198"/>
      <c r="UYL590" s="198"/>
      <c r="UYM590" s="198"/>
      <c r="UYN590" s="198"/>
      <c r="UYO590" s="198"/>
      <c r="UYP590" s="198"/>
      <c r="UYQ590" s="198"/>
      <c r="UYR590" s="198"/>
      <c r="UYS590" s="198"/>
      <c r="UYT590" s="198"/>
      <c r="UYU590" s="198"/>
      <c r="UYV590" s="198"/>
      <c r="UYW590" s="198"/>
      <c r="UYX590" s="198"/>
      <c r="UYY590" s="198"/>
      <c r="UYZ590" s="198"/>
      <c r="UZA590" s="198"/>
      <c r="UZB590" s="198"/>
      <c r="UZC590" s="198"/>
      <c r="UZD590" s="198"/>
      <c r="UZE590" s="198"/>
      <c r="UZF590" s="198"/>
      <c r="UZG590" s="198"/>
      <c r="UZH590" s="198"/>
      <c r="UZI590" s="198"/>
      <c r="UZJ590" s="198"/>
      <c r="UZK590" s="198"/>
      <c r="UZL590" s="198"/>
      <c r="UZM590" s="198"/>
      <c r="UZN590" s="198"/>
      <c r="UZO590" s="198"/>
      <c r="UZP590" s="198"/>
      <c r="UZQ590" s="198"/>
      <c r="UZR590" s="198"/>
      <c r="UZS590" s="198"/>
      <c r="UZT590" s="198"/>
      <c r="UZU590" s="198"/>
      <c r="UZV590" s="198"/>
      <c r="UZW590" s="198"/>
      <c r="UZX590" s="198"/>
      <c r="UZY590" s="198"/>
      <c r="UZZ590" s="198"/>
      <c r="VAA590" s="198"/>
      <c r="VAB590" s="198"/>
      <c r="VAC590" s="198"/>
      <c r="VAD590" s="198"/>
      <c r="VAE590" s="198"/>
      <c r="VAF590" s="198"/>
      <c r="VAG590" s="198"/>
      <c r="VAH590" s="198"/>
      <c r="VAI590" s="198"/>
      <c r="VAJ590" s="198"/>
      <c r="VAK590" s="198"/>
      <c r="VAL590" s="198"/>
      <c r="VAM590" s="198"/>
      <c r="VAN590" s="198"/>
      <c r="VAO590" s="198"/>
      <c r="VAP590" s="198"/>
      <c r="VAQ590" s="198"/>
      <c r="VAR590" s="198"/>
      <c r="VAS590" s="198"/>
      <c r="VAT590" s="198"/>
      <c r="VAU590" s="198"/>
      <c r="VAV590" s="198"/>
      <c r="VAW590" s="198"/>
      <c r="VAX590" s="198"/>
      <c r="VAY590" s="198"/>
      <c r="VAZ590" s="198"/>
      <c r="VBA590" s="198"/>
      <c r="VBB590" s="198"/>
      <c r="VBC590" s="198"/>
      <c r="VBD590" s="198"/>
      <c r="VBE590" s="198"/>
      <c r="VBF590" s="198"/>
      <c r="VBG590" s="198"/>
      <c r="VBH590" s="198"/>
      <c r="VBI590" s="198"/>
      <c r="VBJ590" s="198"/>
      <c r="VBK590" s="198"/>
      <c r="VBL590" s="198"/>
      <c r="VBM590" s="198"/>
      <c r="VBN590" s="198"/>
      <c r="VBO590" s="198"/>
      <c r="VBP590" s="198"/>
      <c r="VBQ590" s="198"/>
      <c r="VBR590" s="198"/>
      <c r="VBS590" s="198"/>
      <c r="VBT590" s="198"/>
      <c r="VBU590" s="198"/>
      <c r="VBV590" s="198"/>
      <c r="VBW590" s="198"/>
      <c r="VBX590" s="198"/>
      <c r="VBY590" s="198"/>
      <c r="VBZ590" s="198"/>
      <c r="VCA590" s="198"/>
      <c r="VCB590" s="198"/>
      <c r="VCC590" s="198"/>
      <c r="VCD590" s="198"/>
      <c r="VCE590" s="198"/>
      <c r="VCF590" s="198"/>
      <c r="VCG590" s="198"/>
      <c r="VCH590" s="198"/>
      <c r="VCI590" s="198"/>
      <c r="VCJ590" s="198"/>
      <c r="VCK590" s="198"/>
      <c r="VCL590" s="198"/>
      <c r="VCM590" s="198"/>
      <c r="VCN590" s="198"/>
      <c r="VCO590" s="198"/>
      <c r="VCP590" s="198"/>
      <c r="VCQ590" s="198"/>
      <c r="VCR590" s="198"/>
      <c r="VCS590" s="198"/>
      <c r="VCT590" s="198"/>
      <c r="VCU590" s="198"/>
      <c r="VCV590" s="198"/>
      <c r="VCW590" s="198"/>
      <c r="VCX590" s="198"/>
      <c r="VCY590" s="198"/>
      <c r="VCZ590" s="198"/>
      <c r="VDA590" s="198"/>
      <c r="VDB590" s="198"/>
      <c r="VDC590" s="198"/>
      <c r="VDD590" s="198"/>
      <c r="VDE590" s="198"/>
      <c r="VDF590" s="198"/>
      <c r="VDG590" s="198"/>
      <c r="VDH590" s="198"/>
      <c r="VDI590" s="198"/>
      <c r="VDJ590" s="198"/>
      <c r="VDK590" s="198"/>
      <c r="VDL590" s="198"/>
      <c r="VDM590" s="198"/>
      <c r="VDN590" s="198"/>
      <c r="VDO590" s="198"/>
      <c r="VDP590" s="198"/>
      <c r="VDQ590" s="198"/>
      <c r="VDR590" s="198"/>
      <c r="VDS590" s="198"/>
      <c r="VDT590" s="198"/>
      <c r="VDU590" s="198"/>
      <c r="VDV590" s="198"/>
      <c r="VDW590" s="198"/>
      <c r="VDX590" s="198"/>
      <c r="VDY590" s="198"/>
      <c r="VDZ590" s="198"/>
      <c r="VEA590" s="198"/>
      <c r="VEB590" s="198"/>
      <c r="VEC590" s="198"/>
      <c r="VED590" s="198"/>
      <c r="VEE590" s="198"/>
      <c r="VEF590" s="198"/>
      <c r="VEG590" s="198"/>
      <c r="VEH590" s="198"/>
      <c r="VEI590" s="198"/>
      <c r="VEJ590" s="198"/>
      <c r="VEK590" s="198"/>
      <c r="VEL590" s="198"/>
      <c r="VEM590" s="198"/>
      <c r="VEN590" s="198"/>
      <c r="VEO590" s="198"/>
      <c r="VEP590" s="198"/>
      <c r="VEQ590" s="198"/>
      <c r="VER590" s="198"/>
      <c r="VES590" s="198"/>
      <c r="VET590" s="198"/>
      <c r="VEU590" s="198"/>
      <c r="VEV590" s="198"/>
      <c r="VEW590" s="198"/>
      <c r="VEX590" s="198"/>
      <c r="VEY590" s="198"/>
      <c r="VEZ590" s="198"/>
      <c r="VFA590" s="198"/>
      <c r="VFB590" s="198"/>
      <c r="VFC590" s="198"/>
      <c r="VFD590" s="198"/>
      <c r="VFE590" s="198"/>
      <c r="VFF590" s="198"/>
      <c r="VFG590" s="198"/>
      <c r="VFH590" s="198"/>
      <c r="VFI590" s="198"/>
      <c r="VFJ590" s="198"/>
      <c r="VFK590" s="198"/>
      <c r="VFL590" s="198"/>
      <c r="VFM590" s="198"/>
      <c r="VFN590" s="198"/>
      <c r="VFO590" s="198"/>
      <c r="VFP590" s="198"/>
      <c r="VFQ590" s="198"/>
      <c r="VFR590" s="198"/>
      <c r="VFS590" s="198"/>
      <c r="VFT590" s="198"/>
      <c r="VFU590" s="198"/>
      <c r="VFV590" s="198"/>
      <c r="VFW590" s="198"/>
      <c r="VFX590" s="198"/>
      <c r="VFY590" s="198"/>
      <c r="VFZ590" s="198"/>
      <c r="VGA590" s="198"/>
      <c r="VGB590" s="198"/>
      <c r="VGC590" s="198"/>
      <c r="VGD590" s="198"/>
      <c r="VGE590" s="198"/>
      <c r="VGF590" s="198"/>
      <c r="VGG590" s="198"/>
      <c r="VGH590" s="198"/>
      <c r="VGI590" s="198"/>
      <c r="VGJ590" s="198"/>
      <c r="VGK590" s="198"/>
      <c r="VGL590" s="198"/>
      <c r="VGM590" s="198"/>
      <c r="VGN590" s="198"/>
      <c r="VGO590" s="198"/>
      <c r="VGP590" s="198"/>
      <c r="VGQ590" s="198"/>
      <c r="VGR590" s="198"/>
      <c r="VGS590" s="198"/>
      <c r="VGT590" s="198"/>
      <c r="VGU590" s="198"/>
      <c r="VGV590" s="198"/>
      <c r="VGW590" s="198"/>
      <c r="VGX590" s="198"/>
      <c r="VGY590" s="198"/>
      <c r="VGZ590" s="198"/>
      <c r="VHA590" s="198"/>
      <c r="VHB590" s="198"/>
      <c r="VHC590" s="198"/>
      <c r="VHD590" s="198"/>
      <c r="VHE590" s="198"/>
      <c r="VHF590" s="198"/>
      <c r="VHG590" s="198"/>
      <c r="VHH590" s="198"/>
      <c r="VHI590" s="198"/>
      <c r="VHJ590" s="198"/>
      <c r="VHK590" s="198"/>
      <c r="VHL590" s="198"/>
      <c r="VHM590" s="198"/>
      <c r="VHN590" s="198"/>
      <c r="VHO590" s="198"/>
      <c r="VHP590" s="198"/>
      <c r="VHQ590" s="198"/>
      <c r="VHR590" s="198"/>
      <c r="VHS590" s="198"/>
      <c r="VHT590" s="198"/>
      <c r="VHU590" s="198"/>
      <c r="VHV590" s="198"/>
      <c r="VHW590" s="198"/>
      <c r="VHX590" s="198"/>
      <c r="VHY590" s="198"/>
      <c r="VHZ590" s="198"/>
      <c r="VIA590" s="198"/>
      <c r="VIB590" s="198"/>
      <c r="VIC590" s="198"/>
      <c r="VID590" s="198"/>
      <c r="VIE590" s="198"/>
      <c r="VIF590" s="198"/>
      <c r="VIG590" s="198"/>
      <c r="VIH590" s="198"/>
      <c r="VII590" s="198"/>
      <c r="VIJ590" s="198"/>
      <c r="VIK590" s="198"/>
      <c r="VIL590" s="198"/>
      <c r="VIM590" s="198"/>
      <c r="VIN590" s="198"/>
      <c r="VIO590" s="198"/>
      <c r="VIP590" s="198"/>
      <c r="VIQ590" s="198"/>
      <c r="VIR590" s="198"/>
      <c r="VIS590" s="198"/>
      <c r="VIT590" s="198"/>
      <c r="VIU590" s="198"/>
      <c r="VIV590" s="198"/>
      <c r="VIW590" s="198"/>
      <c r="VIX590" s="198"/>
      <c r="VIY590" s="198"/>
      <c r="VIZ590" s="198"/>
      <c r="VJA590" s="198"/>
      <c r="VJB590" s="198"/>
      <c r="VJC590" s="198"/>
      <c r="VJD590" s="198"/>
      <c r="VJE590" s="198"/>
      <c r="VJF590" s="198"/>
      <c r="VJG590" s="198"/>
      <c r="VJH590" s="198"/>
      <c r="VJI590" s="198"/>
      <c r="VJJ590" s="198"/>
      <c r="VJK590" s="198"/>
      <c r="VJL590" s="198"/>
      <c r="VJM590" s="198"/>
      <c r="VJN590" s="198"/>
      <c r="VJO590" s="198"/>
      <c r="VJP590" s="198"/>
      <c r="VJQ590" s="198"/>
      <c r="VJR590" s="198"/>
      <c r="VJS590" s="198"/>
      <c r="VJT590" s="198"/>
      <c r="VJU590" s="198"/>
      <c r="VJV590" s="198"/>
      <c r="VJW590" s="198"/>
      <c r="VJX590" s="198"/>
      <c r="VJY590" s="198"/>
      <c r="VJZ590" s="198"/>
      <c r="VKA590" s="198"/>
      <c r="VKB590" s="198"/>
      <c r="VKC590" s="198"/>
      <c r="VKD590" s="198"/>
      <c r="VKE590" s="198"/>
      <c r="VKF590" s="198"/>
      <c r="VKG590" s="198"/>
      <c r="VKH590" s="198"/>
      <c r="VKI590" s="198"/>
      <c r="VKJ590" s="198"/>
      <c r="VKK590" s="198"/>
      <c r="VKL590" s="198"/>
      <c r="VKM590" s="198"/>
      <c r="VKN590" s="198"/>
      <c r="VKO590" s="198"/>
      <c r="VKP590" s="198"/>
      <c r="VKQ590" s="198"/>
      <c r="VKR590" s="198"/>
      <c r="VKS590" s="198"/>
      <c r="VKT590" s="198"/>
      <c r="VKU590" s="198"/>
      <c r="VKV590" s="198"/>
      <c r="VKW590" s="198"/>
      <c r="VKX590" s="198"/>
      <c r="VKY590" s="198"/>
      <c r="VKZ590" s="198"/>
      <c r="VLA590" s="198"/>
      <c r="VLB590" s="198"/>
      <c r="VLC590" s="198"/>
      <c r="VLD590" s="198"/>
      <c r="VLE590" s="198"/>
      <c r="VLF590" s="198"/>
      <c r="VLG590" s="198"/>
      <c r="VLH590" s="198"/>
      <c r="VLI590" s="198"/>
      <c r="VLJ590" s="198"/>
      <c r="VLK590" s="198"/>
      <c r="VLL590" s="198"/>
      <c r="VLM590" s="198"/>
      <c r="VLN590" s="198"/>
      <c r="VLO590" s="198"/>
      <c r="VLP590" s="198"/>
      <c r="VLQ590" s="198"/>
      <c r="VLR590" s="198"/>
      <c r="VLS590" s="198"/>
      <c r="VLT590" s="198"/>
      <c r="VLU590" s="198"/>
      <c r="VLV590" s="198"/>
      <c r="VLW590" s="198"/>
      <c r="VLX590" s="198"/>
      <c r="VLY590" s="198"/>
      <c r="VLZ590" s="198"/>
      <c r="VMA590" s="198"/>
      <c r="VMB590" s="198"/>
      <c r="VMC590" s="198"/>
      <c r="VMD590" s="198"/>
      <c r="VME590" s="198"/>
      <c r="VMF590" s="198"/>
      <c r="VMG590" s="198"/>
      <c r="VMH590" s="198"/>
      <c r="VMI590" s="198"/>
      <c r="VMJ590" s="198"/>
      <c r="VMK590" s="198"/>
      <c r="VML590" s="198"/>
      <c r="VMM590" s="198"/>
      <c r="VMN590" s="198"/>
      <c r="VMO590" s="198"/>
      <c r="VMP590" s="198"/>
      <c r="VMQ590" s="198"/>
      <c r="VMR590" s="198"/>
      <c r="VMS590" s="198"/>
      <c r="VMT590" s="198"/>
      <c r="VMU590" s="198"/>
      <c r="VMV590" s="198"/>
      <c r="VMW590" s="198"/>
      <c r="VMX590" s="198"/>
      <c r="VMY590" s="198"/>
      <c r="VMZ590" s="198"/>
      <c r="VNA590" s="198"/>
      <c r="VNB590" s="198"/>
      <c r="VNC590" s="198"/>
      <c r="VND590" s="198"/>
      <c r="VNE590" s="198"/>
      <c r="VNF590" s="198"/>
      <c r="VNG590" s="198"/>
      <c r="VNH590" s="198"/>
      <c r="VNI590" s="198"/>
      <c r="VNJ590" s="198"/>
      <c r="VNK590" s="198"/>
      <c r="VNL590" s="198"/>
      <c r="VNM590" s="198"/>
      <c r="VNN590" s="198"/>
      <c r="VNO590" s="198"/>
      <c r="VNP590" s="198"/>
      <c r="VNQ590" s="198"/>
      <c r="VNR590" s="198"/>
      <c r="VNS590" s="198"/>
      <c r="VNT590" s="198"/>
      <c r="VNU590" s="198"/>
      <c r="VNV590" s="198"/>
      <c r="VNW590" s="198"/>
      <c r="VNX590" s="198"/>
      <c r="VNY590" s="198"/>
      <c r="VNZ590" s="198"/>
      <c r="VOA590" s="198"/>
      <c r="VOB590" s="198"/>
      <c r="VOC590" s="198"/>
      <c r="VOD590" s="198"/>
      <c r="VOE590" s="198"/>
      <c r="VOF590" s="198"/>
      <c r="VOG590" s="198"/>
      <c r="VOH590" s="198"/>
      <c r="VOI590" s="198"/>
      <c r="VOJ590" s="198"/>
      <c r="VOK590" s="198"/>
      <c r="VOL590" s="198"/>
      <c r="VOM590" s="198"/>
      <c r="VON590" s="198"/>
      <c r="VOO590" s="198"/>
      <c r="VOP590" s="198"/>
      <c r="VOQ590" s="198"/>
      <c r="VOR590" s="198"/>
      <c r="VOS590" s="198"/>
      <c r="VOT590" s="198"/>
      <c r="VOU590" s="198"/>
      <c r="VOV590" s="198"/>
      <c r="VOW590" s="198"/>
      <c r="VOX590" s="198"/>
      <c r="VOY590" s="198"/>
      <c r="VOZ590" s="198"/>
      <c r="VPA590" s="198"/>
      <c r="VPB590" s="198"/>
      <c r="VPC590" s="198"/>
      <c r="VPD590" s="198"/>
      <c r="VPE590" s="198"/>
      <c r="VPF590" s="198"/>
      <c r="VPG590" s="198"/>
      <c r="VPH590" s="198"/>
      <c r="VPI590" s="198"/>
      <c r="VPJ590" s="198"/>
      <c r="VPK590" s="198"/>
      <c r="VPL590" s="198"/>
      <c r="VPM590" s="198"/>
      <c r="VPN590" s="198"/>
      <c r="VPO590" s="198"/>
      <c r="VPP590" s="198"/>
      <c r="VPQ590" s="198"/>
      <c r="VPR590" s="198"/>
      <c r="VPS590" s="198"/>
      <c r="VPT590" s="198"/>
      <c r="VPU590" s="198"/>
      <c r="VPV590" s="198"/>
      <c r="VPW590" s="198"/>
      <c r="VPX590" s="198"/>
      <c r="VPY590" s="198"/>
      <c r="VPZ590" s="198"/>
      <c r="VQA590" s="198"/>
      <c r="VQB590" s="198"/>
      <c r="VQC590" s="198"/>
      <c r="VQD590" s="198"/>
      <c r="VQE590" s="198"/>
      <c r="VQF590" s="198"/>
      <c r="VQG590" s="198"/>
      <c r="VQH590" s="198"/>
      <c r="VQI590" s="198"/>
      <c r="VQJ590" s="198"/>
      <c r="VQK590" s="198"/>
      <c r="VQL590" s="198"/>
      <c r="VQM590" s="198"/>
      <c r="VQN590" s="198"/>
      <c r="VQO590" s="198"/>
      <c r="VQP590" s="198"/>
      <c r="VQQ590" s="198"/>
      <c r="VQR590" s="198"/>
      <c r="VQS590" s="198"/>
      <c r="VQT590" s="198"/>
      <c r="VQU590" s="198"/>
      <c r="VQV590" s="198"/>
      <c r="VQW590" s="198"/>
      <c r="VQX590" s="198"/>
      <c r="VQY590" s="198"/>
      <c r="VQZ590" s="198"/>
      <c r="VRA590" s="198"/>
      <c r="VRB590" s="198"/>
      <c r="VRC590" s="198"/>
      <c r="VRD590" s="198"/>
      <c r="VRE590" s="198"/>
      <c r="VRF590" s="198"/>
      <c r="VRG590" s="198"/>
      <c r="VRH590" s="198"/>
      <c r="VRI590" s="198"/>
      <c r="VRJ590" s="198"/>
      <c r="VRK590" s="198"/>
      <c r="VRL590" s="198"/>
      <c r="VRM590" s="198"/>
      <c r="VRN590" s="198"/>
      <c r="VRO590" s="198"/>
      <c r="VRP590" s="198"/>
      <c r="VRQ590" s="198"/>
      <c r="VRR590" s="198"/>
      <c r="VRS590" s="198"/>
      <c r="VRT590" s="198"/>
      <c r="VRU590" s="198"/>
      <c r="VRV590" s="198"/>
      <c r="VRW590" s="198"/>
      <c r="VRX590" s="198"/>
      <c r="VRY590" s="198"/>
      <c r="VRZ590" s="198"/>
      <c r="VSA590" s="198"/>
      <c r="VSB590" s="198"/>
      <c r="VSC590" s="198"/>
      <c r="VSD590" s="198"/>
      <c r="VSE590" s="198"/>
      <c r="VSF590" s="198"/>
      <c r="VSG590" s="198"/>
      <c r="VSH590" s="198"/>
      <c r="VSI590" s="198"/>
      <c r="VSJ590" s="198"/>
      <c r="VSK590" s="198"/>
      <c r="VSL590" s="198"/>
      <c r="VSM590" s="198"/>
      <c r="VSN590" s="198"/>
      <c r="VSO590" s="198"/>
      <c r="VSP590" s="198"/>
      <c r="VSQ590" s="198"/>
      <c r="VSR590" s="198"/>
      <c r="VSS590" s="198"/>
      <c r="VST590" s="198"/>
      <c r="VSU590" s="198"/>
      <c r="VSV590" s="198"/>
      <c r="VSW590" s="198"/>
      <c r="VSX590" s="198"/>
      <c r="VSY590" s="198"/>
      <c r="VSZ590" s="198"/>
      <c r="VTA590" s="198"/>
      <c r="VTB590" s="198"/>
      <c r="VTC590" s="198"/>
      <c r="VTD590" s="198"/>
      <c r="VTE590" s="198"/>
      <c r="VTF590" s="198"/>
      <c r="VTG590" s="198"/>
      <c r="VTH590" s="198"/>
      <c r="VTI590" s="198"/>
      <c r="VTJ590" s="198"/>
      <c r="VTK590" s="198"/>
      <c r="VTL590" s="198"/>
      <c r="VTM590" s="198"/>
      <c r="VTN590" s="198"/>
      <c r="VTO590" s="198"/>
      <c r="VTP590" s="198"/>
      <c r="VTQ590" s="198"/>
      <c r="VTR590" s="198"/>
      <c r="VTS590" s="198"/>
      <c r="VTT590" s="198"/>
      <c r="VTU590" s="198"/>
      <c r="VTV590" s="198"/>
      <c r="VTW590" s="198"/>
      <c r="VTX590" s="198"/>
      <c r="VTY590" s="198"/>
      <c r="VTZ590" s="198"/>
      <c r="VUA590" s="198"/>
      <c r="VUB590" s="198"/>
      <c r="VUC590" s="198"/>
      <c r="VUD590" s="198"/>
      <c r="VUE590" s="198"/>
      <c r="VUF590" s="198"/>
      <c r="VUG590" s="198"/>
      <c r="VUH590" s="198"/>
      <c r="VUI590" s="198"/>
      <c r="VUJ590" s="198"/>
      <c r="VUK590" s="198"/>
      <c r="VUL590" s="198"/>
      <c r="VUM590" s="198"/>
      <c r="VUN590" s="198"/>
      <c r="VUO590" s="198"/>
      <c r="VUP590" s="198"/>
      <c r="VUQ590" s="198"/>
      <c r="VUR590" s="198"/>
      <c r="VUS590" s="198"/>
      <c r="VUT590" s="198"/>
      <c r="VUU590" s="198"/>
      <c r="VUV590" s="198"/>
      <c r="VUW590" s="198"/>
      <c r="VUX590" s="198"/>
      <c r="VUY590" s="198"/>
      <c r="VUZ590" s="198"/>
      <c r="VVA590" s="198"/>
      <c r="VVB590" s="198"/>
      <c r="VVC590" s="198"/>
      <c r="VVD590" s="198"/>
      <c r="VVE590" s="198"/>
      <c r="VVF590" s="198"/>
      <c r="VVG590" s="198"/>
      <c r="VVH590" s="198"/>
      <c r="VVI590" s="198"/>
      <c r="VVJ590" s="198"/>
      <c r="VVK590" s="198"/>
      <c r="VVL590" s="198"/>
      <c r="VVM590" s="198"/>
      <c r="VVN590" s="198"/>
      <c r="VVO590" s="198"/>
      <c r="VVP590" s="198"/>
      <c r="VVQ590" s="198"/>
      <c r="VVR590" s="198"/>
      <c r="VVS590" s="198"/>
      <c r="VVT590" s="198"/>
      <c r="VVU590" s="198"/>
      <c r="VVV590" s="198"/>
      <c r="VVW590" s="198"/>
      <c r="VVX590" s="198"/>
      <c r="VVY590" s="198"/>
      <c r="VVZ590" s="198"/>
      <c r="VWA590" s="198"/>
      <c r="VWB590" s="198"/>
      <c r="VWC590" s="198"/>
      <c r="VWD590" s="198"/>
      <c r="VWE590" s="198"/>
      <c r="VWF590" s="198"/>
      <c r="VWG590" s="198"/>
      <c r="VWH590" s="198"/>
      <c r="VWI590" s="198"/>
      <c r="VWJ590" s="198"/>
      <c r="VWK590" s="198"/>
      <c r="VWL590" s="198"/>
      <c r="VWM590" s="198"/>
      <c r="VWN590" s="198"/>
      <c r="VWO590" s="198"/>
      <c r="VWP590" s="198"/>
      <c r="VWQ590" s="198"/>
      <c r="VWR590" s="198"/>
      <c r="VWS590" s="198"/>
      <c r="VWT590" s="198"/>
      <c r="VWU590" s="198"/>
      <c r="VWV590" s="198"/>
      <c r="VWW590" s="198"/>
      <c r="VWX590" s="198"/>
      <c r="VWY590" s="198"/>
      <c r="VWZ590" s="198"/>
      <c r="VXA590" s="198"/>
      <c r="VXB590" s="198"/>
      <c r="VXC590" s="198"/>
      <c r="VXD590" s="198"/>
      <c r="VXE590" s="198"/>
      <c r="VXF590" s="198"/>
      <c r="VXG590" s="198"/>
      <c r="VXH590" s="198"/>
      <c r="VXI590" s="198"/>
      <c r="VXJ590" s="198"/>
      <c r="VXK590" s="198"/>
      <c r="VXL590" s="198"/>
      <c r="VXM590" s="198"/>
      <c r="VXN590" s="198"/>
      <c r="VXO590" s="198"/>
      <c r="VXP590" s="198"/>
      <c r="VXQ590" s="198"/>
      <c r="VXR590" s="198"/>
      <c r="VXS590" s="198"/>
      <c r="VXT590" s="198"/>
      <c r="VXU590" s="198"/>
      <c r="VXV590" s="198"/>
      <c r="VXW590" s="198"/>
      <c r="VXX590" s="198"/>
      <c r="VXY590" s="198"/>
      <c r="VXZ590" s="198"/>
      <c r="VYA590" s="198"/>
      <c r="VYB590" s="198"/>
      <c r="VYC590" s="198"/>
      <c r="VYD590" s="198"/>
      <c r="VYE590" s="198"/>
      <c r="VYF590" s="198"/>
      <c r="VYG590" s="198"/>
      <c r="VYH590" s="198"/>
      <c r="VYI590" s="198"/>
      <c r="VYJ590" s="198"/>
      <c r="VYK590" s="198"/>
      <c r="VYL590" s="198"/>
      <c r="VYM590" s="198"/>
      <c r="VYN590" s="198"/>
      <c r="VYO590" s="198"/>
      <c r="VYP590" s="198"/>
      <c r="VYQ590" s="198"/>
      <c r="VYR590" s="198"/>
      <c r="VYS590" s="198"/>
      <c r="VYT590" s="198"/>
      <c r="VYU590" s="198"/>
      <c r="VYV590" s="198"/>
      <c r="VYW590" s="198"/>
      <c r="VYX590" s="198"/>
      <c r="VYY590" s="198"/>
      <c r="VYZ590" s="198"/>
      <c r="VZA590" s="198"/>
      <c r="VZB590" s="198"/>
      <c r="VZC590" s="198"/>
      <c r="VZD590" s="198"/>
      <c r="VZE590" s="198"/>
      <c r="VZF590" s="198"/>
      <c r="VZG590" s="198"/>
      <c r="VZH590" s="198"/>
      <c r="VZI590" s="198"/>
      <c r="VZJ590" s="198"/>
      <c r="VZK590" s="198"/>
      <c r="VZL590" s="198"/>
      <c r="VZM590" s="198"/>
      <c r="VZN590" s="198"/>
      <c r="VZO590" s="198"/>
      <c r="VZP590" s="198"/>
      <c r="VZQ590" s="198"/>
      <c r="VZR590" s="198"/>
      <c r="VZS590" s="198"/>
      <c r="VZT590" s="198"/>
      <c r="VZU590" s="198"/>
      <c r="VZV590" s="198"/>
      <c r="VZW590" s="198"/>
      <c r="VZX590" s="198"/>
      <c r="VZY590" s="198"/>
      <c r="VZZ590" s="198"/>
      <c r="WAA590" s="198"/>
      <c r="WAB590" s="198"/>
      <c r="WAC590" s="198"/>
      <c r="WAD590" s="198"/>
      <c r="WAE590" s="198"/>
      <c r="WAF590" s="198"/>
      <c r="WAG590" s="198"/>
      <c r="WAH590" s="198"/>
      <c r="WAI590" s="198"/>
      <c r="WAJ590" s="198"/>
      <c r="WAK590" s="198"/>
      <c r="WAL590" s="198"/>
      <c r="WAM590" s="198"/>
      <c r="WAN590" s="198"/>
      <c r="WAO590" s="198"/>
      <c r="WAP590" s="198"/>
      <c r="WAQ590" s="198"/>
      <c r="WAR590" s="198"/>
      <c r="WAS590" s="198"/>
      <c r="WAT590" s="198"/>
      <c r="WAU590" s="198"/>
      <c r="WAV590" s="198"/>
      <c r="WAW590" s="198"/>
      <c r="WAX590" s="198"/>
      <c r="WAY590" s="198"/>
      <c r="WAZ590" s="198"/>
      <c r="WBA590" s="198"/>
      <c r="WBB590" s="198"/>
      <c r="WBC590" s="198"/>
      <c r="WBD590" s="198"/>
      <c r="WBE590" s="198"/>
      <c r="WBF590" s="198"/>
      <c r="WBG590" s="198"/>
      <c r="WBH590" s="198"/>
      <c r="WBI590" s="198"/>
      <c r="WBJ590" s="198"/>
      <c r="WBK590" s="198"/>
      <c r="WBL590" s="198"/>
      <c r="WBM590" s="198"/>
      <c r="WBN590" s="198"/>
      <c r="WBO590" s="198"/>
      <c r="WBP590" s="198"/>
      <c r="WBQ590" s="198"/>
      <c r="WBR590" s="198"/>
      <c r="WBS590" s="198"/>
      <c r="WBT590" s="198"/>
      <c r="WBU590" s="198"/>
      <c r="WBV590" s="198"/>
      <c r="WBW590" s="198"/>
      <c r="WBX590" s="198"/>
      <c r="WBY590" s="198"/>
      <c r="WBZ590" s="198"/>
      <c r="WCA590" s="198"/>
      <c r="WCB590" s="198"/>
      <c r="WCC590" s="198"/>
      <c r="WCD590" s="198"/>
      <c r="WCE590" s="198"/>
      <c r="WCF590" s="198"/>
      <c r="WCG590" s="198"/>
      <c r="WCH590" s="198"/>
      <c r="WCI590" s="198"/>
      <c r="WCJ590" s="198"/>
      <c r="WCK590" s="198"/>
      <c r="WCL590" s="198"/>
      <c r="WCM590" s="198"/>
      <c r="WCN590" s="198"/>
      <c r="WCO590" s="198"/>
      <c r="WCP590" s="198"/>
      <c r="WCQ590" s="198"/>
      <c r="WCR590" s="198"/>
      <c r="WCS590" s="198"/>
      <c r="WCT590" s="198"/>
      <c r="WCU590" s="198"/>
      <c r="WCV590" s="198"/>
      <c r="WCW590" s="198"/>
      <c r="WCX590" s="198"/>
      <c r="WCY590" s="198"/>
      <c r="WCZ590" s="198"/>
      <c r="WDA590" s="198"/>
      <c r="WDB590" s="198"/>
      <c r="WDC590" s="198"/>
      <c r="WDD590" s="198"/>
      <c r="WDE590" s="198"/>
      <c r="WDF590" s="198"/>
      <c r="WDG590" s="198"/>
      <c r="WDH590" s="198"/>
      <c r="WDI590" s="198"/>
      <c r="WDJ590" s="198"/>
      <c r="WDK590" s="198"/>
      <c r="WDL590" s="198"/>
      <c r="WDM590" s="198"/>
      <c r="WDN590" s="198"/>
      <c r="WDO590" s="198"/>
      <c r="WDP590" s="198"/>
      <c r="WDQ590" s="198"/>
      <c r="WDR590" s="198"/>
      <c r="WDS590" s="198"/>
      <c r="WDT590" s="198"/>
      <c r="WDU590" s="198"/>
      <c r="WDV590" s="198"/>
      <c r="WDW590" s="198"/>
      <c r="WDX590" s="198"/>
      <c r="WDY590" s="198"/>
      <c r="WDZ590" s="198"/>
      <c r="WEA590" s="198"/>
      <c r="WEB590" s="198"/>
      <c r="WEC590" s="198"/>
      <c r="WED590" s="198"/>
      <c r="WEE590" s="198"/>
      <c r="WEF590" s="198"/>
      <c r="WEG590" s="198"/>
      <c r="WEH590" s="198"/>
      <c r="WEI590" s="198"/>
      <c r="WEJ590" s="198"/>
      <c r="WEK590" s="198"/>
      <c r="WEL590" s="198"/>
      <c r="WEM590" s="198"/>
      <c r="WEN590" s="198"/>
      <c r="WEO590" s="198"/>
      <c r="WEP590" s="198"/>
      <c r="WEQ590" s="198"/>
      <c r="WER590" s="198"/>
      <c r="WES590" s="198"/>
      <c r="WET590" s="198"/>
      <c r="WEU590" s="198"/>
      <c r="WEV590" s="198"/>
      <c r="WEW590" s="198"/>
      <c r="WEX590" s="198"/>
      <c r="WEY590" s="198"/>
      <c r="WEZ590" s="198"/>
      <c r="WFA590" s="198"/>
      <c r="WFB590" s="198"/>
      <c r="WFC590" s="198"/>
      <c r="WFD590" s="198"/>
      <c r="WFE590" s="198"/>
      <c r="WFF590" s="198"/>
      <c r="WFG590" s="198"/>
      <c r="WFH590" s="198"/>
      <c r="WFI590" s="198"/>
      <c r="WFJ590" s="198"/>
      <c r="WFK590" s="198"/>
      <c r="WFL590" s="198"/>
      <c r="WFM590" s="198"/>
      <c r="WFN590" s="198"/>
      <c r="WFO590" s="198"/>
      <c r="WFP590" s="198"/>
      <c r="WFQ590" s="198"/>
      <c r="WFR590" s="198"/>
      <c r="WFS590" s="198"/>
      <c r="WFT590" s="198"/>
      <c r="WFU590" s="198"/>
      <c r="WFV590" s="198"/>
      <c r="WFW590" s="198"/>
      <c r="WFX590" s="198"/>
      <c r="WFY590" s="198"/>
      <c r="WFZ590" s="198"/>
      <c r="WGA590" s="198"/>
      <c r="WGB590" s="198"/>
      <c r="WGC590" s="198"/>
      <c r="WGD590" s="198"/>
      <c r="WGE590" s="198"/>
      <c r="WGF590" s="198"/>
      <c r="WGG590" s="198"/>
      <c r="WGH590" s="198"/>
      <c r="WGI590" s="198"/>
      <c r="WGJ590" s="198"/>
      <c r="WGK590" s="198"/>
      <c r="WGL590" s="198"/>
      <c r="WGM590" s="198"/>
      <c r="WGN590" s="198"/>
      <c r="WGO590" s="198"/>
      <c r="WGP590" s="198"/>
      <c r="WGQ590" s="198"/>
      <c r="WGR590" s="198"/>
      <c r="WGS590" s="198"/>
      <c r="WGT590" s="198"/>
      <c r="WGU590" s="198"/>
      <c r="WGV590" s="198"/>
      <c r="WGW590" s="198"/>
      <c r="WGX590" s="198"/>
      <c r="WGY590" s="198"/>
      <c r="WGZ590" s="198"/>
      <c r="WHA590" s="198"/>
      <c r="WHB590" s="198"/>
      <c r="WHC590" s="198"/>
      <c r="WHD590" s="198"/>
      <c r="WHE590" s="198"/>
      <c r="WHF590" s="198"/>
      <c r="WHG590" s="198"/>
      <c r="WHH590" s="198"/>
      <c r="WHI590" s="198"/>
      <c r="WHJ590" s="198"/>
      <c r="WHK590" s="198"/>
      <c r="WHL590" s="198"/>
      <c r="WHM590" s="198"/>
      <c r="WHN590" s="198"/>
      <c r="WHO590" s="198"/>
      <c r="WHP590" s="198"/>
      <c r="WHQ590" s="198"/>
      <c r="WHR590" s="198"/>
      <c r="WHS590" s="198"/>
      <c r="WHT590" s="198"/>
      <c r="WHU590" s="198"/>
      <c r="WHV590" s="198"/>
      <c r="WHW590" s="198"/>
      <c r="WHX590" s="198"/>
      <c r="WHY590" s="198"/>
      <c r="WHZ590" s="198"/>
      <c r="WIA590" s="198"/>
      <c r="WIB590" s="198"/>
      <c r="WIC590" s="198"/>
      <c r="WID590" s="198"/>
      <c r="WIE590" s="198"/>
      <c r="WIF590" s="198"/>
      <c r="WIG590" s="198"/>
      <c r="WIH590" s="198"/>
      <c r="WII590" s="198"/>
      <c r="WIJ590" s="198"/>
      <c r="WIK590" s="198"/>
      <c r="WIL590" s="198"/>
      <c r="WIM590" s="198"/>
      <c r="WIN590" s="198"/>
      <c r="WIO590" s="198"/>
      <c r="WIP590" s="198"/>
      <c r="WIQ590" s="198"/>
      <c r="WIR590" s="198"/>
      <c r="WIS590" s="198"/>
      <c r="WIT590" s="198"/>
      <c r="WIU590" s="198"/>
      <c r="WIV590" s="198"/>
      <c r="WIW590" s="198"/>
      <c r="WIX590" s="198"/>
      <c r="WIY590" s="198"/>
      <c r="WIZ590" s="198"/>
      <c r="WJA590" s="198"/>
      <c r="WJB590" s="198"/>
      <c r="WJC590" s="198"/>
      <c r="WJD590" s="198"/>
      <c r="WJE590" s="198"/>
      <c r="WJF590" s="198"/>
      <c r="WJG590" s="198"/>
      <c r="WJH590" s="198"/>
      <c r="WJI590" s="198"/>
      <c r="WJJ590" s="198"/>
      <c r="WJK590" s="198"/>
      <c r="WJL590" s="198"/>
      <c r="WJM590" s="198"/>
      <c r="WJN590" s="198"/>
      <c r="WJO590" s="198"/>
      <c r="WJP590" s="198"/>
      <c r="WJQ590" s="198"/>
      <c r="WJR590" s="198"/>
      <c r="WJS590" s="198"/>
      <c r="WJT590" s="198"/>
      <c r="WJU590" s="198"/>
      <c r="WJV590" s="198"/>
      <c r="WJW590" s="198"/>
      <c r="WJX590" s="198"/>
      <c r="WJY590" s="198"/>
      <c r="WJZ590" s="198"/>
      <c r="WKA590" s="198"/>
      <c r="WKB590" s="198"/>
      <c r="WKC590" s="198"/>
      <c r="WKD590" s="198"/>
      <c r="WKE590" s="198"/>
      <c r="WKF590" s="198"/>
      <c r="WKG590" s="198"/>
      <c r="WKH590" s="198"/>
      <c r="WKI590" s="198"/>
      <c r="WKJ590" s="198"/>
      <c r="WKK590" s="198"/>
      <c r="WKL590" s="198"/>
      <c r="WKM590" s="198"/>
      <c r="WKN590" s="198"/>
      <c r="WKO590" s="198"/>
      <c r="WKP590" s="198"/>
      <c r="WKQ590" s="198"/>
      <c r="WKR590" s="198"/>
      <c r="WKS590" s="198"/>
      <c r="WKT590" s="198"/>
      <c r="WKU590" s="198"/>
      <c r="WKV590" s="198"/>
      <c r="WKW590" s="198"/>
      <c r="WKX590" s="198"/>
      <c r="WKY590" s="198"/>
      <c r="WKZ590" s="198"/>
      <c r="WLA590" s="198"/>
      <c r="WLB590" s="198"/>
      <c r="WLC590" s="198"/>
      <c r="WLD590" s="198"/>
      <c r="WLE590" s="198"/>
      <c r="WLF590" s="198"/>
      <c r="WLG590" s="198"/>
      <c r="WLH590" s="198"/>
      <c r="WLI590" s="198"/>
      <c r="WLJ590" s="198"/>
      <c r="WLK590" s="198"/>
      <c r="WLL590" s="198"/>
      <c r="WLM590" s="198"/>
      <c r="WLN590" s="198"/>
      <c r="WLO590" s="198"/>
      <c r="WLP590" s="198"/>
      <c r="WLQ590" s="198"/>
      <c r="WLR590" s="198"/>
      <c r="WLS590" s="198"/>
      <c r="WLT590" s="198"/>
      <c r="WLU590" s="198"/>
      <c r="WLV590" s="198"/>
      <c r="WLW590" s="198"/>
      <c r="WLX590" s="198"/>
      <c r="WLY590" s="198"/>
      <c r="WLZ590" s="198"/>
      <c r="WMA590" s="198"/>
      <c r="WMB590" s="198"/>
      <c r="WMC590" s="198"/>
      <c r="WMD590" s="198"/>
      <c r="WME590" s="198"/>
      <c r="WMF590" s="198"/>
      <c r="WMG590" s="198"/>
      <c r="WMH590" s="198"/>
      <c r="WMI590" s="198"/>
      <c r="WMJ590" s="198"/>
      <c r="WMK590" s="198"/>
      <c r="WML590" s="198"/>
      <c r="WMM590" s="198"/>
      <c r="WMN590" s="198"/>
      <c r="WMO590" s="198"/>
      <c r="WMP590" s="198"/>
      <c r="WMQ590" s="198"/>
      <c r="WMR590" s="198"/>
      <c r="WMS590" s="198"/>
      <c r="WMT590" s="198"/>
      <c r="WMU590" s="198"/>
      <c r="WMV590" s="198"/>
      <c r="WMW590" s="198"/>
      <c r="WMX590" s="198"/>
      <c r="WMY590" s="198"/>
      <c r="WMZ590" s="198"/>
      <c r="WNA590" s="198"/>
      <c r="WNB590" s="198"/>
      <c r="WNC590" s="198"/>
      <c r="WND590" s="198"/>
      <c r="WNE590" s="198"/>
      <c r="WNF590" s="198"/>
      <c r="WNG590" s="198"/>
      <c r="WNH590" s="198"/>
      <c r="WNI590" s="198"/>
      <c r="WNJ590" s="198"/>
      <c r="WNK590" s="198"/>
      <c r="WNL590" s="198"/>
      <c r="WNM590" s="198"/>
      <c r="WNN590" s="198"/>
      <c r="WNO590" s="198"/>
      <c r="WNP590" s="198"/>
      <c r="WNQ590" s="198"/>
      <c r="WNR590" s="198"/>
      <c r="WNS590" s="198"/>
      <c r="WNT590" s="198"/>
      <c r="WNU590" s="198"/>
      <c r="WNV590" s="198"/>
      <c r="WNW590" s="198"/>
      <c r="WNX590" s="198"/>
      <c r="WNY590" s="198"/>
      <c r="WNZ590" s="198"/>
      <c r="WOA590" s="198"/>
      <c r="WOB590" s="198"/>
      <c r="WOC590" s="198"/>
      <c r="WOD590" s="198"/>
      <c r="WOE590" s="198"/>
      <c r="WOF590" s="198"/>
      <c r="WOG590" s="198"/>
      <c r="WOH590" s="198"/>
      <c r="WOI590" s="198"/>
      <c r="WOJ590" s="198"/>
      <c r="WOK590" s="198"/>
      <c r="WOL590" s="198"/>
      <c r="WOM590" s="198"/>
      <c r="WON590" s="198"/>
      <c r="WOO590" s="198"/>
      <c r="WOP590" s="198"/>
      <c r="WOQ590" s="198"/>
      <c r="WOR590" s="198"/>
      <c r="WOS590" s="198"/>
      <c r="WOT590" s="198"/>
      <c r="WOU590" s="198"/>
      <c r="WOV590" s="198"/>
      <c r="WOW590" s="198"/>
      <c r="WOX590" s="198"/>
      <c r="WOY590" s="198"/>
      <c r="WOZ590" s="198"/>
      <c r="WPA590" s="198"/>
      <c r="WPB590" s="198"/>
      <c r="WPC590" s="198"/>
      <c r="WPD590" s="198"/>
      <c r="WPE590" s="198"/>
      <c r="WPF590" s="198"/>
      <c r="WPG590" s="198"/>
      <c r="WPH590" s="198"/>
      <c r="WPI590" s="198"/>
      <c r="WPJ590" s="198"/>
      <c r="WPK590" s="198"/>
      <c r="WPL590" s="198"/>
      <c r="WPM590" s="198"/>
      <c r="WPN590" s="198"/>
      <c r="WPO590" s="198"/>
      <c r="WPP590" s="198"/>
      <c r="WPQ590" s="198"/>
      <c r="WPR590" s="198"/>
      <c r="WPS590" s="198"/>
      <c r="WPT590" s="198"/>
      <c r="WPU590" s="198"/>
      <c r="WPV590" s="198"/>
      <c r="WPW590" s="198"/>
      <c r="WPX590" s="198"/>
      <c r="WPY590" s="198"/>
      <c r="WPZ590" s="198"/>
      <c r="WQA590" s="198"/>
      <c r="WQB590" s="198"/>
      <c r="WQC590" s="198"/>
      <c r="WQD590" s="198"/>
      <c r="WQE590" s="198"/>
      <c r="WQF590" s="198"/>
      <c r="WQG590" s="198"/>
      <c r="WQH590" s="198"/>
      <c r="WQI590" s="198"/>
      <c r="WQJ590" s="198"/>
      <c r="WQK590" s="198"/>
      <c r="WQL590" s="198"/>
      <c r="WQM590" s="198"/>
      <c r="WQN590" s="198"/>
      <c r="WQO590" s="198"/>
      <c r="WQP590" s="198"/>
      <c r="WQQ590" s="198"/>
      <c r="WQR590" s="198"/>
      <c r="WQS590" s="198"/>
      <c r="WQT590" s="198"/>
      <c r="WQU590" s="198"/>
      <c r="WQV590" s="198"/>
      <c r="WQW590" s="198"/>
      <c r="WQX590" s="198"/>
      <c r="WQY590" s="198"/>
      <c r="WQZ590" s="198"/>
      <c r="WRA590" s="198"/>
      <c r="WRB590" s="198"/>
      <c r="WRC590" s="198"/>
      <c r="WRD590" s="198"/>
      <c r="WRE590" s="198"/>
      <c r="WRF590" s="198"/>
      <c r="WRG590" s="198"/>
      <c r="WRH590" s="198"/>
      <c r="WRI590" s="198"/>
      <c r="WRJ590" s="198"/>
      <c r="WRK590" s="198"/>
      <c r="WRL590" s="198"/>
      <c r="WRM590" s="198"/>
      <c r="WRN590" s="198"/>
      <c r="WRO590" s="198"/>
      <c r="WRP590" s="198"/>
      <c r="WRQ590" s="198"/>
      <c r="WRR590" s="198"/>
      <c r="WRS590" s="198"/>
      <c r="WRT590" s="198"/>
      <c r="WRU590" s="198"/>
      <c r="WRV590" s="198"/>
      <c r="WRW590" s="198"/>
      <c r="WRX590" s="198"/>
      <c r="WRY590" s="198"/>
      <c r="WRZ590" s="198"/>
      <c r="WSA590" s="198"/>
      <c r="WSB590" s="198"/>
      <c r="WSC590" s="198"/>
      <c r="WSD590" s="198"/>
      <c r="WSE590" s="198"/>
      <c r="WSF590" s="198"/>
      <c r="WSG590" s="198"/>
      <c r="WSH590" s="198"/>
      <c r="WSI590" s="198"/>
      <c r="WSJ590" s="198"/>
      <c r="WSK590" s="198"/>
      <c r="WSL590" s="198"/>
      <c r="WSM590" s="198"/>
      <c r="WSN590" s="198"/>
      <c r="WSO590" s="198"/>
      <c r="WSP590" s="198"/>
      <c r="WSQ590" s="198"/>
      <c r="WSR590" s="198"/>
      <c r="WSS590" s="198"/>
      <c r="WST590" s="198"/>
      <c r="WSU590" s="198"/>
      <c r="WSV590" s="198"/>
      <c r="WSW590" s="198"/>
      <c r="WSX590" s="198"/>
      <c r="WSY590" s="198"/>
      <c r="WSZ590" s="198"/>
      <c r="WTA590" s="198"/>
      <c r="WTB590" s="198"/>
      <c r="WTC590" s="198"/>
      <c r="WTD590" s="198"/>
      <c r="WTE590" s="198"/>
      <c r="WTF590" s="198"/>
      <c r="WTG590" s="198"/>
      <c r="WTH590" s="198"/>
      <c r="WTI590" s="198"/>
      <c r="WTJ590" s="198"/>
      <c r="WTK590" s="198"/>
      <c r="WTL590" s="198"/>
      <c r="WTM590" s="198"/>
      <c r="WTN590" s="198"/>
      <c r="WTO590" s="198"/>
      <c r="WTP590" s="198"/>
      <c r="WTQ590" s="198"/>
      <c r="WTR590" s="198"/>
      <c r="WTS590" s="198"/>
      <c r="WTT590" s="198"/>
      <c r="WTU590" s="198"/>
      <c r="WTV590" s="198"/>
      <c r="WTW590" s="198"/>
      <c r="WTX590" s="198"/>
      <c r="WTY590" s="198"/>
      <c r="WTZ590" s="198"/>
      <c r="WUA590" s="198"/>
      <c r="WUB590" s="198"/>
      <c r="WUC590" s="198"/>
      <c r="WUD590" s="198"/>
      <c r="WUE590" s="198"/>
      <c r="WUF590" s="198"/>
      <c r="WUG590" s="198"/>
      <c r="WUH590" s="198"/>
      <c r="WUI590" s="198"/>
      <c r="WUJ590" s="198"/>
      <c r="WUK590" s="198"/>
      <c r="WUL590" s="198"/>
      <c r="WUM590" s="198"/>
      <c r="WUN590" s="198"/>
      <c r="WUO590" s="198"/>
      <c r="WUP590" s="198"/>
      <c r="WUQ590" s="198"/>
      <c r="WUR590" s="198"/>
      <c r="WUS590" s="198"/>
      <c r="WUT590" s="198"/>
      <c r="WUU590" s="198"/>
      <c r="WUV590" s="198"/>
      <c r="WUW590" s="198"/>
      <c r="WUX590" s="198"/>
      <c r="WUY590" s="198"/>
      <c r="WUZ590" s="198"/>
      <c r="WVA590" s="198"/>
      <c r="WVB590" s="198"/>
      <c r="WVC590" s="198"/>
      <c r="WVD590" s="198"/>
      <c r="WVE590" s="198"/>
      <c r="WVF590" s="198"/>
      <c r="WVG590" s="198"/>
      <c r="WVH590" s="198"/>
      <c r="WVI590" s="198"/>
      <c r="WVJ590" s="198"/>
      <c r="WVK590" s="198"/>
      <c r="WVL590" s="198"/>
      <c r="WVM590" s="198"/>
      <c r="WVN590" s="198"/>
      <c r="WVO590" s="198"/>
      <c r="WVP590" s="198"/>
      <c r="WVQ590" s="198"/>
      <c r="WVR590" s="198"/>
      <c r="WVS590" s="198"/>
      <c r="WVT590" s="198"/>
      <c r="WVU590" s="198"/>
      <c r="WVV590" s="198"/>
      <c r="WVW590" s="198"/>
      <c r="WVX590" s="198"/>
      <c r="WVY590" s="198"/>
      <c r="WVZ590" s="198"/>
      <c r="WWA590" s="198"/>
      <c r="WWB590" s="198"/>
      <c r="WWC590" s="198"/>
      <c r="WWD590" s="198"/>
      <c r="WWE590" s="198"/>
      <c r="WWF590" s="198"/>
      <c r="WWG590" s="198"/>
      <c r="WWH590" s="198"/>
      <c r="WWI590" s="198"/>
      <c r="WWJ590" s="198"/>
      <c r="WWK590" s="198"/>
      <c r="WWL590" s="198"/>
      <c r="WWM590" s="198"/>
      <c r="WWN590" s="198"/>
      <c r="WWO590" s="198"/>
      <c r="WWP590" s="198"/>
      <c r="WWQ590" s="198"/>
      <c r="WWR590" s="198"/>
      <c r="WWS590" s="198"/>
      <c r="WWT590" s="198"/>
      <c r="WWU590" s="198"/>
      <c r="WWV590" s="198"/>
      <c r="WWW590" s="198"/>
      <c r="WWX590" s="198"/>
      <c r="WWY590" s="198"/>
      <c r="WWZ590" s="198"/>
      <c r="WXA590" s="198"/>
      <c r="WXB590" s="198"/>
      <c r="WXC590" s="198"/>
      <c r="WXD590" s="198"/>
      <c r="WXE590" s="198"/>
      <c r="WXF590" s="198"/>
      <c r="WXG590" s="198"/>
      <c r="WXH590" s="198"/>
      <c r="WXI590" s="198"/>
      <c r="WXJ590" s="198"/>
      <c r="WXK590" s="198"/>
      <c r="WXL590" s="198"/>
      <c r="WXM590" s="198"/>
      <c r="WXN590" s="198"/>
      <c r="WXO590" s="198"/>
      <c r="WXP590" s="198"/>
      <c r="WXQ590" s="198"/>
      <c r="WXR590" s="198"/>
      <c r="WXS590" s="198"/>
      <c r="WXT590" s="198"/>
      <c r="WXU590" s="198"/>
      <c r="WXV590" s="198"/>
      <c r="WXW590" s="198"/>
      <c r="WXX590" s="198"/>
      <c r="WXY590" s="198"/>
      <c r="WXZ590" s="198"/>
      <c r="WYA590" s="198"/>
      <c r="WYB590" s="198"/>
      <c r="WYC590" s="198"/>
      <c r="WYD590" s="198"/>
      <c r="WYE590" s="198"/>
      <c r="WYF590" s="198"/>
      <c r="WYG590" s="198"/>
      <c r="WYH590" s="198"/>
      <c r="WYI590" s="198"/>
      <c r="WYJ590" s="198"/>
      <c r="WYK590" s="198"/>
      <c r="WYL590" s="198"/>
      <c r="WYM590" s="198"/>
      <c r="WYN590" s="198"/>
      <c r="WYO590" s="198"/>
      <c r="WYP590" s="198"/>
      <c r="WYQ590" s="198"/>
      <c r="WYR590" s="198"/>
      <c r="WYS590" s="198"/>
      <c r="WYT590" s="198"/>
      <c r="WYU590" s="198"/>
      <c r="WYV590" s="198"/>
      <c r="WYW590" s="198"/>
      <c r="WYX590" s="198"/>
      <c r="WYY590" s="198"/>
      <c r="WYZ590" s="198"/>
      <c r="WZA590" s="198"/>
      <c r="WZB590" s="198"/>
      <c r="WZC590" s="198"/>
      <c r="WZD590" s="198"/>
      <c r="WZE590" s="198"/>
      <c r="WZF590" s="198"/>
      <c r="WZG590" s="198"/>
      <c r="WZH590" s="198"/>
      <c r="WZI590" s="198"/>
      <c r="WZJ590" s="198"/>
      <c r="WZK590" s="198"/>
      <c r="WZL590" s="198"/>
      <c r="WZM590" s="198"/>
      <c r="WZN590" s="198"/>
      <c r="WZO590" s="198"/>
      <c r="WZP590" s="198"/>
      <c r="WZQ590" s="198"/>
      <c r="WZR590" s="198"/>
      <c r="WZS590" s="198"/>
      <c r="WZT590" s="198"/>
      <c r="WZU590" s="198"/>
      <c r="WZV590" s="198"/>
      <c r="WZW590" s="198"/>
      <c r="WZX590" s="198"/>
      <c r="WZY590" s="198"/>
      <c r="WZZ590" s="198"/>
      <c r="XAA590" s="198"/>
      <c r="XAB590" s="198"/>
      <c r="XAC590" s="198"/>
      <c r="XAD590" s="198"/>
      <c r="XAE590" s="198"/>
      <c r="XAF590" s="198"/>
      <c r="XAG590" s="198"/>
      <c r="XAH590" s="198"/>
      <c r="XAI590" s="198"/>
      <c r="XAJ590" s="198"/>
      <c r="XAK590" s="198"/>
      <c r="XAL590" s="198"/>
      <c r="XAM590" s="198"/>
      <c r="XAN590" s="198"/>
      <c r="XAO590" s="198"/>
      <c r="XAP590" s="198"/>
      <c r="XAQ590" s="198"/>
      <c r="XAR590" s="198"/>
      <c r="XAS590" s="198"/>
      <c r="XAT590" s="198"/>
      <c r="XAU590" s="198"/>
      <c r="XAV590" s="198"/>
      <c r="XAW590" s="198"/>
      <c r="XAX590" s="198"/>
      <c r="XAY590" s="198"/>
      <c r="XAZ590" s="198"/>
      <c r="XBA590" s="198"/>
      <c r="XBB590" s="198"/>
      <c r="XBC590" s="198"/>
      <c r="XBD590" s="198"/>
      <c r="XBE590" s="198"/>
      <c r="XBF590" s="198"/>
      <c r="XBG590" s="198"/>
      <c r="XBH590" s="198"/>
      <c r="XBI590" s="198"/>
      <c r="XBJ590" s="198"/>
      <c r="XBK590" s="198"/>
      <c r="XBL590" s="198"/>
      <c r="XBM590" s="198"/>
      <c r="XBN590" s="198"/>
      <c r="XBO590" s="198"/>
      <c r="XBP590" s="198"/>
      <c r="XBQ590" s="198"/>
      <c r="XBR590" s="198"/>
      <c r="XBS590" s="198"/>
      <c r="XBT590" s="198"/>
      <c r="XBU590" s="198"/>
      <c r="XBV590" s="198"/>
      <c r="XBW590" s="198"/>
      <c r="XBX590" s="198"/>
      <c r="XBY590" s="198"/>
      <c r="XBZ590" s="198"/>
      <c r="XCA590" s="198"/>
      <c r="XCB590" s="198"/>
      <c r="XCC590" s="198"/>
      <c r="XCD590" s="198"/>
      <c r="XCE590" s="198"/>
      <c r="XCF590" s="198"/>
      <c r="XCG590" s="198"/>
      <c r="XCH590" s="198"/>
      <c r="XCI590" s="198"/>
      <c r="XCJ590" s="198"/>
      <c r="XCK590" s="198"/>
      <c r="XCL590" s="198"/>
      <c r="XCM590" s="198"/>
      <c r="XCN590" s="198"/>
      <c r="XCO590" s="198"/>
      <c r="XCP590" s="198"/>
      <c r="XCQ590" s="198"/>
      <c r="XCR590" s="198"/>
      <c r="XCS590" s="198"/>
      <c r="XCT590" s="198"/>
      <c r="XCU590" s="198"/>
      <c r="XCV590" s="198"/>
      <c r="XCW590" s="198"/>
      <c r="XCX590" s="198"/>
      <c r="XCY590" s="198"/>
      <c r="XCZ590" s="198"/>
      <c r="XDA590" s="198"/>
      <c r="XDB590" s="198"/>
      <c r="XDC590" s="198"/>
      <c r="XDD590" s="198"/>
      <c r="XDE590" s="198"/>
      <c r="XDF590" s="198"/>
      <c r="XDG590" s="198"/>
      <c r="XDH590" s="198"/>
      <c r="XDI590" s="198"/>
      <c r="XDJ590" s="198"/>
      <c r="XDK590" s="198"/>
      <c r="XDL590" s="198"/>
      <c r="XDM590" s="198"/>
      <c r="XDN590" s="198"/>
    </row>
    <row r="591" spans="1:16342" s="300" customFormat="1" x14ac:dyDescent="0.25">
      <c r="A591" s="263" t="str">
        <f t="shared" si="68"/>
        <v>N-CO-MS-000612-G-XX-XX-XX-XX-01</v>
      </c>
      <c r="B591" s="96" t="s">
        <v>2644</v>
      </c>
      <c r="C591" s="103" t="str">
        <f t="shared" si="65"/>
        <v>8.20.01.FESI42.v01</v>
      </c>
      <c r="D591" s="96" t="s">
        <v>2645</v>
      </c>
      <c r="E591" s="96" t="s">
        <v>142</v>
      </c>
      <c r="F591" s="96" t="s">
        <v>1223</v>
      </c>
      <c r="G591" s="103" t="s">
        <v>2646</v>
      </c>
      <c r="H591" s="103" t="s">
        <v>2647</v>
      </c>
      <c r="I591" s="103" t="s">
        <v>2646</v>
      </c>
      <c r="J591" s="97">
        <v>4000</v>
      </c>
      <c r="K591" s="302"/>
      <c r="L591" s="303"/>
      <c r="M591" s="304"/>
      <c r="N591" s="305"/>
      <c r="O591" s="297">
        <v>7.0270000000000001</v>
      </c>
      <c r="P591" s="97">
        <v>15</v>
      </c>
      <c r="Q591" s="442">
        <v>1</v>
      </c>
      <c r="R591" s="96" t="s">
        <v>2648</v>
      </c>
      <c r="S591" s="96"/>
      <c r="T591" s="96"/>
      <c r="U591" s="96"/>
      <c r="V591" s="96"/>
      <c r="W591" s="298">
        <v>1</v>
      </c>
      <c r="X591" s="96" t="s">
        <v>363</v>
      </c>
      <c r="Y591" s="96" t="s">
        <v>2649</v>
      </c>
      <c r="Z591" s="97" t="s">
        <v>223</v>
      </c>
      <c r="AA591" s="96"/>
      <c r="AB591" s="64"/>
      <c r="AC591" s="64">
        <v>42216</v>
      </c>
      <c r="AD591" s="99"/>
      <c r="AE591" s="96"/>
      <c r="AF591" s="96"/>
      <c r="AG591" s="96"/>
      <c r="AH591" s="96"/>
      <c r="AI591" s="96"/>
      <c r="AJ591" s="96"/>
      <c r="AK591" s="96"/>
      <c r="AL591" s="95"/>
      <c r="AM591" s="198"/>
      <c r="AN591" s="198"/>
      <c r="AO591" s="198"/>
      <c r="AP591" s="198"/>
      <c r="AQ591" s="198"/>
      <c r="AR591" s="198"/>
      <c r="AS591" s="198"/>
      <c r="AT591" s="198"/>
      <c r="AU591" s="198"/>
      <c r="AV591" s="198"/>
      <c r="AW591" s="198" t="s">
        <v>61</v>
      </c>
      <c r="AX591" s="198" t="s">
        <v>62</v>
      </c>
      <c r="AY591" s="198" t="s">
        <v>1330</v>
      </c>
      <c r="AZ591" s="344" t="s">
        <v>2650</v>
      </c>
      <c r="BA591" s="198" t="s">
        <v>978</v>
      </c>
      <c r="BB591" s="198" t="s">
        <v>66</v>
      </c>
      <c r="BC591" s="344" t="s">
        <v>382</v>
      </c>
      <c r="BD591" s="198"/>
      <c r="BE591" s="343"/>
      <c r="BF591" s="41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  <c r="BZ591" s="198"/>
      <c r="CA591" s="198"/>
      <c r="CB591" s="198"/>
      <c r="CC591" s="198"/>
      <c r="CD591" s="198"/>
      <c r="CE591" s="198"/>
      <c r="CF591" s="198"/>
      <c r="CG591" s="198"/>
      <c r="CH591" s="198"/>
      <c r="CI591" s="198"/>
      <c r="CJ591" s="198"/>
      <c r="CK591" s="198"/>
      <c r="CL591" s="198"/>
      <c r="CM591" s="198"/>
      <c r="CN591" s="198"/>
      <c r="CO591" s="198"/>
      <c r="CP591" s="198"/>
      <c r="CQ591" s="198"/>
      <c r="CR591" s="198"/>
      <c r="CS591" s="198"/>
      <c r="CT591" s="198"/>
      <c r="CU591" s="198"/>
      <c r="CV591" s="198"/>
      <c r="CW591" s="198"/>
      <c r="CX591" s="198"/>
      <c r="CY591" s="198"/>
      <c r="CZ591" s="198"/>
      <c r="DA591" s="198"/>
      <c r="DB591" s="198"/>
      <c r="DC591" s="198"/>
      <c r="DD591" s="198"/>
      <c r="DE591" s="198"/>
      <c r="DF591" s="198"/>
      <c r="DG591" s="198"/>
      <c r="DH591" s="198"/>
      <c r="DI591" s="198"/>
      <c r="DJ591" s="198"/>
      <c r="DK591" s="198"/>
      <c r="DL591" s="198"/>
      <c r="DM591" s="198"/>
      <c r="DN591" s="198"/>
      <c r="DO591" s="198"/>
      <c r="DP591" s="198"/>
      <c r="DQ591" s="198"/>
      <c r="DR591" s="198"/>
      <c r="DS591" s="198"/>
      <c r="DT591" s="198"/>
      <c r="DU591" s="198"/>
      <c r="DV591" s="198"/>
      <c r="DW591" s="198"/>
      <c r="DX591" s="198"/>
      <c r="DY591" s="198"/>
      <c r="DZ591" s="198"/>
      <c r="EA591" s="198"/>
      <c r="EB591" s="198"/>
      <c r="EC591" s="198"/>
      <c r="ED591" s="198"/>
      <c r="EE591" s="198"/>
      <c r="EF591" s="198"/>
      <c r="EG591" s="198"/>
      <c r="EH591" s="198"/>
      <c r="EI591" s="198"/>
      <c r="EJ591" s="198"/>
      <c r="EK591" s="198"/>
      <c r="EL591" s="198"/>
      <c r="EM591" s="198"/>
      <c r="EN591" s="198"/>
      <c r="EO591" s="198"/>
      <c r="EP591" s="198"/>
      <c r="EQ591" s="198"/>
      <c r="ER591" s="198"/>
      <c r="ES591" s="198"/>
      <c r="ET591" s="198"/>
      <c r="EU591" s="198"/>
      <c r="EV591" s="198"/>
      <c r="EW591" s="198"/>
      <c r="EX591" s="198"/>
      <c r="EY591" s="198"/>
      <c r="EZ591" s="198"/>
      <c r="FA591" s="198"/>
      <c r="FB591" s="198"/>
      <c r="FC591" s="198"/>
      <c r="FD591" s="198"/>
      <c r="FE591" s="198"/>
      <c r="FF591" s="198"/>
      <c r="FG591" s="198"/>
      <c r="FH591" s="198"/>
      <c r="FI591" s="198"/>
      <c r="FJ591" s="198"/>
      <c r="FK591" s="198"/>
      <c r="FL591" s="198"/>
      <c r="FM591" s="198"/>
      <c r="FN591" s="198"/>
      <c r="FO591" s="198"/>
      <c r="FP591" s="198"/>
      <c r="FQ591" s="198"/>
      <c r="FR591" s="198"/>
      <c r="FS591" s="198"/>
      <c r="FT591" s="198"/>
      <c r="FU591" s="198"/>
      <c r="FV591" s="198"/>
      <c r="FW591" s="198"/>
      <c r="FX591" s="198"/>
      <c r="FY591" s="198"/>
      <c r="FZ591" s="198"/>
      <c r="GA591" s="198"/>
      <c r="GB591" s="198"/>
      <c r="GC591" s="198"/>
      <c r="GD591" s="198"/>
      <c r="GE591" s="198"/>
      <c r="GF591" s="198"/>
      <c r="GG591" s="198"/>
      <c r="GH591" s="198"/>
      <c r="GI591" s="198"/>
      <c r="GJ591" s="198"/>
      <c r="GK591" s="198"/>
      <c r="GL591" s="198"/>
      <c r="GM591" s="198"/>
      <c r="GN591" s="198"/>
      <c r="GO591" s="198"/>
      <c r="GP591" s="198"/>
      <c r="GQ591" s="198"/>
      <c r="GR591" s="198"/>
      <c r="GS591" s="198"/>
      <c r="GT591" s="198"/>
      <c r="GU591" s="198"/>
      <c r="GV591" s="198"/>
      <c r="GW591" s="198"/>
      <c r="GX591" s="198"/>
      <c r="GY591" s="198"/>
      <c r="GZ591" s="198"/>
      <c r="HA591" s="198"/>
      <c r="HB591" s="198"/>
      <c r="HC591" s="198"/>
      <c r="HD591" s="198"/>
      <c r="HE591" s="198"/>
      <c r="HF591" s="198"/>
      <c r="HG591" s="198"/>
      <c r="HH591" s="198"/>
      <c r="HI591" s="198"/>
      <c r="HJ591" s="198"/>
      <c r="HK591" s="198"/>
      <c r="HL591" s="198"/>
      <c r="HM591" s="198"/>
      <c r="HN591" s="198"/>
      <c r="HO591" s="198"/>
      <c r="HP591" s="198"/>
      <c r="HQ591" s="198"/>
      <c r="HR591" s="198"/>
      <c r="HS591" s="198"/>
      <c r="HT591" s="198"/>
      <c r="HU591" s="198"/>
      <c r="HV591" s="198"/>
      <c r="HW591" s="198"/>
      <c r="HX591" s="198"/>
      <c r="HY591" s="198"/>
      <c r="HZ591" s="198"/>
      <c r="IA591" s="198"/>
      <c r="IB591" s="198"/>
      <c r="IC591" s="198"/>
      <c r="ID591" s="198"/>
      <c r="IE591" s="198"/>
      <c r="IF591" s="198"/>
      <c r="IG591" s="198"/>
      <c r="IH591" s="198"/>
      <c r="II591" s="198"/>
      <c r="IJ591" s="198"/>
      <c r="IK591" s="198"/>
      <c r="IL591" s="198"/>
      <c r="IM591" s="198"/>
      <c r="IN591" s="198"/>
      <c r="IO591" s="198"/>
      <c r="IP591" s="198"/>
      <c r="IQ591" s="198"/>
      <c r="IR591" s="198"/>
      <c r="IS591" s="198"/>
      <c r="IT591" s="198"/>
      <c r="IU591" s="198"/>
      <c r="IV591" s="198"/>
      <c r="IW591" s="198"/>
      <c r="IX591" s="198"/>
      <c r="IY591" s="198"/>
      <c r="IZ591" s="198"/>
      <c r="JA591" s="198"/>
      <c r="JB591" s="198"/>
      <c r="JC591" s="198"/>
      <c r="JD591" s="198"/>
      <c r="JE591" s="198"/>
      <c r="JF591" s="198"/>
      <c r="JG591" s="198"/>
      <c r="JH591" s="198"/>
      <c r="JI591" s="198"/>
      <c r="JJ591" s="198"/>
      <c r="JK591" s="198"/>
      <c r="JL591" s="198"/>
      <c r="JM591" s="198"/>
      <c r="JN591" s="198"/>
      <c r="JO591" s="198"/>
      <c r="JP591" s="198"/>
      <c r="JQ591" s="198"/>
      <c r="JR591" s="198"/>
      <c r="JS591" s="198"/>
      <c r="JT591" s="198"/>
      <c r="JU591" s="198"/>
      <c r="JV591" s="198"/>
      <c r="JW591" s="198"/>
      <c r="JX591" s="198"/>
      <c r="JY591" s="198"/>
      <c r="JZ591" s="198"/>
      <c r="KA591" s="198"/>
      <c r="KB591" s="198"/>
      <c r="KC591" s="198"/>
      <c r="KD591" s="198"/>
      <c r="KE591" s="198"/>
      <c r="KF591" s="198"/>
      <c r="KG591" s="198"/>
      <c r="KH591" s="198"/>
      <c r="KI591" s="198"/>
      <c r="KJ591" s="198"/>
      <c r="KK591" s="198"/>
      <c r="KL591" s="198"/>
      <c r="KM591" s="198"/>
      <c r="KN591" s="198"/>
      <c r="KO591" s="198"/>
      <c r="KP591" s="198"/>
      <c r="KQ591" s="198"/>
      <c r="KR591" s="198"/>
      <c r="KS591" s="198"/>
      <c r="KT591" s="198"/>
      <c r="KU591" s="198"/>
      <c r="KV591" s="198"/>
      <c r="KW591" s="198"/>
      <c r="KX591" s="198"/>
      <c r="KY591" s="198"/>
      <c r="KZ591" s="198"/>
      <c r="LA591" s="198"/>
      <c r="LB591" s="198"/>
      <c r="LC591" s="198"/>
      <c r="LD591" s="198"/>
      <c r="LE591" s="198"/>
      <c r="LF591" s="198"/>
      <c r="LG591" s="198"/>
      <c r="LH591" s="198"/>
      <c r="LI591" s="198"/>
      <c r="LJ591" s="198"/>
      <c r="LK591" s="198"/>
      <c r="LL591" s="198"/>
      <c r="LM591" s="198"/>
      <c r="LN591" s="198"/>
      <c r="LO591" s="198"/>
      <c r="LP591" s="198"/>
      <c r="LQ591" s="198"/>
      <c r="LR591" s="198"/>
      <c r="LS591" s="198"/>
      <c r="LT591" s="198"/>
      <c r="LU591" s="198"/>
      <c r="LV591" s="198"/>
      <c r="LW591" s="198"/>
      <c r="LX591" s="198"/>
      <c r="LY591" s="198"/>
      <c r="LZ591" s="198"/>
      <c r="MA591" s="198"/>
      <c r="MB591" s="198"/>
      <c r="MC591" s="198"/>
      <c r="MD591" s="198"/>
      <c r="ME591" s="198"/>
      <c r="MF591" s="198"/>
      <c r="MG591" s="198"/>
      <c r="MH591" s="198"/>
      <c r="MI591" s="198"/>
      <c r="MJ591" s="198"/>
      <c r="MK591" s="198"/>
      <c r="ML591" s="198"/>
      <c r="MM591" s="198"/>
      <c r="MN591" s="198"/>
      <c r="MO591" s="198"/>
      <c r="MP591" s="198"/>
      <c r="MQ591" s="198"/>
      <c r="MR591" s="198"/>
      <c r="MS591" s="198"/>
      <c r="MT591" s="198"/>
      <c r="MU591" s="198"/>
      <c r="MV591" s="198"/>
      <c r="MW591" s="198"/>
      <c r="MX591" s="198"/>
      <c r="MY591" s="198"/>
      <c r="MZ591" s="198"/>
      <c r="NA591" s="198"/>
      <c r="NB591" s="198"/>
      <c r="NC591" s="198"/>
      <c r="ND591" s="198"/>
      <c r="NE591" s="198"/>
      <c r="NF591" s="198"/>
      <c r="NG591" s="198"/>
      <c r="NH591" s="198"/>
      <c r="NI591" s="198"/>
      <c r="NJ591" s="198"/>
      <c r="NK591" s="198"/>
      <c r="NL591" s="198"/>
      <c r="NM591" s="198"/>
      <c r="NN591" s="198"/>
      <c r="NO591" s="198"/>
      <c r="NP591" s="198"/>
      <c r="NQ591" s="198"/>
      <c r="NR591" s="198"/>
      <c r="NS591" s="198"/>
      <c r="NT591" s="198"/>
      <c r="NU591" s="198"/>
      <c r="NV591" s="198"/>
      <c r="NW591" s="198"/>
      <c r="NX591" s="198"/>
      <c r="NY591" s="198"/>
      <c r="NZ591" s="198"/>
      <c r="OA591" s="198"/>
      <c r="OB591" s="198"/>
      <c r="OC591" s="198"/>
      <c r="OD591" s="198"/>
      <c r="OE591" s="198"/>
      <c r="OF591" s="198"/>
      <c r="OG591" s="198"/>
      <c r="OH591" s="198"/>
      <c r="OI591" s="198"/>
      <c r="OJ591" s="198"/>
      <c r="OK591" s="198"/>
      <c r="OL591" s="198"/>
      <c r="OM591" s="198"/>
      <c r="ON591" s="198"/>
      <c r="OO591" s="198"/>
      <c r="OP591" s="198"/>
      <c r="OQ591" s="198"/>
      <c r="OR591" s="198"/>
      <c r="OS591" s="198"/>
      <c r="OT591" s="198"/>
      <c r="OU591" s="198"/>
      <c r="OV591" s="198"/>
      <c r="OW591" s="198"/>
      <c r="OX591" s="198"/>
      <c r="OY591" s="198"/>
      <c r="OZ591" s="198"/>
      <c r="PA591" s="198"/>
      <c r="PB591" s="198"/>
      <c r="PC591" s="198"/>
      <c r="PD591" s="198"/>
      <c r="PE591" s="198"/>
      <c r="PF591" s="198"/>
      <c r="PG591" s="198"/>
      <c r="PH591" s="198"/>
      <c r="PI591" s="198"/>
      <c r="PJ591" s="198"/>
      <c r="PK591" s="198"/>
      <c r="PL591" s="198"/>
      <c r="PM591" s="198"/>
      <c r="PN591" s="198"/>
      <c r="PO591" s="198"/>
      <c r="PP591" s="198"/>
      <c r="PQ591" s="198"/>
      <c r="PR591" s="198"/>
      <c r="PS591" s="198"/>
      <c r="PT591" s="198"/>
      <c r="PU591" s="198"/>
      <c r="PV591" s="198"/>
      <c r="PW591" s="198"/>
      <c r="PX591" s="198"/>
      <c r="PY591" s="198"/>
      <c r="PZ591" s="198"/>
      <c r="QA591" s="198"/>
      <c r="QB591" s="198"/>
      <c r="QC591" s="198"/>
      <c r="QD591" s="198"/>
      <c r="QE591" s="198"/>
      <c r="QF591" s="198"/>
      <c r="QG591" s="198"/>
      <c r="QH591" s="198"/>
      <c r="QI591" s="198"/>
      <c r="QJ591" s="198"/>
      <c r="QK591" s="198"/>
      <c r="QL591" s="198"/>
      <c r="QM591" s="198"/>
      <c r="QN591" s="198"/>
      <c r="QO591" s="198"/>
      <c r="QP591" s="198"/>
      <c r="QQ591" s="198"/>
      <c r="QR591" s="198"/>
      <c r="QS591" s="198"/>
      <c r="QT591" s="198"/>
      <c r="QU591" s="198"/>
      <c r="QV591" s="198"/>
      <c r="QW591" s="198"/>
      <c r="QX591" s="198"/>
      <c r="QY591" s="198"/>
      <c r="QZ591" s="198"/>
      <c r="RA591" s="198"/>
      <c r="RB591" s="198"/>
      <c r="RC591" s="198"/>
      <c r="RD591" s="198"/>
      <c r="RE591" s="198"/>
      <c r="RF591" s="198"/>
      <c r="RG591" s="198"/>
      <c r="RH591" s="198"/>
      <c r="RI591" s="198"/>
      <c r="RJ591" s="198"/>
      <c r="RK591" s="198"/>
      <c r="RL591" s="198"/>
      <c r="RM591" s="198"/>
      <c r="RN591" s="198"/>
      <c r="RO591" s="198"/>
      <c r="RP591" s="198"/>
      <c r="RQ591" s="198"/>
      <c r="RR591" s="198"/>
      <c r="RS591" s="198"/>
      <c r="RT591" s="198"/>
      <c r="RU591" s="198"/>
      <c r="RV591" s="198"/>
      <c r="RW591" s="198"/>
      <c r="RX591" s="198"/>
      <c r="RY591" s="198"/>
      <c r="RZ591" s="198"/>
      <c r="SA591" s="198"/>
      <c r="SB591" s="198"/>
      <c r="SC591" s="198"/>
      <c r="SD591" s="198"/>
      <c r="SE591" s="198"/>
      <c r="SF591" s="198"/>
      <c r="SG591" s="198"/>
      <c r="SH591" s="198"/>
      <c r="SI591" s="198"/>
      <c r="SJ591" s="198"/>
      <c r="SK591" s="198"/>
      <c r="SL591" s="198"/>
      <c r="SM591" s="198"/>
      <c r="SN591" s="198"/>
      <c r="SO591" s="198"/>
      <c r="SP591" s="198"/>
      <c r="SQ591" s="198"/>
      <c r="SR591" s="198"/>
      <c r="SS591" s="198"/>
      <c r="ST591" s="198"/>
      <c r="SU591" s="198"/>
      <c r="SV591" s="198"/>
      <c r="SW591" s="198"/>
      <c r="SX591" s="198"/>
      <c r="SY591" s="198"/>
      <c r="SZ591" s="198"/>
      <c r="TA591" s="198"/>
      <c r="TB591" s="198"/>
      <c r="TC591" s="198"/>
      <c r="TD591" s="198"/>
      <c r="TE591" s="198"/>
      <c r="TF591" s="198"/>
      <c r="TG591" s="198"/>
      <c r="TH591" s="198"/>
      <c r="TI591" s="198"/>
      <c r="TJ591" s="198"/>
      <c r="TK591" s="198"/>
      <c r="TL591" s="198"/>
      <c r="TM591" s="198"/>
      <c r="TN591" s="198"/>
      <c r="TO591" s="198"/>
      <c r="TP591" s="198"/>
      <c r="TQ591" s="198"/>
      <c r="TR591" s="198"/>
      <c r="TS591" s="198"/>
      <c r="TT591" s="198"/>
      <c r="TU591" s="198"/>
      <c r="TV591" s="198"/>
      <c r="TW591" s="198"/>
      <c r="TX591" s="198"/>
      <c r="TY591" s="198"/>
      <c r="TZ591" s="198"/>
      <c r="UA591" s="198"/>
      <c r="UB591" s="198"/>
      <c r="UC591" s="198"/>
      <c r="UD591" s="198"/>
      <c r="UE591" s="198"/>
      <c r="UF591" s="198"/>
      <c r="UG591" s="198"/>
      <c r="UH591" s="198"/>
      <c r="UI591" s="198"/>
      <c r="UJ591" s="198"/>
      <c r="UK591" s="198"/>
      <c r="UL591" s="198"/>
      <c r="UM591" s="198"/>
      <c r="UN591" s="198"/>
      <c r="UO591" s="198"/>
      <c r="UP591" s="198"/>
      <c r="UQ591" s="198"/>
      <c r="UR591" s="198"/>
      <c r="US591" s="198"/>
      <c r="UT591" s="198"/>
      <c r="UU591" s="198"/>
      <c r="UV591" s="198"/>
      <c r="UW591" s="198"/>
      <c r="UX591" s="198"/>
      <c r="UY591" s="198"/>
      <c r="UZ591" s="198"/>
      <c r="VA591" s="198"/>
      <c r="VB591" s="198"/>
      <c r="VC591" s="198"/>
      <c r="VD591" s="198"/>
      <c r="VE591" s="198"/>
      <c r="VF591" s="198"/>
      <c r="VG591" s="198"/>
      <c r="VH591" s="198"/>
      <c r="VI591" s="198"/>
      <c r="VJ591" s="198"/>
      <c r="VK591" s="198"/>
      <c r="VL591" s="198"/>
      <c r="VM591" s="198"/>
      <c r="VN591" s="198"/>
      <c r="VO591" s="198"/>
      <c r="VP591" s="198"/>
      <c r="VQ591" s="198"/>
      <c r="VR591" s="198"/>
      <c r="VS591" s="198"/>
      <c r="VT591" s="198"/>
      <c r="VU591" s="198"/>
      <c r="VV591" s="198"/>
      <c r="VW591" s="198"/>
      <c r="VX591" s="198"/>
      <c r="VY591" s="198"/>
      <c r="VZ591" s="198"/>
      <c r="WA591" s="198"/>
      <c r="WB591" s="198"/>
      <c r="WC591" s="198"/>
      <c r="WD591" s="198"/>
      <c r="WE591" s="198"/>
      <c r="WF591" s="198"/>
      <c r="WG591" s="198"/>
      <c r="WH591" s="198"/>
      <c r="WI591" s="198"/>
      <c r="WJ591" s="198"/>
      <c r="WK591" s="198"/>
      <c r="WL591" s="198"/>
      <c r="WM591" s="198"/>
      <c r="WN591" s="198"/>
      <c r="WO591" s="198"/>
      <c r="WP591" s="198"/>
      <c r="WQ591" s="198"/>
      <c r="WR591" s="198"/>
      <c r="WS591" s="198"/>
      <c r="WT591" s="198"/>
      <c r="WU591" s="198"/>
      <c r="WV591" s="198"/>
      <c r="WW591" s="198"/>
      <c r="WX591" s="198"/>
      <c r="WY591" s="198"/>
      <c r="WZ591" s="198"/>
      <c r="XA591" s="198"/>
      <c r="XB591" s="198"/>
      <c r="XC591" s="198"/>
      <c r="XD591" s="198"/>
      <c r="XE591" s="198"/>
      <c r="XF591" s="198"/>
      <c r="XG591" s="198"/>
      <c r="XH591" s="198"/>
      <c r="XI591" s="198"/>
      <c r="XJ591" s="198"/>
      <c r="XK591" s="198"/>
      <c r="XL591" s="198"/>
      <c r="XM591" s="198"/>
      <c r="XN591" s="198"/>
      <c r="XO591" s="198"/>
      <c r="XP591" s="198"/>
      <c r="XQ591" s="198"/>
      <c r="XR591" s="198"/>
      <c r="XS591" s="198"/>
      <c r="XT591" s="198"/>
      <c r="XU591" s="198"/>
      <c r="XV591" s="198"/>
      <c r="XW591" s="198"/>
      <c r="XX591" s="198"/>
      <c r="XY591" s="198"/>
      <c r="XZ591" s="198"/>
      <c r="YA591" s="198"/>
      <c r="YB591" s="198"/>
      <c r="YC591" s="198"/>
      <c r="YD591" s="198"/>
      <c r="YE591" s="198"/>
      <c r="YF591" s="198"/>
      <c r="YG591" s="198"/>
      <c r="YH591" s="198"/>
      <c r="YI591" s="198"/>
      <c r="YJ591" s="198"/>
      <c r="YK591" s="198"/>
      <c r="YL591" s="198"/>
      <c r="YM591" s="198"/>
      <c r="YN591" s="198"/>
      <c r="YO591" s="198"/>
      <c r="YP591" s="198"/>
      <c r="YQ591" s="198"/>
      <c r="YR591" s="198"/>
      <c r="YS591" s="198"/>
      <c r="YT591" s="198"/>
      <c r="YU591" s="198"/>
      <c r="YV591" s="198"/>
      <c r="YW591" s="198"/>
      <c r="YX591" s="198"/>
      <c r="YY591" s="198"/>
      <c r="YZ591" s="198"/>
      <c r="ZA591" s="198"/>
      <c r="ZB591" s="198"/>
      <c r="ZC591" s="198"/>
      <c r="ZD591" s="198"/>
      <c r="ZE591" s="198"/>
      <c r="ZF591" s="198"/>
      <c r="ZG591" s="198"/>
      <c r="ZH591" s="198"/>
      <c r="ZI591" s="198"/>
      <c r="ZJ591" s="198"/>
      <c r="ZK591" s="198"/>
      <c r="ZL591" s="198"/>
      <c r="ZM591" s="198"/>
      <c r="ZN591" s="198"/>
      <c r="ZO591" s="198"/>
      <c r="ZP591" s="198"/>
      <c r="ZQ591" s="198"/>
      <c r="ZR591" s="198"/>
      <c r="ZS591" s="198"/>
      <c r="ZT591" s="198"/>
      <c r="ZU591" s="198"/>
      <c r="ZV591" s="198"/>
      <c r="ZW591" s="198"/>
      <c r="ZX591" s="198"/>
      <c r="ZY591" s="198"/>
      <c r="ZZ591" s="198"/>
      <c r="AAA591" s="198"/>
      <c r="AAB591" s="198"/>
      <c r="AAC591" s="198"/>
      <c r="AAD591" s="198"/>
      <c r="AAE591" s="198"/>
      <c r="AAF591" s="198"/>
      <c r="AAG591" s="198"/>
      <c r="AAH591" s="198"/>
      <c r="AAI591" s="198"/>
      <c r="AAJ591" s="198"/>
      <c r="AAK591" s="198"/>
      <c r="AAL591" s="198"/>
      <c r="AAM591" s="198"/>
      <c r="AAN591" s="198"/>
      <c r="AAO591" s="198"/>
      <c r="AAP591" s="198"/>
      <c r="AAQ591" s="198"/>
      <c r="AAR591" s="198"/>
      <c r="AAS591" s="198"/>
      <c r="AAT591" s="198"/>
      <c r="AAU591" s="198"/>
      <c r="AAV591" s="198"/>
      <c r="AAW591" s="198"/>
      <c r="AAX591" s="198"/>
      <c r="AAY591" s="198"/>
      <c r="AAZ591" s="198"/>
      <c r="ABA591" s="198"/>
      <c r="ABB591" s="198"/>
      <c r="ABC591" s="198"/>
      <c r="ABD591" s="198"/>
      <c r="ABE591" s="198"/>
      <c r="ABF591" s="198"/>
      <c r="ABG591" s="198"/>
      <c r="ABH591" s="198"/>
      <c r="ABI591" s="198"/>
      <c r="ABJ591" s="198"/>
      <c r="ABK591" s="198"/>
      <c r="ABL591" s="198"/>
      <c r="ABM591" s="198"/>
      <c r="ABN591" s="198"/>
      <c r="ABO591" s="198"/>
      <c r="ABP591" s="198"/>
      <c r="ABQ591" s="198"/>
      <c r="ABR591" s="198"/>
      <c r="ABS591" s="198"/>
      <c r="ABT591" s="198"/>
      <c r="ABU591" s="198"/>
      <c r="ABV591" s="198"/>
      <c r="ABW591" s="198"/>
      <c r="ABX591" s="198"/>
      <c r="ABY591" s="198"/>
      <c r="ABZ591" s="198"/>
      <c r="ACA591" s="198"/>
      <c r="ACB591" s="198"/>
      <c r="ACC591" s="198"/>
      <c r="ACD591" s="198"/>
      <c r="ACE591" s="198"/>
      <c r="ACF591" s="198"/>
      <c r="ACG591" s="198"/>
      <c r="ACH591" s="198"/>
      <c r="ACI591" s="198"/>
      <c r="ACJ591" s="198"/>
      <c r="ACK591" s="198"/>
      <c r="ACL591" s="198"/>
      <c r="ACM591" s="198"/>
      <c r="ACN591" s="198"/>
      <c r="ACO591" s="198"/>
      <c r="ACP591" s="198"/>
      <c r="ACQ591" s="198"/>
      <c r="ACR591" s="198"/>
      <c r="ACS591" s="198"/>
      <c r="ACT591" s="198"/>
      <c r="ACU591" s="198"/>
      <c r="ACV591" s="198"/>
      <c r="ACW591" s="198"/>
      <c r="ACX591" s="198"/>
      <c r="ACY591" s="198"/>
      <c r="ACZ591" s="198"/>
      <c r="ADA591" s="198"/>
      <c r="ADB591" s="198"/>
      <c r="ADC591" s="198"/>
      <c r="ADD591" s="198"/>
      <c r="ADE591" s="198"/>
      <c r="ADF591" s="198"/>
      <c r="ADG591" s="198"/>
      <c r="ADH591" s="198"/>
      <c r="ADI591" s="198"/>
      <c r="ADJ591" s="198"/>
      <c r="ADK591" s="198"/>
      <c r="ADL591" s="198"/>
      <c r="ADM591" s="198"/>
      <c r="ADN591" s="198"/>
      <c r="ADO591" s="198"/>
      <c r="ADP591" s="198"/>
      <c r="ADQ591" s="198"/>
      <c r="ADR591" s="198"/>
      <c r="ADS591" s="198"/>
      <c r="ADT591" s="198"/>
      <c r="ADU591" s="198"/>
      <c r="ADV591" s="198"/>
      <c r="ADW591" s="198"/>
      <c r="ADX591" s="198"/>
      <c r="ADY591" s="198"/>
      <c r="ADZ591" s="198"/>
      <c r="AEA591" s="198"/>
      <c r="AEB591" s="198"/>
      <c r="AEC591" s="198"/>
      <c r="AED591" s="198"/>
      <c r="AEE591" s="198"/>
      <c r="AEF591" s="198"/>
      <c r="AEG591" s="198"/>
      <c r="AEH591" s="198"/>
      <c r="AEI591" s="198"/>
      <c r="AEJ591" s="198"/>
      <c r="AEK591" s="198"/>
      <c r="AEL591" s="198"/>
      <c r="AEM591" s="198"/>
      <c r="AEN591" s="198"/>
      <c r="AEO591" s="198"/>
      <c r="AEP591" s="198"/>
      <c r="AEQ591" s="198"/>
      <c r="AER591" s="198"/>
      <c r="AES591" s="198"/>
      <c r="AET591" s="198"/>
      <c r="AEU591" s="198"/>
      <c r="AEV591" s="198"/>
      <c r="AEW591" s="198"/>
      <c r="AEX591" s="198"/>
      <c r="AEY591" s="198"/>
      <c r="AEZ591" s="198"/>
      <c r="AFA591" s="198"/>
      <c r="AFB591" s="198"/>
      <c r="AFC591" s="198"/>
      <c r="AFD591" s="198"/>
      <c r="AFE591" s="198"/>
      <c r="AFF591" s="198"/>
      <c r="AFG591" s="198"/>
      <c r="AFH591" s="198"/>
      <c r="AFI591" s="198"/>
      <c r="AFJ591" s="198"/>
      <c r="AFK591" s="198"/>
      <c r="AFL591" s="198"/>
      <c r="AFM591" s="198"/>
      <c r="AFN591" s="198"/>
      <c r="AFO591" s="198"/>
      <c r="AFP591" s="198"/>
      <c r="AFQ591" s="198"/>
      <c r="AFR591" s="198"/>
      <c r="AFS591" s="198"/>
      <c r="AFT591" s="198"/>
      <c r="AFU591" s="198"/>
      <c r="AFV591" s="198"/>
      <c r="AFW591" s="198"/>
      <c r="AFX591" s="198"/>
      <c r="AFY591" s="198"/>
      <c r="AFZ591" s="198"/>
      <c r="AGA591" s="198"/>
      <c r="AGB591" s="198"/>
      <c r="AGC591" s="198"/>
      <c r="AGD591" s="198"/>
      <c r="AGE591" s="198"/>
      <c r="AGF591" s="198"/>
      <c r="AGG591" s="198"/>
      <c r="AGH591" s="198"/>
      <c r="AGI591" s="198"/>
      <c r="AGJ591" s="198"/>
      <c r="AGK591" s="198"/>
      <c r="AGL591" s="198"/>
      <c r="AGM591" s="198"/>
      <c r="AGN591" s="198"/>
      <c r="AGO591" s="198"/>
      <c r="AGP591" s="198"/>
      <c r="AGQ591" s="198"/>
      <c r="AGR591" s="198"/>
      <c r="AGS591" s="198"/>
      <c r="AGT591" s="198"/>
      <c r="AGU591" s="198"/>
      <c r="AGV591" s="198"/>
      <c r="AGW591" s="198"/>
      <c r="AGX591" s="198"/>
      <c r="AGY591" s="198"/>
      <c r="AGZ591" s="198"/>
      <c r="AHA591" s="198"/>
      <c r="AHB591" s="198"/>
      <c r="AHC591" s="198"/>
      <c r="AHD591" s="198"/>
      <c r="AHE591" s="198"/>
      <c r="AHF591" s="198"/>
      <c r="AHG591" s="198"/>
      <c r="AHH591" s="198"/>
      <c r="AHI591" s="198"/>
      <c r="AHJ591" s="198"/>
      <c r="AHK591" s="198"/>
      <c r="AHL591" s="198"/>
      <c r="AHM591" s="198"/>
      <c r="AHN591" s="198"/>
      <c r="AHO591" s="198"/>
      <c r="AHP591" s="198"/>
      <c r="AHQ591" s="198"/>
      <c r="AHR591" s="198"/>
      <c r="AHS591" s="198"/>
      <c r="AHT591" s="198"/>
      <c r="AHU591" s="198"/>
      <c r="AHV591" s="198"/>
      <c r="AHW591" s="198"/>
      <c r="AHX591" s="198"/>
      <c r="AHY591" s="198"/>
      <c r="AHZ591" s="198"/>
      <c r="AIA591" s="198"/>
      <c r="AIB591" s="198"/>
      <c r="AIC591" s="198"/>
      <c r="AID591" s="198"/>
      <c r="AIE591" s="198"/>
      <c r="AIF591" s="198"/>
      <c r="AIG591" s="198"/>
      <c r="AIH591" s="198"/>
      <c r="AII591" s="198"/>
      <c r="AIJ591" s="198"/>
      <c r="AIK591" s="198"/>
      <c r="AIL591" s="198"/>
      <c r="AIM591" s="198"/>
      <c r="AIN591" s="198"/>
      <c r="AIO591" s="198"/>
      <c r="AIP591" s="198"/>
      <c r="AIQ591" s="198"/>
      <c r="AIR591" s="198"/>
      <c r="AIS591" s="198"/>
      <c r="AIT591" s="198"/>
      <c r="AIU591" s="198"/>
      <c r="AIV591" s="198"/>
      <c r="AIW591" s="198"/>
      <c r="AIX591" s="198"/>
      <c r="AIY591" s="198"/>
      <c r="AIZ591" s="198"/>
      <c r="AJA591" s="198"/>
      <c r="AJB591" s="198"/>
      <c r="AJC591" s="198"/>
      <c r="AJD591" s="198"/>
      <c r="AJE591" s="198"/>
      <c r="AJF591" s="198"/>
      <c r="AJG591" s="198"/>
      <c r="AJH591" s="198"/>
      <c r="AJI591" s="198"/>
      <c r="AJJ591" s="198"/>
      <c r="AJK591" s="198"/>
      <c r="AJL591" s="198"/>
      <c r="AJM591" s="198"/>
      <c r="AJN591" s="198"/>
      <c r="AJO591" s="198"/>
      <c r="AJP591" s="198"/>
      <c r="AJQ591" s="198"/>
      <c r="AJR591" s="198"/>
      <c r="AJS591" s="198"/>
      <c r="AJT591" s="198"/>
      <c r="AJU591" s="198"/>
      <c r="AJV591" s="198"/>
      <c r="AJW591" s="198"/>
      <c r="AJX591" s="198"/>
      <c r="AJY591" s="198"/>
      <c r="AJZ591" s="198"/>
      <c r="AKA591" s="198"/>
      <c r="AKB591" s="198"/>
      <c r="AKC591" s="198"/>
      <c r="AKD591" s="198"/>
      <c r="AKE591" s="198"/>
      <c r="AKF591" s="198"/>
      <c r="AKG591" s="198"/>
      <c r="AKH591" s="198"/>
      <c r="AKI591" s="198"/>
      <c r="AKJ591" s="198"/>
      <c r="AKK591" s="198"/>
      <c r="AKL591" s="198"/>
      <c r="AKM591" s="198"/>
      <c r="AKN591" s="198"/>
      <c r="AKO591" s="198"/>
      <c r="AKP591" s="198"/>
      <c r="AKQ591" s="198"/>
      <c r="AKR591" s="198"/>
      <c r="AKS591" s="198"/>
      <c r="AKT591" s="198"/>
      <c r="AKU591" s="198"/>
      <c r="AKV591" s="198"/>
      <c r="AKW591" s="198"/>
      <c r="AKX591" s="198"/>
      <c r="AKY591" s="198"/>
      <c r="AKZ591" s="198"/>
      <c r="ALA591" s="198"/>
      <c r="ALB591" s="198"/>
      <c r="ALC591" s="198"/>
      <c r="ALD591" s="198"/>
      <c r="ALE591" s="198"/>
      <c r="ALF591" s="198"/>
      <c r="ALG591" s="198"/>
      <c r="ALH591" s="198"/>
      <c r="ALI591" s="198"/>
      <c r="ALJ591" s="198"/>
      <c r="ALK591" s="198"/>
      <c r="ALL591" s="198"/>
      <c r="ALM591" s="198"/>
      <c r="ALN591" s="198"/>
      <c r="ALO591" s="198"/>
      <c r="ALP591" s="198"/>
      <c r="ALQ591" s="198"/>
      <c r="ALR591" s="198"/>
      <c r="ALS591" s="198"/>
      <c r="ALT591" s="198"/>
      <c r="ALU591" s="198"/>
      <c r="ALV591" s="198"/>
      <c r="ALW591" s="198"/>
      <c r="ALX591" s="198"/>
      <c r="ALY591" s="198"/>
      <c r="ALZ591" s="198"/>
      <c r="AMA591" s="198"/>
      <c r="AMB591" s="198"/>
      <c r="AMC591" s="198"/>
      <c r="AMD591" s="198"/>
      <c r="AME591" s="198"/>
      <c r="AMF591" s="198"/>
      <c r="AMG591" s="198"/>
      <c r="AMH591" s="198"/>
      <c r="AMI591" s="198"/>
      <c r="AMJ591" s="198"/>
      <c r="AMK591" s="198"/>
      <c r="AML591" s="198"/>
      <c r="AMM591" s="198"/>
      <c r="AMN591" s="198"/>
      <c r="AMO591" s="198"/>
      <c r="AMP591" s="198"/>
      <c r="AMQ591" s="198"/>
      <c r="AMR591" s="198"/>
      <c r="AMS591" s="198"/>
      <c r="AMT591" s="198"/>
      <c r="AMU591" s="198"/>
      <c r="AMV591" s="198"/>
      <c r="AMW591" s="198"/>
      <c r="AMX591" s="198"/>
      <c r="AMY591" s="198"/>
      <c r="AMZ591" s="198"/>
      <c r="ANA591" s="198"/>
      <c r="ANB591" s="198"/>
      <c r="ANC591" s="198"/>
      <c r="AND591" s="198"/>
      <c r="ANE591" s="198"/>
      <c r="ANF591" s="198"/>
      <c r="ANG591" s="198"/>
      <c r="ANH591" s="198"/>
      <c r="ANI591" s="198"/>
      <c r="ANJ591" s="198"/>
      <c r="ANK591" s="198"/>
      <c r="ANL591" s="198"/>
      <c r="ANM591" s="198"/>
      <c r="ANN591" s="198"/>
      <c r="ANO591" s="198"/>
      <c r="ANP591" s="198"/>
      <c r="ANQ591" s="198"/>
      <c r="ANR591" s="198"/>
      <c r="ANS591" s="198"/>
      <c r="ANT591" s="198"/>
      <c r="ANU591" s="198"/>
      <c r="ANV591" s="198"/>
      <c r="ANW591" s="198"/>
      <c r="ANX591" s="198"/>
      <c r="ANY591" s="198"/>
      <c r="ANZ591" s="198"/>
      <c r="AOA591" s="198"/>
      <c r="AOB591" s="198"/>
      <c r="AOC591" s="198"/>
      <c r="AOD591" s="198"/>
      <c r="AOE591" s="198"/>
      <c r="AOF591" s="198"/>
      <c r="AOG591" s="198"/>
      <c r="AOH591" s="198"/>
      <c r="AOI591" s="198"/>
      <c r="AOJ591" s="198"/>
      <c r="AOK591" s="198"/>
      <c r="AOL591" s="198"/>
      <c r="AOM591" s="198"/>
      <c r="AON591" s="198"/>
      <c r="AOO591" s="198"/>
      <c r="AOP591" s="198"/>
      <c r="AOQ591" s="198"/>
      <c r="AOR591" s="198"/>
      <c r="AOS591" s="198"/>
      <c r="AOT591" s="198"/>
      <c r="AOU591" s="198"/>
      <c r="AOV591" s="198"/>
      <c r="AOW591" s="198"/>
      <c r="AOX591" s="198"/>
      <c r="AOY591" s="198"/>
      <c r="AOZ591" s="198"/>
      <c r="APA591" s="198"/>
      <c r="APB591" s="198"/>
      <c r="APC591" s="198"/>
      <c r="APD591" s="198"/>
      <c r="APE591" s="198"/>
      <c r="APF591" s="198"/>
      <c r="APG591" s="198"/>
      <c r="APH591" s="198"/>
      <c r="API591" s="198"/>
      <c r="APJ591" s="198"/>
      <c r="APK591" s="198"/>
      <c r="APL591" s="198"/>
      <c r="APM591" s="198"/>
      <c r="APN591" s="198"/>
      <c r="APO591" s="198"/>
      <c r="APP591" s="198"/>
      <c r="APQ591" s="198"/>
      <c r="APR591" s="198"/>
      <c r="APS591" s="198"/>
      <c r="APT591" s="198"/>
      <c r="APU591" s="198"/>
      <c r="APV591" s="198"/>
      <c r="APW591" s="198"/>
      <c r="APX591" s="198"/>
      <c r="APY591" s="198"/>
      <c r="APZ591" s="198"/>
      <c r="AQA591" s="198"/>
      <c r="AQB591" s="198"/>
      <c r="AQC591" s="198"/>
      <c r="AQD591" s="198"/>
      <c r="AQE591" s="198"/>
      <c r="AQF591" s="198"/>
      <c r="AQG591" s="198"/>
      <c r="AQH591" s="198"/>
      <c r="AQI591" s="198"/>
      <c r="AQJ591" s="198"/>
      <c r="AQK591" s="198"/>
      <c r="AQL591" s="198"/>
      <c r="AQM591" s="198"/>
      <c r="AQN591" s="198"/>
      <c r="AQO591" s="198"/>
      <c r="AQP591" s="198"/>
      <c r="AQQ591" s="198"/>
      <c r="AQR591" s="198"/>
      <c r="AQS591" s="198"/>
      <c r="AQT591" s="198"/>
      <c r="AQU591" s="198"/>
      <c r="AQV591" s="198"/>
      <c r="AQW591" s="198"/>
      <c r="AQX591" s="198"/>
      <c r="AQY591" s="198"/>
      <c r="AQZ591" s="198"/>
      <c r="ARA591" s="198"/>
      <c r="ARB591" s="198"/>
      <c r="ARC591" s="198"/>
      <c r="ARD591" s="198"/>
      <c r="ARE591" s="198"/>
      <c r="ARF591" s="198"/>
      <c r="ARG591" s="198"/>
      <c r="ARH591" s="198"/>
      <c r="ARI591" s="198"/>
      <c r="ARJ591" s="198"/>
      <c r="ARK591" s="198"/>
      <c r="ARL591" s="198"/>
      <c r="ARM591" s="198"/>
      <c r="ARN591" s="198"/>
      <c r="ARO591" s="198"/>
      <c r="ARP591" s="198"/>
      <c r="ARQ591" s="198"/>
      <c r="ARR591" s="198"/>
      <c r="ARS591" s="198"/>
      <c r="ART591" s="198"/>
      <c r="ARU591" s="198"/>
      <c r="ARV591" s="198"/>
      <c r="ARW591" s="198"/>
      <c r="ARX591" s="198"/>
      <c r="ARY591" s="198"/>
      <c r="ARZ591" s="198"/>
      <c r="ASA591" s="198"/>
      <c r="ASB591" s="198"/>
      <c r="ASC591" s="198"/>
      <c r="ASD591" s="198"/>
      <c r="ASE591" s="198"/>
      <c r="ASF591" s="198"/>
      <c r="ASG591" s="198"/>
      <c r="ASH591" s="198"/>
      <c r="ASI591" s="198"/>
      <c r="ASJ591" s="198"/>
      <c r="ASK591" s="198"/>
      <c r="ASL591" s="198"/>
      <c r="ASM591" s="198"/>
      <c r="ASN591" s="198"/>
      <c r="ASO591" s="198"/>
      <c r="ASP591" s="198"/>
      <c r="ASQ591" s="198"/>
      <c r="ASR591" s="198"/>
      <c r="ASS591" s="198"/>
      <c r="AST591" s="198"/>
      <c r="ASU591" s="198"/>
      <c r="ASV591" s="198"/>
      <c r="ASW591" s="198"/>
      <c r="ASX591" s="198"/>
      <c r="ASY591" s="198"/>
      <c r="ASZ591" s="198"/>
      <c r="ATA591" s="198"/>
      <c r="ATB591" s="198"/>
      <c r="ATC591" s="198"/>
      <c r="ATD591" s="198"/>
      <c r="ATE591" s="198"/>
      <c r="ATF591" s="198"/>
      <c r="ATG591" s="198"/>
      <c r="ATH591" s="198"/>
      <c r="ATI591" s="198"/>
      <c r="ATJ591" s="198"/>
      <c r="ATK591" s="198"/>
      <c r="ATL591" s="198"/>
      <c r="ATM591" s="198"/>
      <c r="ATN591" s="198"/>
      <c r="ATO591" s="198"/>
      <c r="ATP591" s="198"/>
      <c r="ATQ591" s="198"/>
      <c r="ATR591" s="198"/>
      <c r="ATS591" s="198"/>
      <c r="ATT591" s="198"/>
      <c r="ATU591" s="198"/>
      <c r="ATV591" s="198"/>
      <c r="ATW591" s="198"/>
      <c r="ATX591" s="198"/>
      <c r="ATY591" s="198"/>
      <c r="ATZ591" s="198"/>
      <c r="AUA591" s="198"/>
      <c r="AUB591" s="198"/>
      <c r="AUC591" s="198"/>
      <c r="AUD591" s="198"/>
      <c r="AUE591" s="198"/>
      <c r="AUF591" s="198"/>
      <c r="AUG591" s="198"/>
      <c r="AUH591" s="198"/>
      <c r="AUI591" s="198"/>
      <c r="AUJ591" s="198"/>
      <c r="AUK591" s="198"/>
      <c r="AUL591" s="198"/>
      <c r="AUM591" s="198"/>
      <c r="AUN591" s="198"/>
      <c r="AUO591" s="198"/>
      <c r="AUP591" s="198"/>
      <c r="AUQ591" s="198"/>
      <c r="AUR591" s="198"/>
      <c r="AUS591" s="198"/>
      <c r="AUT591" s="198"/>
      <c r="AUU591" s="198"/>
      <c r="AUV591" s="198"/>
      <c r="AUW591" s="198"/>
      <c r="AUX591" s="198"/>
      <c r="AUY591" s="198"/>
      <c r="AUZ591" s="198"/>
      <c r="AVA591" s="198"/>
      <c r="AVB591" s="198"/>
      <c r="AVC591" s="198"/>
      <c r="AVD591" s="198"/>
      <c r="AVE591" s="198"/>
      <c r="AVF591" s="198"/>
      <c r="AVG591" s="198"/>
      <c r="AVH591" s="198"/>
      <c r="AVI591" s="198"/>
      <c r="AVJ591" s="198"/>
      <c r="AVK591" s="198"/>
      <c r="AVL591" s="198"/>
      <c r="AVM591" s="198"/>
      <c r="AVN591" s="198"/>
      <c r="AVO591" s="198"/>
      <c r="AVP591" s="198"/>
      <c r="AVQ591" s="198"/>
      <c r="AVR591" s="198"/>
      <c r="AVS591" s="198"/>
      <c r="AVT591" s="198"/>
      <c r="AVU591" s="198"/>
      <c r="AVV591" s="198"/>
      <c r="AVW591" s="198"/>
      <c r="AVX591" s="198"/>
      <c r="AVY591" s="198"/>
      <c r="AVZ591" s="198"/>
      <c r="AWA591" s="198"/>
      <c r="AWB591" s="198"/>
      <c r="AWC591" s="198"/>
      <c r="AWD591" s="198"/>
      <c r="AWE591" s="198"/>
      <c r="AWF591" s="198"/>
      <c r="AWG591" s="198"/>
      <c r="AWH591" s="198"/>
      <c r="AWI591" s="198"/>
      <c r="AWJ591" s="198"/>
      <c r="AWK591" s="198"/>
      <c r="AWL591" s="198"/>
      <c r="AWM591" s="198"/>
      <c r="AWN591" s="198"/>
      <c r="AWO591" s="198"/>
      <c r="AWP591" s="198"/>
      <c r="AWQ591" s="198"/>
      <c r="AWR591" s="198"/>
      <c r="AWS591" s="198"/>
      <c r="AWT591" s="198"/>
      <c r="AWU591" s="198"/>
      <c r="AWV591" s="198"/>
      <c r="AWW591" s="198"/>
      <c r="AWX591" s="198"/>
      <c r="AWY591" s="198"/>
      <c r="AWZ591" s="198"/>
      <c r="AXA591" s="198"/>
      <c r="AXB591" s="198"/>
      <c r="AXC591" s="198"/>
      <c r="AXD591" s="198"/>
      <c r="AXE591" s="198"/>
      <c r="AXF591" s="198"/>
      <c r="AXG591" s="198"/>
      <c r="AXH591" s="198"/>
      <c r="AXI591" s="198"/>
      <c r="AXJ591" s="198"/>
      <c r="AXK591" s="198"/>
      <c r="AXL591" s="198"/>
      <c r="AXM591" s="198"/>
      <c r="AXN591" s="198"/>
      <c r="AXO591" s="198"/>
      <c r="AXP591" s="198"/>
      <c r="AXQ591" s="198"/>
      <c r="AXR591" s="198"/>
      <c r="AXS591" s="198"/>
      <c r="AXT591" s="198"/>
      <c r="AXU591" s="198"/>
      <c r="AXV591" s="198"/>
      <c r="AXW591" s="198"/>
      <c r="AXX591" s="198"/>
      <c r="AXY591" s="198"/>
      <c r="AXZ591" s="198"/>
      <c r="AYA591" s="198"/>
      <c r="AYB591" s="198"/>
      <c r="AYC591" s="198"/>
      <c r="AYD591" s="198"/>
      <c r="AYE591" s="198"/>
      <c r="AYF591" s="198"/>
      <c r="AYG591" s="198"/>
      <c r="AYH591" s="198"/>
      <c r="AYI591" s="198"/>
      <c r="AYJ591" s="198"/>
      <c r="AYK591" s="198"/>
      <c r="AYL591" s="198"/>
      <c r="AYM591" s="198"/>
      <c r="AYN591" s="198"/>
      <c r="AYO591" s="198"/>
      <c r="AYP591" s="198"/>
      <c r="AYQ591" s="198"/>
      <c r="AYR591" s="198"/>
      <c r="AYS591" s="198"/>
      <c r="AYT591" s="198"/>
      <c r="AYU591" s="198"/>
      <c r="AYV591" s="198"/>
      <c r="AYW591" s="198"/>
      <c r="AYX591" s="198"/>
      <c r="AYY591" s="198"/>
      <c r="AYZ591" s="198"/>
      <c r="AZA591" s="198"/>
      <c r="AZB591" s="198"/>
      <c r="AZC591" s="198"/>
      <c r="AZD591" s="198"/>
      <c r="AZE591" s="198"/>
      <c r="AZF591" s="198"/>
      <c r="AZG591" s="198"/>
      <c r="AZH591" s="198"/>
      <c r="AZI591" s="198"/>
      <c r="AZJ591" s="198"/>
      <c r="AZK591" s="198"/>
      <c r="AZL591" s="198"/>
      <c r="AZM591" s="198"/>
      <c r="AZN591" s="198"/>
      <c r="AZO591" s="198"/>
      <c r="AZP591" s="198"/>
      <c r="AZQ591" s="198"/>
      <c r="AZR591" s="198"/>
      <c r="AZS591" s="198"/>
      <c r="AZT591" s="198"/>
      <c r="AZU591" s="198"/>
      <c r="AZV591" s="198"/>
      <c r="AZW591" s="198"/>
      <c r="AZX591" s="198"/>
      <c r="AZY591" s="198"/>
      <c r="AZZ591" s="198"/>
      <c r="BAA591" s="198"/>
      <c r="BAB591" s="198"/>
      <c r="BAC591" s="198"/>
      <c r="BAD591" s="198"/>
      <c r="BAE591" s="198"/>
      <c r="BAF591" s="198"/>
      <c r="BAG591" s="198"/>
      <c r="BAH591" s="198"/>
      <c r="BAI591" s="198"/>
      <c r="BAJ591" s="198"/>
      <c r="BAK591" s="198"/>
      <c r="BAL591" s="198"/>
      <c r="BAM591" s="198"/>
      <c r="BAN591" s="198"/>
      <c r="BAO591" s="198"/>
      <c r="BAP591" s="198"/>
      <c r="BAQ591" s="198"/>
      <c r="BAR591" s="198"/>
      <c r="BAS591" s="198"/>
      <c r="BAT591" s="198"/>
      <c r="BAU591" s="198"/>
      <c r="BAV591" s="198"/>
      <c r="BAW591" s="198"/>
      <c r="BAX591" s="198"/>
      <c r="BAY591" s="198"/>
      <c r="BAZ591" s="198"/>
      <c r="BBA591" s="198"/>
      <c r="BBB591" s="198"/>
      <c r="BBC591" s="198"/>
      <c r="BBD591" s="198"/>
      <c r="BBE591" s="198"/>
      <c r="BBF591" s="198"/>
      <c r="BBG591" s="198"/>
      <c r="BBH591" s="198"/>
      <c r="BBI591" s="198"/>
      <c r="BBJ591" s="198"/>
      <c r="BBK591" s="198"/>
      <c r="BBL591" s="198"/>
      <c r="BBM591" s="198"/>
      <c r="BBN591" s="198"/>
      <c r="BBO591" s="198"/>
      <c r="BBP591" s="198"/>
      <c r="BBQ591" s="198"/>
      <c r="BBR591" s="198"/>
      <c r="BBS591" s="198"/>
      <c r="BBT591" s="198"/>
      <c r="BBU591" s="198"/>
      <c r="BBV591" s="198"/>
      <c r="BBW591" s="198"/>
      <c r="BBX591" s="198"/>
      <c r="BBY591" s="198"/>
      <c r="BBZ591" s="198"/>
      <c r="BCA591" s="198"/>
      <c r="BCB591" s="198"/>
      <c r="BCC591" s="198"/>
      <c r="BCD591" s="198"/>
      <c r="BCE591" s="198"/>
      <c r="BCF591" s="198"/>
      <c r="BCG591" s="198"/>
      <c r="BCH591" s="198"/>
      <c r="BCI591" s="198"/>
      <c r="BCJ591" s="198"/>
      <c r="BCK591" s="198"/>
      <c r="BCL591" s="198"/>
      <c r="BCM591" s="198"/>
      <c r="BCN591" s="198"/>
      <c r="BCO591" s="198"/>
      <c r="BCP591" s="198"/>
      <c r="BCQ591" s="198"/>
      <c r="BCR591" s="198"/>
      <c r="BCS591" s="198"/>
      <c r="BCT591" s="198"/>
      <c r="BCU591" s="198"/>
      <c r="BCV591" s="198"/>
      <c r="BCW591" s="198"/>
      <c r="BCX591" s="198"/>
      <c r="BCY591" s="198"/>
      <c r="BCZ591" s="198"/>
      <c r="BDA591" s="198"/>
      <c r="BDB591" s="198"/>
      <c r="BDC591" s="198"/>
      <c r="BDD591" s="198"/>
      <c r="BDE591" s="198"/>
      <c r="BDF591" s="198"/>
      <c r="BDG591" s="198"/>
      <c r="BDH591" s="198"/>
      <c r="BDI591" s="198"/>
      <c r="BDJ591" s="198"/>
      <c r="BDK591" s="198"/>
      <c r="BDL591" s="198"/>
      <c r="BDM591" s="198"/>
      <c r="BDN591" s="198"/>
      <c r="BDO591" s="198"/>
      <c r="BDP591" s="198"/>
      <c r="BDQ591" s="198"/>
      <c r="BDR591" s="198"/>
      <c r="BDS591" s="198"/>
      <c r="BDT591" s="198"/>
      <c r="BDU591" s="198"/>
      <c r="BDV591" s="198"/>
      <c r="BDW591" s="198"/>
      <c r="BDX591" s="198"/>
      <c r="BDY591" s="198"/>
      <c r="BDZ591" s="198"/>
      <c r="BEA591" s="198"/>
      <c r="BEB591" s="198"/>
      <c r="BEC591" s="198"/>
      <c r="BED591" s="198"/>
      <c r="BEE591" s="198"/>
      <c r="BEF591" s="198"/>
      <c r="BEG591" s="198"/>
      <c r="BEH591" s="198"/>
      <c r="BEI591" s="198"/>
      <c r="BEJ591" s="198"/>
      <c r="BEK591" s="198"/>
      <c r="BEL591" s="198"/>
      <c r="BEM591" s="198"/>
      <c r="BEN591" s="198"/>
      <c r="BEO591" s="198"/>
      <c r="BEP591" s="198"/>
      <c r="BEQ591" s="198"/>
      <c r="BER591" s="198"/>
      <c r="BES591" s="198"/>
      <c r="BET591" s="198"/>
      <c r="BEU591" s="198"/>
      <c r="BEV591" s="198"/>
      <c r="BEW591" s="198"/>
      <c r="BEX591" s="198"/>
      <c r="BEY591" s="198"/>
      <c r="BEZ591" s="198"/>
      <c r="BFA591" s="198"/>
      <c r="BFB591" s="198"/>
      <c r="BFC591" s="198"/>
      <c r="BFD591" s="198"/>
      <c r="BFE591" s="198"/>
      <c r="BFF591" s="198"/>
      <c r="BFG591" s="198"/>
      <c r="BFH591" s="198"/>
      <c r="BFI591" s="198"/>
      <c r="BFJ591" s="198"/>
      <c r="BFK591" s="198"/>
      <c r="BFL591" s="198"/>
      <c r="BFM591" s="198"/>
      <c r="BFN591" s="198"/>
      <c r="BFO591" s="198"/>
      <c r="BFP591" s="198"/>
      <c r="BFQ591" s="198"/>
      <c r="BFR591" s="198"/>
      <c r="BFS591" s="198"/>
      <c r="BFT591" s="198"/>
      <c r="BFU591" s="198"/>
      <c r="BFV591" s="198"/>
      <c r="BFW591" s="198"/>
      <c r="BFX591" s="198"/>
      <c r="BFY591" s="198"/>
      <c r="BFZ591" s="198"/>
      <c r="BGA591" s="198"/>
      <c r="BGB591" s="198"/>
      <c r="BGC591" s="198"/>
      <c r="BGD591" s="198"/>
      <c r="BGE591" s="198"/>
      <c r="BGF591" s="198"/>
      <c r="BGG591" s="198"/>
      <c r="BGH591" s="198"/>
      <c r="BGI591" s="198"/>
      <c r="BGJ591" s="198"/>
      <c r="BGK591" s="198"/>
      <c r="BGL591" s="198"/>
      <c r="BGM591" s="198"/>
      <c r="BGN591" s="198"/>
      <c r="BGO591" s="198"/>
      <c r="BGP591" s="198"/>
      <c r="BGQ591" s="198"/>
      <c r="BGR591" s="198"/>
      <c r="BGS591" s="198"/>
      <c r="BGT591" s="198"/>
      <c r="BGU591" s="198"/>
      <c r="BGV591" s="198"/>
      <c r="BGW591" s="198"/>
      <c r="BGX591" s="198"/>
      <c r="BGY591" s="198"/>
      <c r="BGZ591" s="198"/>
      <c r="BHA591" s="198"/>
      <c r="BHB591" s="198"/>
      <c r="BHC591" s="198"/>
      <c r="BHD591" s="198"/>
      <c r="BHE591" s="198"/>
      <c r="BHF591" s="198"/>
      <c r="BHG591" s="198"/>
      <c r="BHH591" s="198"/>
      <c r="BHI591" s="198"/>
      <c r="BHJ591" s="198"/>
      <c r="BHK591" s="198"/>
      <c r="BHL591" s="198"/>
      <c r="BHM591" s="198"/>
      <c r="BHN591" s="198"/>
      <c r="BHO591" s="198"/>
      <c r="BHP591" s="198"/>
      <c r="BHQ591" s="198"/>
      <c r="BHR591" s="198"/>
      <c r="BHS591" s="198"/>
      <c r="BHT591" s="198"/>
      <c r="BHU591" s="198"/>
      <c r="BHV591" s="198"/>
      <c r="BHW591" s="198"/>
      <c r="BHX591" s="198"/>
      <c r="BHY591" s="198"/>
      <c r="BHZ591" s="198"/>
      <c r="BIA591" s="198"/>
      <c r="BIB591" s="198"/>
      <c r="BIC591" s="198"/>
      <c r="BID591" s="198"/>
      <c r="BIE591" s="198"/>
      <c r="BIF591" s="198"/>
      <c r="BIG591" s="198"/>
      <c r="BIH591" s="198"/>
      <c r="BII591" s="198"/>
      <c r="BIJ591" s="198"/>
      <c r="BIK591" s="198"/>
      <c r="BIL591" s="198"/>
      <c r="BIM591" s="198"/>
      <c r="BIN591" s="198"/>
      <c r="BIO591" s="198"/>
      <c r="BIP591" s="198"/>
      <c r="BIQ591" s="198"/>
      <c r="BIR591" s="198"/>
      <c r="BIS591" s="198"/>
      <c r="BIT591" s="198"/>
      <c r="BIU591" s="198"/>
      <c r="BIV591" s="198"/>
      <c r="BIW591" s="198"/>
      <c r="BIX591" s="198"/>
      <c r="BIY591" s="198"/>
      <c r="BIZ591" s="198"/>
      <c r="BJA591" s="198"/>
      <c r="BJB591" s="198"/>
      <c r="BJC591" s="198"/>
      <c r="BJD591" s="198"/>
      <c r="BJE591" s="198"/>
      <c r="BJF591" s="198"/>
      <c r="BJG591" s="198"/>
      <c r="BJH591" s="198"/>
      <c r="BJI591" s="198"/>
      <c r="BJJ591" s="198"/>
      <c r="BJK591" s="198"/>
      <c r="BJL591" s="198"/>
      <c r="BJM591" s="198"/>
      <c r="BJN591" s="198"/>
      <c r="BJO591" s="198"/>
      <c r="BJP591" s="198"/>
      <c r="BJQ591" s="198"/>
      <c r="BJR591" s="198"/>
      <c r="BJS591" s="198"/>
      <c r="BJT591" s="198"/>
      <c r="BJU591" s="198"/>
      <c r="BJV591" s="198"/>
      <c r="BJW591" s="198"/>
      <c r="BJX591" s="198"/>
      <c r="BJY591" s="198"/>
      <c r="BJZ591" s="198"/>
      <c r="BKA591" s="198"/>
      <c r="BKB591" s="198"/>
      <c r="BKC591" s="198"/>
      <c r="BKD591" s="198"/>
      <c r="BKE591" s="198"/>
      <c r="BKF591" s="198"/>
      <c r="BKG591" s="198"/>
      <c r="BKH591" s="198"/>
      <c r="BKI591" s="198"/>
      <c r="BKJ591" s="198"/>
      <c r="BKK591" s="198"/>
      <c r="BKL591" s="198"/>
      <c r="BKM591" s="198"/>
      <c r="BKN591" s="198"/>
      <c r="BKO591" s="198"/>
      <c r="BKP591" s="198"/>
      <c r="BKQ591" s="198"/>
      <c r="BKR591" s="198"/>
      <c r="BKS591" s="198"/>
      <c r="BKT591" s="198"/>
      <c r="BKU591" s="198"/>
      <c r="BKV591" s="198"/>
      <c r="BKW591" s="198"/>
      <c r="BKX591" s="198"/>
      <c r="BKY591" s="198"/>
      <c r="BKZ591" s="198"/>
      <c r="BLA591" s="198"/>
      <c r="BLB591" s="198"/>
      <c r="BLC591" s="198"/>
      <c r="BLD591" s="198"/>
      <c r="BLE591" s="198"/>
      <c r="BLF591" s="198"/>
      <c r="BLG591" s="198"/>
      <c r="BLH591" s="198"/>
      <c r="BLI591" s="198"/>
      <c r="BLJ591" s="198"/>
      <c r="BLK591" s="198"/>
      <c r="BLL591" s="198"/>
      <c r="BLM591" s="198"/>
      <c r="BLN591" s="198"/>
      <c r="BLO591" s="198"/>
      <c r="BLP591" s="198"/>
      <c r="BLQ591" s="198"/>
      <c r="BLR591" s="198"/>
      <c r="BLS591" s="198"/>
      <c r="BLT591" s="198"/>
      <c r="BLU591" s="198"/>
      <c r="BLV591" s="198"/>
      <c r="BLW591" s="198"/>
      <c r="BLX591" s="198"/>
      <c r="BLY591" s="198"/>
      <c r="BLZ591" s="198"/>
      <c r="BMA591" s="198"/>
      <c r="BMB591" s="198"/>
      <c r="BMC591" s="198"/>
      <c r="BMD591" s="198"/>
      <c r="BME591" s="198"/>
      <c r="BMF591" s="198"/>
      <c r="BMG591" s="198"/>
      <c r="BMH591" s="198"/>
      <c r="BMI591" s="198"/>
      <c r="BMJ591" s="198"/>
      <c r="BMK591" s="198"/>
      <c r="BML591" s="198"/>
      <c r="BMM591" s="198"/>
      <c r="BMN591" s="198"/>
      <c r="BMO591" s="198"/>
      <c r="BMP591" s="198"/>
      <c r="BMQ591" s="198"/>
      <c r="BMR591" s="198"/>
      <c r="BMS591" s="198"/>
      <c r="BMT591" s="198"/>
      <c r="BMU591" s="198"/>
      <c r="BMV591" s="198"/>
      <c r="BMW591" s="198"/>
      <c r="BMX591" s="198"/>
      <c r="BMY591" s="198"/>
      <c r="BMZ591" s="198"/>
      <c r="BNA591" s="198"/>
      <c r="BNB591" s="198"/>
      <c r="BNC591" s="198"/>
      <c r="BND591" s="198"/>
      <c r="BNE591" s="198"/>
      <c r="BNF591" s="198"/>
      <c r="BNG591" s="198"/>
      <c r="BNH591" s="198"/>
      <c r="BNI591" s="198"/>
      <c r="BNJ591" s="198"/>
      <c r="BNK591" s="198"/>
      <c r="BNL591" s="198"/>
      <c r="BNM591" s="198"/>
      <c r="BNN591" s="198"/>
      <c r="BNO591" s="198"/>
      <c r="BNP591" s="198"/>
      <c r="BNQ591" s="198"/>
      <c r="BNR591" s="198"/>
      <c r="BNS591" s="198"/>
      <c r="BNT591" s="198"/>
      <c r="BNU591" s="198"/>
      <c r="BNV591" s="198"/>
      <c r="BNW591" s="198"/>
      <c r="BNX591" s="198"/>
      <c r="BNY591" s="198"/>
      <c r="BNZ591" s="198"/>
      <c r="BOA591" s="198"/>
      <c r="BOB591" s="198"/>
      <c r="BOC591" s="198"/>
      <c r="BOD591" s="198"/>
      <c r="BOE591" s="198"/>
      <c r="BOF591" s="198"/>
      <c r="BOG591" s="198"/>
      <c r="BOH591" s="198"/>
      <c r="BOI591" s="198"/>
      <c r="BOJ591" s="198"/>
      <c r="BOK591" s="198"/>
      <c r="BOL591" s="198"/>
      <c r="BOM591" s="198"/>
      <c r="BON591" s="198"/>
      <c r="BOO591" s="198"/>
      <c r="BOP591" s="198"/>
      <c r="BOQ591" s="198"/>
      <c r="BOR591" s="198"/>
      <c r="BOS591" s="198"/>
      <c r="BOT591" s="198"/>
      <c r="BOU591" s="198"/>
      <c r="BOV591" s="198"/>
      <c r="BOW591" s="198"/>
      <c r="BOX591" s="198"/>
      <c r="BOY591" s="198"/>
      <c r="BOZ591" s="198"/>
      <c r="BPA591" s="198"/>
      <c r="BPB591" s="198"/>
      <c r="BPC591" s="198"/>
      <c r="BPD591" s="198"/>
      <c r="BPE591" s="198"/>
      <c r="BPF591" s="198"/>
      <c r="BPG591" s="198"/>
      <c r="BPH591" s="198"/>
      <c r="BPI591" s="198"/>
      <c r="BPJ591" s="198"/>
      <c r="BPK591" s="198"/>
      <c r="BPL591" s="198"/>
      <c r="BPM591" s="198"/>
      <c r="BPN591" s="198"/>
      <c r="BPO591" s="198"/>
      <c r="BPP591" s="198"/>
      <c r="BPQ591" s="198"/>
      <c r="BPR591" s="198"/>
      <c r="BPS591" s="198"/>
      <c r="BPT591" s="198"/>
      <c r="BPU591" s="198"/>
      <c r="BPV591" s="198"/>
      <c r="BPW591" s="198"/>
      <c r="BPX591" s="198"/>
      <c r="BPY591" s="198"/>
      <c r="BPZ591" s="198"/>
      <c r="BQA591" s="198"/>
      <c r="BQB591" s="198"/>
      <c r="BQC591" s="198"/>
      <c r="BQD591" s="198"/>
      <c r="BQE591" s="198"/>
      <c r="BQF591" s="198"/>
      <c r="BQG591" s="198"/>
      <c r="BQH591" s="198"/>
      <c r="BQI591" s="198"/>
      <c r="BQJ591" s="198"/>
      <c r="BQK591" s="198"/>
      <c r="BQL591" s="198"/>
      <c r="BQM591" s="198"/>
      <c r="BQN591" s="198"/>
      <c r="BQO591" s="198"/>
      <c r="BQP591" s="198"/>
      <c r="BQQ591" s="198"/>
      <c r="BQR591" s="198"/>
      <c r="BQS591" s="198"/>
      <c r="BQT591" s="198"/>
      <c r="BQU591" s="198"/>
      <c r="BQV591" s="198"/>
      <c r="BQW591" s="198"/>
      <c r="BQX591" s="198"/>
      <c r="BQY591" s="198"/>
      <c r="BQZ591" s="198"/>
      <c r="BRA591" s="198"/>
      <c r="BRB591" s="198"/>
      <c r="BRC591" s="198"/>
      <c r="BRD591" s="198"/>
      <c r="BRE591" s="198"/>
      <c r="BRF591" s="198"/>
      <c r="BRG591" s="198"/>
      <c r="BRH591" s="198"/>
      <c r="BRI591" s="198"/>
      <c r="BRJ591" s="198"/>
      <c r="BRK591" s="198"/>
      <c r="BRL591" s="198"/>
      <c r="BRM591" s="198"/>
      <c r="BRN591" s="198"/>
      <c r="BRO591" s="198"/>
      <c r="BRP591" s="198"/>
      <c r="BRQ591" s="198"/>
      <c r="BRR591" s="198"/>
      <c r="BRS591" s="198"/>
      <c r="BRT591" s="198"/>
      <c r="BRU591" s="198"/>
      <c r="BRV591" s="198"/>
      <c r="BRW591" s="198"/>
      <c r="BRX591" s="198"/>
      <c r="BRY591" s="198"/>
      <c r="BRZ591" s="198"/>
      <c r="BSA591" s="198"/>
      <c r="BSB591" s="198"/>
      <c r="BSC591" s="198"/>
      <c r="BSD591" s="198"/>
      <c r="BSE591" s="198"/>
      <c r="BSF591" s="198"/>
      <c r="BSG591" s="198"/>
      <c r="BSH591" s="198"/>
      <c r="BSI591" s="198"/>
      <c r="BSJ591" s="198"/>
      <c r="BSK591" s="198"/>
      <c r="BSL591" s="198"/>
      <c r="BSM591" s="198"/>
      <c r="BSN591" s="198"/>
      <c r="BSO591" s="198"/>
      <c r="BSP591" s="198"/>
      <c r="BSQ591" s="198"/>
      <c r="BSR591" s="198"/>
      <c r="BSS591" s="198"/>
      <c r="BST591" s="198"/>
      <c r="BSU591" s="198"/>
      <c r="BSV591" s="198"/>
      <c r="BSW591" s="198"/>
      <c r="BSX591" s="198"/>
      <c r="BSY591" s="198"/>
      <c r="BSZ591" s="198"/>
      <c r="BTA591" s="198"/>
      <c r="BTB591" s="198"/>
      <c r="BTC591" s="198"/>
      <c r="BTD591" s="198"/>
      <c r="BTE591" s="198"/>
      <c r="BTF591" s="198"/>
      <c r="BTG591" s="198"/>
      <c r="BTH591" s="198"/>
      <c r="BTI591" s="198"/>
      <c r="BTJ591" s="198"/>
      <c r="BTK591" s="198"/>
      <c r="BTL591" s="198"/>
      <c r="BTM591" s="198"/>
      <c r="BTN591" s="198"/>
      <c r="BTO591" s="198"/>
      <c r="BTP591" s="198"/>
      <c r="BTQ591" s="198"/>
      <c r="BTR591" s="198"/>
      <c r="BTS591" s="198"/>
      <c r="BTT591" s="198"/>
      <c r="BTU591" s="198"/>
      <c r="BTV591" s="198"/>
      <c r="BTW591" s="198"/>
      <c r="BTX591" s="198"/>
      <c r="BTY591" s="198"/>
      <c r="BTZ591" s="198"/>
      <c r="BUA591" s="198"/>
      <c r="BUB591" s="198"/>
      <c r="BUC591" s="198"/>
      <c r="BUD591" s="198"/>
      <c r="BUE591" s="198"/>
      <c r="BUF591" s="198"/>
      <c r="BUG591" s="198"/>
      <c r="BUH591" s="198"/>
      <c r="BUI591" s="198"/>
      <c r="BUJ591" s="198"/>
      <c r="BUK591" s="198"/>
      <c r="BUL591" s="198"/>
      <c r="BUM591" s="198"/>
      <c r="BUN591" s="198"/>
      <c r="BUO591" s="198"/>
      <c r="BUP591" s="198"/>
      <c r="BUQ591" s="198"/>
      <c r="BUR591" s="198"/>
      <c r="BUS591" s="198"/>
      <c r="BUT591" s="198"/>
      <c r="BUU591" s="198"/>
      <c r="BUV591" s="198"/>
      <c r="BUW591" s="198"/>
      <c r="BUX591" s="198"/>
      <c r="BUY591" s="198"/>
      <c r="BUZ591" s="198"/>
      <c r="BVA591" s="198"/>
      <c r="BVB591" s="198"/>
      <c r="BVC591" s="198"/>
      <c r="BVD591" s="198"/>
      <c r="BVE591" s="198"/>
      <c r="BVF591" s="198"/>
      <c r="BVG591" s="198"/>
      <c r="BVH591" s="198"/>
      <c r="BVI591" s="198"/>
      <c r="BVJ591" s="198"/>
      <c r="BVK591" s="198"/>
      <c r="BVL591" s="198"/>
      <c r="BVM591" s="198"/>
      <c r="BVN591" s="198"/>
      <c r="BVO591" s="198"/>
      <c r="BVP591" s="198"/>
      <c r="BVQ591" s="198"/>
      <c r="BVR591" s="198"/>
      <c r="BVS591" s="198"/>
      <c r="BVT591" s="198"/>
      <c r="BVU591" s="198"/>
      <c r="BVV591" s="198"/>
      <c r="BVW591" s="198"/>
      <c r="BVX591" s="198"/>
      <c r="BVY591" s="198"/>
      <c r="BVZ591" s="198"/>
      <c r="BWA591" s="198"/>
      <c r="BWB591" s="198"/>
      <c r="BWC591" s="198"/>
      <c r="BWD591" s="198"/>
      <c r="BWE591" s="198"/>
      <c r="BWF591" s="198"/>
      <c r="BWG591" s="198"/>
      <c r="BWH591" s="198"/>
      <c r="BWI591" s="198"/>
      <c r="BWJ591" s="198"/>
      <c r="BWK591" s="198"/>
      <c r="BWL591" s="198"/>
      <c r="BWM591" s="198"/>
      <c r="BWN591" s="198"/>
      <c r="BWO591" s="198"/>
      <c r="BWP591" s="198"/>
      <c r="BWQ591" s="198"/>
      <c r="BWR591" s="198"/>
      <c r="BWS591" s="198"/>
      <c r="BWT591" s="198"/>
      <c r="BWU591" s="198"/>
      <c r="BWV591" s="198"/>
      <c r="BWW591" s="198"/>
      <c r="BWX591" s="198"/>
      <c r="BWY591" s="198"/>
      <c r="BWZ591" s="198"/>
      <c r="BXA591" s="198"/>
      <c r="BXB591" s="198"/>
      <c r="BXC591" s="198"/>
      <c r="BXD591" s="198"/>
      <c r="BXE591" s="198"/>
      <c r="BXF591" s="198"/>
      <c r="BXG591" s="198"/>
      <c r="BXH591" s="198"/>
      <c r="BXI591" s="198"/>
      <c r="BXJ591" s="198"/>
      <c r="BXK591" s="198"/>
      <c r="BXL591" s="198"/>
      <c r="BXM591" s="198"/>
      <c r="BXN591" s="198"/>
      <c r="BXO591" s="198"/>
      <c r="BXP591" s="198"/>
      <c r="BXQ591" s="198"/>
      <c r="BXR591" s="198"/>
      <c r="BXS591" s="198"/>
      <c r="BXT591" s="198"/>
      <c r="BXU591" s="198"/>
      <c r="BXV591" s="198"/>
      <c r="BXW591" s="198"/>
      <c r="BXX591" s="198"/>
      <c r="BXY591" s="198"/>
      <c r="BXZ591" s="198"/>
      <c r="BYA591" s="198"/>
      <c r="BYB591" s="198"/>
      <c r="BYC591" s="198"/>
      <c r="BYD591" s="198"/>
      <c r="BYE591" s="198"/>
      <c r="BYF591" s="198"/>
      <c r="BYG591" s="198"/>
      <c r="BYH591" s="198"/>
      <c r="BYI591" s="198"/>
      <c r="BYJ591" s="198"/>
      <c r="BYK591" s="198"/>
      <c r="BYL591" s="198"/>
      <c r="BYM591" s="198"/>
      <c r="BYN591" s="198"/>
      <c r="BYO591" s="198"/>
      <c r="BYP591" s="198"/>
      <c r="BYQ591" s="198"/>
      <c r="BYR591" s="198"/>
      <c r="BYS591" s="198"/>
      <c r="BYT591" s="198"/>
      <c r="BYU591" s="198"/>
      <c r="BYV591" s="198"/>
      <c r="BYW591" s="198"/>
      <c r="BYX591" s="198"/>
      <c r="BYY591" s="198"/>
      <c r="BYZ591" s="198"/>
      <c r="BZA591" s="198"/>
      <c r="BZB591" s="198"/>
      <c r="BZC591" s="198"/>
      <c r="BZD591" s="198"/>
      <c r="BZE591" s="198"/>
      <c r="BZF591" s="198"/>
      <c r="BZG591" s="198"/>
      <c r="BZH591" s="198"/>
      <c r="BZI591" s="198"/>
      <c r="BZJ591" s="198"/>
      <c r="BZK591" s="198"/>
      <c r="BZL591" s="198"/>
      <c r="BZM591" s="198"/>
      <c r="BZN591" s="198"/>
      <c r="BZO591" s="198"/>
      <c r="BZP591" s="198"/>
      <c r="BZQ591" s="198"/>
      <c r="BZR591" s="198"/>
      <c r="BZS591" s="198"/>
      <c r="BZT591" s="198"/>
      <c r="BZU591" s="198"/>
      <c r="BZV591" s="198"/>
      <c r="BZW591" s="198"/>
      <c r="BZX591" s="198"/>
      <c r="BZY591" s="198"/>
      <c r="BZZ591" s="198"/>
      <c r="CAA591" s="198"/>
      <c r="CAB591" s="198"/>
      <c r="CAC591" s="198"/>
      <c r="CAD591" s="198"/>
      <c r="CAE591" s="198"/>
      <c r="CAF591" s="198"/>
      <c r="CAG591" s="198"/>
      <c r="CAH591" s="198"/>
      <c r="CAI591" s="198"/>
      <c r="CAJ591" s="198"/>
      <c r="CAK591" s="198"/>
      <c r="CAL591" s="198"/>
      <c r="CAM591" s="198"/>
      <c r="CAN591" s="198"/>
      <c r="CAO591" s="198"/>
      <c r="CAP591" s="198"/>
      <c r="CAQ591" s="198"/>
      <c r="CAR591" s="198"/>
      <c r="CAS591" s="198"/>
      <c r="CAT591" s="198"/>
      <c r="CAU591" s="198"/>
      <c r="CAV591" s="198"/>
      <c r="CAW591" s="198"/>
      <c r="CAX591" s="198"/>
      <c r="CAY591" s="198"/>
      <c r="CAZ591" s="198"/>
      <c r="CBA591" s="198"/>
      <c r="CBB591" s="198"/>
      <c r="CBC591" s="198"/>
      <c r="CBD591" s="198"/>
      <c r="CBE591" s="198"/>
      <c r="CBF591" s="198"/>
      <c r="CBG591" s="198"/>
      <c r="CBH591" s="198"/>
      <c r="CBI591" s="198"/>
      <c r="CBJ591" s="198"/>
      <c r="CBK591" s="198"/>
      <c r="CBL591" s="198"/>
      <c r="CBM591" s="198"/>
      <c r="CBN591" s="198"/>
      <c r="CBO591" s="198"/>
      <c r="CBP591" s="198"/>
      <c r="CBQ591" s="198"/>
      <c r="CBR591" s="198"/>
      <c r="CBS591" s="198"/>
      <c r="CBT591" s="198"/>
      <c r="CBU591" s="198"/>
      <c r="CBV591" s="198"/>
      <c r="CBW591" s="198"/>
      <c r="CBX591" s="198"/>
      <c r="CBY591" s="198"/>
      <c r="CBZ591" s="198"/>
      <c r="CCA591" s="198"/>
      <c r="CCB591" s="198"/>
      <c r="CCC591" s="198"/>
      <c r="CCD591" s="198"/>
      <c r="CCE591" s="198"/>
      <c r="CCF591" s="198"/>
      <c r="CCG591" s="198"/>
      <c r="CCH591" s="198"/>
      <c r="CCI591" s="198"/>
      <c r="CCJ591" s="198"/>
      <c r="CCK591" s="198"/>
      <c r="CCL591" s="198"/>
      <c r="CCM591" s="198"/>
      <c r="CCN591" s="198"/>
      <c r="CCO591" s="198"/>
      <c r="CCP591" s="198"/>
      <c r="CCQ591" s="198"/>
      <c r="CCR591" s="198"/>
      <c r="CCS591" s="198"/>
      <c r="CCT591" s="198"/>
      <c r="CCU591" s="198"/>
      <c r="CCV591" s="198"/>
      <c r="CCW591" s="198"/>
      <c r="CCX591" s="198"/>
      <c r="CCY591" s="198"/>
      <c r="CCZ591" s="198"/>
      <c r="CDA591" s="198"/>
      <c r="CDB591" s="198"/>
      <c r="CDC591" s="198"/>
      <c r="CDD591" s="198"/>
      <c r="CDE591" s="198"/>
      <c r="CDF591" s="198"/>
      <c r="CDG591" s="198"/>
      <c r="CDH591" s="198"/>
      <c r="CDI591" s="198"/>
      <c r="CDJ591" s="198"/>
      <c r="CDK591" s="198"/>
      <c r="CDL591" s="198"/>
      <c r="CDM591" s="198"/>
      <c r="CDN591" s="198"/>
      <c r="CDO591" s="198"/>
      <c r="CDP591" s="198"/>
      <c r="CDQ591" s="198"/>
      <c r="CDR591" s="198"/>
      <c r="CDS591" s="198"/>
      <c r="CDT591" s="198"/>
      <c r="CDU591" s="198"/>
      <c r="CDV591" s="198"/>
      <c r="CDW591" s="198"/>
      <c r="CDX591" s="198"/>
      <c r="CDY591" s="198"/>
      <c r="CDZ591" s="198"/>
      <c r="CEA591" s="198"/>
      <c r="CEB591" s="198"/>
      <c r="CEC591" s="198"/>
      <c r="CED591" s="198"/>
      <c r="CEE591" s="198"/>
      <c r="CEF591" s="198"/>
      <c r="CEG591" s="198"/>
      <c r="CEH591" s="198"/>
      <c r="CEI591" s="198"/>
      <c r="CEJ591" s="198"/>
      <c r="CEK591" s="198"/>
      <c r="CEL591" s="198"/>
      <c r="CEM591" s="198"/>
      <c r="CEN591" s="198"/>
      <c r="CEO591" s="198"/>
      <c r="CEP591" s="198"/>
      <c r="CEQ591" s="198"/>
      <c r="CER591" s="198"/>
      <c r="CES591" s="198"/>
      <c r="CET591" s="198"/>
      <c r="CEU591" s="198"/>
      <c r="CEV591" s="198"/>
      <c r="CEW591" s="198"/>
      <c r="CEX591" s="198"/>
      <c r="CEY591" s="198"/>
      <c r="CEZ591" s="198"/>
      <c r="CFA591" s="198"/>
      <c r="CFB591" s="198"/>
      <c r="CFC591" s="198"/>
      <c r="CFD591" s="198"/>
      <c r="CFE591" s="198"/>
      <c r="CFF591" s="198"/>
      <c r="CFG591" s="198"/>
      <c r="CFH591" s="198"/>
      <c r="CFI591" s="198"/>
      <c r="CFJ591" s="198"/>
      <c r="CFK591" s="198"/>
      <c r="CFL591" s="198"/>
      <c r="CFM591" s="198"/>
      <c r="CFN591" s="198"/>
      <c r="CFO591" s="198"/>
      <c r="CFP591" s="198"/>
      <c r="CFQ591" s="198"/>
      <c r="CFR591" s="198"/>
      <c r="CFS591" s="198"/>
      <c r="CFT591" s="198"/>
      <c r="CFU591" s="198"/>
      <c r="CFV591" s="198"/>
      <c r="CFW591" s="198"/>
      <c r="CFX591" s="198"/>
      <c r="CFY591" s="198"/>
      <c r="CFZ591" s="198"/>
      <c r="CGA591" s="198"/>
      <c r="CGB591" s="198"/>
      <c r="CGC591" s="198"/>
      <c r="CGD591" s="198"/>
      <c r="CGE591" s="198"/>
      <c r="CGF591" s="198"/>
      <c r="CGG591" s="198"/>
      <c r="CGH591" s="198"/>
      <c r="CGI591" s="198"/>
      <c r="CGJ591" s="198"/>
      <c r="CGK591" s="198"/>
      <c r="CGL591" s="198"/>
      <c r="CGM591" s="198"/>
      <c r="CGN591" s="198"/>
      <c r="CGO591" s="198"/>
      <c r="CGP591" s="198"/>
      <c r="CGQ591" s="198"/>
      <c r="CGR591" s="198"/>
      <c r="CGS591" s="198"/>
      <c r="CGT591" s="198"/>
      <c r="CGU591" s="198"/>
      <c r="CGV591" s="198"/>
      <c r="CGW591" s="198"/>
      <c r="CGX591" s="198"/>
      <c r="CGY591" s="198"/>
      <c r="CGZ591" s="198"/>
      <c r="CHA591" s="198"/>
      <c r="CHB591" s="198"/>
      <c r="CHC591" s="198"/>
      <c r="CHD591" s="198"/>
      <c r="CHE591" s="198"/>
      <c r="CHF591" s="198"/>
      <c r="CHG591" s="198"/>
      <c r="CHH591" s="198"/>
      <c r="CHI591" s="198"/>
      <c r="CHJ591" s="198"/>
      <c r="CHK591" s="198"/>
      <c r="CHL591" s="198"/>
      <c r="CHM591" s="198"/>
      <c r="CHN591" s="198"/>
      <c r="CHO591" s="198"/>
      <c r="CHP591" s="198"/>
      <c r="CHQ591" s="198"/>
      <c r="CHR591" s="198"/>
      <c r="CHS591" s="198"/>
      <c r="CHT591" s="198"/>
      <c r="CHU591" s="198"/>
      <c r="CHV591" s="198"/>
      <c r="CHW591" s="198"/>
      <c r="CHX591" s="198"/>
      <c r="CHY591" s="198"/>
      <c r="CHZ591" s="198"/>
      <c r="CIA591" s="198"/>
      <c r="CIB591" s="198"/>
      <c r="CIC591" s="198"/>
      <c r="CID591" s="198"/>
      <c r="CIE591" s="198"/>
      <c r="CIF591" s="198"/>
      <c r="CIG591" s="198"/>
      <c r="CIH591" s="198"/>
      <c r="CII591" s="198"/>
      <c r="CIJ591" s="198"/>
      <c r="CIK591" s="198"/>
      <c r="CIL591" s="198"/>
      <c r="CIM591" s="198"/>
      <c r="CIN591" s="198"/>
      <c r="CIO591" s="198"/>
      <c r="CIP591" s="198"/>
      <c r="CIQ591" s="198"/>
      <c r="CIR591" s="198"/>
      <c r="CIS591" s="198"/>
      <c r="CIT591" s="198"/>
      <c r="CIU591" s="198"/>
      <c r="CIV591" s="198"/>
      <c r="CIW591" s="198"/>
      <c r="CIX591" s="198"/>
      <c r="CIY591" s="198"/>
      <c r="CIZ591" s="198"/>
      <c r="CJA591" s="198"/>
      <c r="CJB591" s="198"/>
      <c r="CJC591" s="198"/>
      <c r="CJD591" s="198"/>
      <c r="CJE591" s="198"/>
      <c r="CJF591" s="198"/>
      <c r="CJG591" s="198"/>
      <c r="CJH591" s="198"/>
      <c r="CJI591" s="198"/>
      <c r="CJJ591" s="198"/>
      <c r="CJK591" s="198"/>
      <c r="CJL591" s="198"/>
      <c r="CJM591" s="198"/>
      <c r="CJN591" s="198"/>
      <c r="CJO591" s="198"/>
      <c r="CJP591" s="198"/>
      <c r="CJQ591" s="198"/>
      <c r="CJR591" s="198"/>
      <c r="CJS591" s="198"/>
      <c r="CJT591" s="198"/>
      <c r="CJU591" s="198"/>
      <c r="CJV591" s="198"/>
      <c r="CJW591" s="198"/>
      <c r="CJX591" s="198"/>
      <c r="CJY591" s="198"/>
      <c r="CJZ591" s="198"/>
      <c r="CKA591" s="198"/>
      <c r="CKB591" s="198"/>
      <c r="CKC591" s="198"/>
      <c r="CKD591" s="198"/>
      <c r="CKE591" s="198"/>
      <c r="CKF591" s="198"/>
      <c r="CKG591" s="198"/>
      <c r="CKH591" s="198"/>
      <c r="CKI591" s="198"/>
      <c r="CKJ591" s="198"/>
      <c r="CKK591" s="198"/>
      <c r="CKL591" s="198"/>
      <c r="CKM591" s="198"/>
      <c r="CKN591" s="198"/>
      <c r="CKO591" s="198"/>
      <c r="CKP591" s="198"/>
      <c r="CKQ591" s="198"/>
      <c r="CKR591" s="198"/>
      <c r="CKS591" s="198"/>
      <c r="CKT591" s="198"/>
      <c r="CKU591" s="198"/>
      <c r="CKV591" s="198"/>
      <c r="CKW591" s="198"/>
      <c r="CKX591" s="198"/>
      <c r="CKY591" s="198"/>
      <c r="CKZ591" s="198"/>
      <c r="CLA591" s="198"/>
      <c r="CLB591" s="198"/>
      <c r="CLC591" s="198"/>
      <c r="CLD591" s="198"/>
      <c r="CLE591" s="198"/>
      <c r="CLF591" s="198"/>
      <c r="CLG591" s="198"/>
      <c r="CLH591" s="198"/>
      <c r="CLI591" s="198"/>
      <c r="CLJ591" s="198"/>
      <c r="CLK591" s="198"/>
      <c r="CLL591" s="198"/>
      <c r="CLM591" s="198"/>
      <c r="CLN591" s="198"/>
      <c r="CLO591" s="198"/>
      <c r="CLP591" s="198"/>
      <c r="CLQ591" s="198"/>
      <c r="CLR591" s="198"/>
      <c r="CLS591" s="198"/>
      <c r="CLT591" s="198"/>
      <c r="CLU591" s="198"/>
      <c r="CLV591" s="198"/>
      <c r="CLW591" s="198"/>
      <c r="CLX591" s="198"/>
      <c r="CLY591" s="198"/>
      <c r="CLZ591" s="198"/>
      <c r="CMA591" s="198"/>
      <c r="CMB591" s="198"/>
      <c r="CMC591" s="198"/>
      <c r="CMD591" s="198"/>
      <c r="CME591" s="198"/>
      <c r="CMF591" s="198"/>
      <c r="CMG591" s="198"/>
      <c r="CMH591" s="198"/>
      <c r="CMI591" s="198"/>
      <c r="CMJ591" s="198"/>
      <c r="CMK591" s="198"/>
      <c r="CML591" s="198"/>
      <c r="CMM591" s="198"/>
      <c r="CMN591" s="198"/>
      <c r="CMO591" s="198"/>
      <c r="CMP591" s="198"/>
      <c r="CMQ591" s="198"/>
      <c r="CMR591" s="198"/>
      <c r="CMS591" s="198"/>
      <c r="CMT591" s="198"/>
      <c r="CMU591" s="198"/>
      <c r="CMV591" s="198"/>
      <c r="CMW591" s="198"/>
      <c r="CMX591" s="198"/>
      <c r="CMY591" s="198"/>
      <c r="CMZ591" s="198"/>
      <c r="CNA591" s="198"/>
      <c r="CNB591" s="198"/>
      <c r="CNC591" s="198"/>
      <c r="CND591" s="198"/>
      <c r="CNE591" s="198"/>
      <c r="CNF591" s="198"/>
      <c r="CNG591" s="198"/>
      <c r="CNH591" s="198"/>
      <c r="CNI591" s="198"/>
      <c r="CNJ591" s="198"/>
      <c r="CNK591" s="198"/>
      <c r="CNL591" s="198"/>
      <c r="CNM591" s="198"/>
      <c r="CNN591" s="198"/>
      <c r="CNO591" s="198"/>
      <c r="CNP591" s="198"/>
      <c r="CNQ591" s="198"/>
      <c r="CNR591" s="198"/>
      <c r="CNS591" s="198"/>
      <c r="CNT591" s="198"/>
      <c r="CNU591" s="198"/>
      <c r="CNV591" s="198"/>
      <c r="CNW591" s="198"/>
      <c r="CNX591" s="198"/>
      <c r="CNY591" s="198"/>
      <c r="CNZ591" s="198"/>
      <c r="COA591" s="198"/>
      <c r="COB591" s="198"/>
      <c r="COC591" s="198"/>
      <c r="COD591" s="198"/>
      <c r="COE591" s="198"/>
      <c r="COF591" s="198"/>
      <c r="COG591" s="198"/>
      <c r="COH591" s="198"/>
      <c r="COI591" s="198"/>
      <c r="COJ591" s="198"/>
      <c r="COK591" s="198"/>
      <c r="COL591" s="198"/>
      <c r="COM591" s="198"/>
      <c r="CON591" s="198"/>
      <c r="COO591" s="198"/>
      <c r="COP591" s="198"/>
      <c r="COQ591" s="198"/>
      <c r="COR591" s="198"/>
      <c r="COS591" s="198"/>
      <c r="COT591" s="198"/>
      <c r="COU591" s="198"/>
      <c r="COV591" s="198"/>
      <c r="COW591" s="198"/>
      <c r="COX591" s="198"/>
      <c r="COY591" s="198"/>
      <c r="COZ591" s="198"/>
      <c r="CPA591" s="198"/>
      <c r="CPB591" s="198"/>
      <c r="CPC591" s="198"/>
      <c r="CPD591" s="198"/>
      <c r="CPE591" s="198"/>
      <c r="CPF591" s="198"/>
      <c r="CPG591" s="198"/>
      <c r="CPH591" s="198"/>
      <c r="CPI591" s="198"/>
      <c r="CPJ591" s="198"/>
      <c r="CPK591" s="198"/>
      <c r="CPL591" s="198"/>
      <c r="CPM591" s="198"/>
      <c r="CPN591" s="198"/>
      <c r="CPO591" s="198"/>
      <c r="CPP591" s="198"/>
      <c r="CPQ591" s="198"/>
      <c r="CPR591" s="198"/>
      <c r="CPS591" s="198"/>
      <c r="CPT591" s="198"/>
      <c r="CPU591" s="198"/>
      <c r="CPV591" s="198"/>
      <c r="CPW591" s="198"/>
      <c r="CPX591" s="198"/>
      <c r="CPY591" s="198"/>
      <c r="CPZ591" s="198"/>
      <c r="CQA591" s="198"/>
      <c r="CQB591" s="198"/>
      <c r="CQC591" s="198"/>
      <c r="CQD591" s="198"/>
      <c r="CQE591" s="198"/>
      <c r="CQF591" s="198"/>
      <c r="CQG591" s="198"/>
      <c r="CQH591" s="198"/>
      <c r="CQI591" s="198"/>
      <c r="CQJ591" s="198"/>
      <c r="CQK591" s="198"/>
      <c r="CQL591" s="198"/>
      <c r="CQM591" s="198"/>
      <c r="CQN591" s="198"/>
      <c r="CQO591" s="198"/>
      <c r="CQP591" s="198"/>
      <c r="CQQ591" s="198"/>
      <c r="CQR591" s="198"/>
      <c r="CQS591" s="198"/>
      <c r="CQT591" s="198"/>
      <c r="CQU591" s="198"/>
      <c r="CQV591" s="198"/>
      <c r="CQW591" s="198"/>
      <c r="CQX591" s="198"/>
      <c r="CQY591" s="198"/>
      <c r="CQZ591" s="198"/>
      <c r="CRA591" s="198"/>
      <c r="CRB591" s="198"/>
      <c r="CRC591" s="198"/>
      <c r="CRD591" s="198"/>
      <c r="CRE591" s="198"/>
      <c r="CRF591" s="198"/>
      <c r="CRG591" s="198"/>
      <c r="CRH591" s="198"/>
      <c r="CRI591" s="198"/>
      <c r="CRJ591" s="198"/>
      <c r="CRK591" s="198"/>
      <c r="CRL591" s="198"/>
      <c r="CRM591" s="198"/>
      <c r="CRN591" s="198"/>
      <c r="CRO591" s="198"/>
      <c r="CRP591" s="198"/>
      <c r="CRQ591" s="198"/>
      <c r="CRR591" s="198"/>
      <c r="CRS591" s="198"/>
      <c r="CRT591" s="198"/>
      <c r="CRU591" s="198"/>
      <c r="CRV591" s="198"/>
      <c r="CRW591" s="198"/>
      <c r="CRX591" s="198"/>
      <c r="CRY591" s="198"/>
      <c r="CRZ591" s="198"/>
      <c r="CSA591" s="198"/>
      <c r="CSB591" s="198"/>
      <c r="CSC591" s="198"/>
      <c r="CSD591" s="198"/>
      <c r="CSE591" s="198"/>
      <c r="CSF591" s="198"/>
      <c r="CSG591" s="198"/>
      <c r="CSH591" s="198"/>
      <c r="CSI591" s="198"/>
      <c r="CSJ591" s="198"/>
      <c r="CSK591" s="198"/>
      <c r="CSL591" s="198"/>
      <c r="CSM591" s="198"/>
      <c r="CSN591" s="198"/>
      <c r="CSO591" s="198"/>
      <c r="CSP591" s="198"/>
      <c r="CSQ591" s="198"/>
      <c r="CSR591" s="198"/>
      <c r="CSS591" s="198"/>
      <c r="CST591" s="198"/>
      <c r="CSU591" s="198"/>
      <c r="CSV591" s="198"/>
      <c r="CSW591" s="198"/>
      <c r="CSX591" s="198"/>
      <c r="CSY591" s="198"/>
      <c r="CSZ591" s="198"/>
      <c r="CTA591" s="198"/>
      <c r="CTB591" s="198"/>
      <c r="CTC591" s="198"/>
      <c r="CTD591" s="198"/>
      <c r="CTE591" s="198"/>
      <c r="CTF591" s="198"/>
      <c r="CTG591" s="198"/>
      <c r="CTH591" s="198"/>
      <c r="CTI591" s="198"/>
      <c r="CTJ591" s="198"/>
      <c r="CTK591" s="198"/>
      <c r="CTL591" s="198"/>
      <c r="CTM591" s="198"/>
      <c r="CTN591" s="198"/>
      <c r="CTO591" s="198"/>
      <c r="CTP591" s="198"/>
      <c r="CTQ591" s="198"/>
      <c r="CTR591" s="198"/>
      <c r="CTS591" s="198"/>
      <c r="CTT591" s="198"/>
      <c r="CTU591" s="198"/>
      <c r="CTV591" s="198"/>
      <c r="CTW591" s="198"/>
      <c r="CTX591" s="198"/>
      <c r="CTY591" s="198"/>
      <c r="CTZ591" s="198"/>
      <c r="CUA591" s="198"/>
      <c r="CUB591" s="198"/>
      <c r="CUC591" s="198"/>
      <c r="CUD591" s="198"/>
      <c r="CUE591" s="198"/>
      <c r="CUF591" s="198"/>
      <c r="CUG591" s="198"/>
      <c r="CUH591" s="198"/>
      <c r="CUI591" s="198"/>
      <c r="CUJ591" s="198"/>
      <c r="CUK591" s="198"/>
      <c r="CUL591" s="198"/>
      <c r="CUM591" s="198"/>
      <c r="CUN591" s="198"/>
      <c r="CUO591" s="198"/>
      <c r="CUP591" s="198"/>
      <c r="CUQ591" s="198"/>
      <c r="CUR591" s="198"/>
      <c r="CUS591" s="198"/>
      <c r="CUT591" s="198"/>
      <c r="CUU591" s="198"/>
      <c r="CUV591" s="198"/>
      <c r="CUW591" s="198"/>
      <c r="CUX591" s="198"/>
      <c r="CUY591" s="198"/>
      <c r="CUZ591" s="198"/>
      <c r="CVA591" s="198"/>
      <c r="CVB591" s="198"/>
      <c r="CVC591" s="198"/>
      <c r="CVD591" s="198"/>
      <c r="CVE591" s="198"/>
      <c r="CVF591" s="198"/>
      <c r="CVG591" s="198"/>
      <c r="CVH591" s="198"/>
      <c r="CVI591" s="198"/>
      <c r="CVJ591" s="198"/>
      <c r="CVK591" s="198"/>
      <c r="CVL591" s="198"/>
      <c r="CVM591" s="198"/>
      <c r="CVN591" s="198"/>
      <c r="CVO591" s="198"/>
      <c r="CVP591" s="198"/>
      <c r="CVQ591" s="198"/>
      <c r="CVR591" s="198"/>
      <c r="CVS591" s="198"/>
      <c r="CVT591" s="198"/>
      <c r="CVU591" s="198"/>
      <c r="CVV591" s="198"/>
      <c r="CVW591" s="198"/>
      <c r="CVX591" s="198"/>
      <c r="CVY591" s="198"/>
      <c r="CVZ591" s="198"/>
      <c r="CWA591" s="198"/>
      <c r="CWB591" s="198"/>
      <c r="CWC591" s="198"/>
      <c r="CWD591" s="198"/>
      <c r="CWE591" s="198"/>
      <c r="CWF591" s="198"/>
      <c r="CWG591" s="198"/>
      <c r="CWH591" s="198"/>
      <c r="CWI591" s="198"/>
      <c r="CWJ591" s="198"/>
      <c r="CWK591" s="198"/>
      <c r="CWL591" s="198"/>
      <c r="CWM591" s="198"/>
      <c r="CWN591" s="198"/>
      <c r="CWO591" s="198"/>
      <c r="CWP591" s="198"/>
      <c r="CWQ591" s="198"/>
      <c r="CWR591" s="198"/>
      <c r="CWS591" s="198"/>
      <c r="CWT591" s="198"/>
      <c r="CWU591" s="198"/>
      <c r="CWV591" s="198"/>
      <c r="CWW591" s="198"/>
      <c r="CWX591" s="198"/>
      <c r="CWY591" s="198"/>
      <c r="CWZ591" s="198"/>
      <c r="CXA591" s="198"/>
      <c r="CXB591" s="198"/>
      <c r="CXC591" s="198"/>
      <c r="CXD591" s="198"/>
      <c r="CXE591" s="198"/>
      <c r="CXF591" s="198"/>
      <c r="CXG591" s="198"/>
      <c r="CXH591" s="198"/>
      <c r="CXI591" s="198"/>
      <c r="CXJ591" s="198"/>
      <c r="CXK591" s="198"/>
      <c r="CXL591" s="198"/>
      <c r="CXM591" s="198"/>
      <c r="CXN591" s="198"/>
      <c r="CXO591" s="198"/>
      <c r="CXP591" s="198"/>
      <c r="CXQ591" s="198"/>
      <c r="CXR591" s="198"/>
      <c r="CXS591" s="198"/>
      <c r="CXT591" s="198"/>
      <c r="CXU591" s="198"/>
      <c r="CXV591" s="198"/>
      <c r="CXW591" s="198"/>
      <c r="CXX591" s="198"/>
      <c r="CXY591" s="198"/>
      <c r="CXZ591" s="198"/>
      <c r="CYA591" s="198"/>
      <c r="CYB591" s="198"/>
      <c r="CYC591" s="198"/>
      <c r="CYD591" s="198"/>
      <c r="CYE591" s="198"/>
      <c r="CYF591" s="198"/>
      <c r="CYG591" s="198"/>
      <c r="CYH591" s="198"/>
      <c r="CYI591" s="198"/>
      <c r="CYJ591" s="198"/>
      <c r="CYK591" s="198"/>
      <c r="CYL591" s="198"/>
      <c r="CYM591" s="198"/>
      <c r="CYN591" s="198"/>
      <c r="CYO591" s="198"/>
      <c r="CYP591" s="198"/>
      <c r="CYQ591" s="198"/>
      <c r="CYR591" s="198"/>
      <c r="CYS591" s="198"/>
      <c r="CYT591" s="198"/>
      <c r="CYU591" s="198"/>
      <c r="CYV591" s="198"/>
      <c r="CYW591" s="198"/>
      <c r="CYX591" s="198"/>
      <c r="CYY591" s="198"/>
      <c r="CYZ591" s="198"/>
      <c r="CZA591" s="198"/>
      <c r="CZB591" s="198"/>
      <c r="CZC591" s="198"/>
      <c r="CZD591" s="198"/>
      <c r="CZE591" s="198"/>
      <c r="CZF591" s="198"/>
      <c r="CZG591" s="198"/>
      <c r="CZH591" s="198"/>
      <c r="CZI591" s="198"/>
      <c r="CZJ591" s="198"/>
      <c r="CZK591" s="198"/>
      <c r="CZL591" s="198"/>
      <c r="CZM591" s="198"/>
      <c r="CZN591" s="198"/>
      <c r="CZO591" s="198"/>
      <c r="CZP591" s="198"/>
      <c r="CZQ591" s="198"/>
      <c r="CZR591" s="198"/>
      <c r="CZS591" s="198"/>
      <c r="CZT591" s="198"/>
      <c r="CZU591" s="198"/>
      <c r="CZV591" s="198"/>
      <c r="CZW591" s="198"/>
      <c r="CZX591" s="198"/>
      <c r="CZY591" s="198"/>
      <c r="CZZ591" s="198"/>
      <c r="DAA591" s="198"/>
      <c r="DAB591" s="198"/>
      <c r="DAC591" s="198"/>
      <c r="DAD591" s="198"/>
      <c r="DAE591" s="198"/>
      <c r="DAF591" s="198"/>
      <c r="DAG591" s="198"/>
      <c r="DAH591" s="198"/>
      <c r="DAI591" s="198"/>
      <c r="DAJ591" s="198"/>
      <c r="DAK591" s="198"/>
      <c r="DAL591" s="198"/>
      <c r="DAM591" s="198"/>
      <c r="DAN591" s="198"/>
      <c r="DAO591" s="198"/>
      <c r="DAP591" s="198"/>
      <c r="DAQ591" s="198"/>
      <c r="DAR591" s="198"/>
      <c r="DAS591" s="198"/>
      <c r="DAT591" s="198"/>
      <c r="DAU591" s="198"/>
      <c r="DAV591" s="198"/>
      <c r="DAW591" s="198"/>
      <c r="DAX591" s="198"/>
      <c r="DAY591" s="198"/>
      <c r="DAZ591" s="198"/>
      <c r="DBA591" s="198"/>
      <c r="DBB591" s="198"/>
      <c r="DBC591" s="198"/>
      <c r="DBD591" s="198"/>
      <c r="DBE591" s="198"/>
      <c r="DBF591" s="198"/>
      <c r="DBG591" s="198"/>
      <c r="DBH591" s="198"/>
      <c r="DBI591" s="198"/>
      <c r="DBJ591" s="198"/>
      <c r="DBK591" s="198"/>
      <c r="DBL591" s="198"/>
      <c r="DBM591" s="198"/>
      <c r="DBN591" s="198"/>
      <c r="DBO591" s="198"/>
      <c r="DBP591" s="198"/>
      <c r="DBQ591" s="198"/>
      <c r="DBR591" s="198"/>
      <c r="DBS591" s="198"/>
      <c r="DBT591" s="198"/>
      <c r="DBU591" s="198"/>
      <c r="DBV591" s="198"/>
      <c r="DBW591" s="198"/>
      <c r="DBX591" s="198"/>
      <c r="DBY591" s="198"/>
      <c r="DBZ591" s="198"/>
      <c r="DCA591" s="198"/>
      <c r="DCB591" s="198"/>
      <c r="DCC591" s="198"/>
      <c r="DCD591" s="198"/>
      <c r="DCE591" s="198"/>
      <c r="DCF591" s="198"/>
      <c r="DCG591" s="198"/>
      <c r="DCH591" s="198"/>
      <c r="DCI591" s="198"/>
      <c r="DCJ591" s="198"/>
      <c r="DCK591" s="198"/>
      <c r="DCL591" s="198"/>
      <c r="DCM591" s="198"/>
      <c r="DCN591" s="198"/>
      <c r="DCO591" s="198"/>
      <c r="DCP591" s="198"/>
      <c r="DCQ591" s="198"/>
      <c r="DCR591" s="198"/>
      <c r="DCS591" s="198"/>
      <c r="DCT591" s="198"/>
      <c r="DCU591" s="198"/>
      <c r="DCV591" s="198"/>
      <c r="DCW591" s="198"/>
      <c r="DCX591" s="198"/>
      <c r="DCY591" s="198"/>
      <c r="DCZ591" s="198"/>
      <c r="DDA591" s="198"/>
      <c r="DDB591" s="198"/>
      <c r="DDC591" s="198"/>
      <c r="DDD591" s="198"/>
      <c r="DDE591" s="198"/>
      <c r="DDF591" s="198"/>
      <c r="DDG591" s="198"/>
      <c r="DDH591" s="198"/>
      <c r="DDI591" s="198"/>
      <c r="DDJ591" s="198"/>
      <c r="DDK591" s="198"/>
      <c r="DDL591" s="198"/>
      <c r="DDM591" s="198"/>
      <c r="DDN591" s="198"/>
      <c r="DDO591" s="198"/>
      <c r="DDP591" s="198"/>
      <c r="DDQ591" s="198"/>
      <c r="DDR591" s="198"/>
      <c r="DDS591" s="198"/>
      <c r="DDT591" s="198"/>
      <c r="DDU591" s="198"/>
      <c r="DDV591" s="198"/>
      <c r="DDW591" s="198"/>
      <c r="DDX591" s="198"/>
      <c r="DDY591" s="198"/>
      <c r="DDZ591" s="198"/>
      <c r="DEA591" s="198"/>
      <c r="DEB591" s="198"/>
      <c r="DEC591" s="198"/>
      <c r="DED591" s="198"/>
      <c r="DEE591" s="198"/>
      <c r="DEF591" s="198"/>
      <c r="DEG591" s="198"/>
      <c r="DEH591" s="198"/>
      <c r="DEI591" s="198"/>
      <c r="DEJ591" s="198"/>
      <c r="DEK591" s="198"/>
      <c r="DEL591" s="198"/>
      <c r="DEM591" s="198"/>
      <c r="DEN591" s="198"/>
      <c r="DEO591" s="198"/>
      <c r="DEP591" s="198"/>
      <c r="DEQ591" s="198"/>
      <c r="DER591" s="198"/>
      <c r="DES591" s="198"/>
      <c r="DET591" s="198"/>
      <c r="DEU591" s="198"/>
      <c r="DEV591" s="198"/>
      <c r="DEW591" s="198"/>
      <c r="DEX591" s="198"/>
      <c r="DEY591" s="198"/>
      <c r="DEZ591" s="198"/>
      <c r="DFA591" s="198"/>
      <c r="DFB591" s="198"/>
      <c r="DFC591" s="198"/>
      <c r="DFD591" s="198"/>
      <c r="DFE591" s="198"/>
      <c r="DFF591" s="198"/>
      <c r="DFG591" s="198"/>
      <c r="DFH591" s="198"/>
      <c r="DFI591" s="198"/>
      <c r="DFJ591" s="198"/>
      <c r="DFK591" s="198"/>
      <c r="DFL591" s="198"/>
      <c r="DFM591" s="198"/>
      <c r="DFN591" s="198"/>
      <c r="DFO591" s="198"/>
      <c r="DFP591" s="198"/>
      <c r="DFQ591" s="198"/>
      <c r="DFR591" s="198"/>
      <c r="DFS591" s="198"/>
      <c r="DFT591" s="198"/>
      <c r="DFU591" s="198"/>
      <c r="DFV591" s="198"/>
      <c r="DFW591" s="198"/>
      <c r="DFX591" s="198"/>
      <c r="DFY591" s="198"/>
      <c r="DFZ591" s="198"/>
      <c r="DGA591" s="198"/>
      <c r="DGB591" s="198"/>
      <c r="DGC591" s="198"/>
      <c r="DGD591" s="198"/>
      <c r="DGE591" s="198"/>
      <c r="DGF591" s="198"/>
      <c r="DGG591" s="198"/>
      <c r="DGH591" s="198"/>
      <c r="DGI591" s="198"/>
      <c r="DGJ591" s="198"/>
      <c r="DGK591" s="198"/>
      <c r="DGL591" s="198"/>
      <c r="DGM591" s="198"/>
      <c r="DGN591" s="198"/>
      <c r="DGO591" s="198"/>
      <c r="DGP591" s="198"/>
      <c r="DGQ591" s="198"/>
      <c r="DGR591" s="198"/>
      <c r="DGS591" s="198"/>
      <c r="DGT591" s="198"/>
      <c r="DGU591" s="198"/>
      <c r="DGV591" s="198"/>
      <c r="DGW591" s="198"/>
      <c r="DGX591" s="198"/>
      <c r="DGY591" s="198"/>
      <c r="DGZ591" s="198"/>
      <c r="DHA591" s="198"/>
      <c r="DHB591" s="198"/>
      <c r="DHC591" s="198"/>
      <c r="DHD591" s="198"/>
      <c r="DHE591" s="198"/>
      <c r="DHF591" s="198"/>
      <c r="DHG591" s="198"/>
      <c r="DHH591" s="198"/>
      <c r="DHI591" s="198"/>
      <c r="DHJ591" s="198"/>
      <c r="DHK591" s="198"/>
      <c r="DHL591" s="198"/>
      <c r="DHM591" s="198"/>
      <c r="DHN591" s="198"/>
      <c r="DHO591" s="198"/>
      <c r="DHP591" s="198"/>
      <c r="DHQ591" s="198"/>
      <c r="DHR591" s="198"/>
      <c r="DHS591" s="198"/>
      <c r="DHT591" s="198"/>
      <c r="DHU591" s="198"/>
      <c r="DHV591" s="198"/>
      <c r="DHW591" s="198"/>
      <c r="DHX591" s="198"/>
      <c r="DHY591" s="198"/>
      <c r="DHZ591" s="198"/>
      <c r="DIA591" s="198"/>
      <c r="DIB591" s="198"/>
      <c r="DIC591" s="198"/>
      <c r="DID591" s="198"/>
      <c r="DIE591" s="198"/>
      <c r="DIF591" s="198"/>
      <c r="DIG591" s="198"/>
      <c r="DIH591" s="198"/>
      <c r="DII591" s="198"/>
      <c r="DIJ591" s="198"/>
      <c r="DIK591" s="198"/>
      <c r="DIL591" s="198"/>
      <c r="DIM591" s="198"/>
      <c r="DIN591" s="198"/>
      <c r="DIO591" s="198"/>
      <c r="DIP591" s="198"/>
      <c r="DIQ591" s="198"/>
      <c r="DIR591" s="198"/>
      <c r="DIS591" s="198"/>
      <c r="DIT591" s="198"/>
      <c r="DIU591" s="198"/>
      <c r="DIV591" s="198"/>
      <c r="DIW591" s="198"/>
      <c r="DIX591" s="198"/>
      <c r="DIY591" s="198"/>
      <c r="DIZ591" s="198"/>
      <c r="DJA591" s="198"/>
      <c r="DJB591" s="198"/>
      <c r="DJC591" s="198"/>
      <c r="DJD591" s="198"/>
      <c r="DJE591" s="198"/>
      <c r="DJF591" s="198"/>
      <c r="DJG591" s="198"/>
      <c r="DJH591" s="198"/>
      <c r="DJI591" s="198"/>
      <c r="DJJ591" s="198"/>
      <c r="DJK591" s="198"/>
      <c r="DJL591" s="198"/>
      <c r="DJM591" s="198"/>
      <c r="DJN591" s="198"/>
      <c r="DJO591" s="198"/>
      <c r="DJP591" s="198"/>
      <c r="DJQ591" s="198"/>
      <c r="DJR591" s="198"/>
      <c r="DJS591" s="198"/>
      <c r="DJT591" s="198"/>
      <c r="DJU591" s="198"/>
      <c r="DJV591" s="198"/>
      <c r="DJW591" s="198"/>
      <c r="DJX591" s="198"/>
      <c r="DJY591" s="198"/>
      <c r="DJZ591" s="198"/>
      <c r="DKA591" s="198"/>
      <c r="DKB591" s="198"/>
      <c r="DKC591" s="198"/>
      <c r="DKD591" s="198"/>
      <c r="DKE591" s="198"/>
      <c r="DKF591" s="198"/>
      <c r="DKG591" s="198"/>
      <c r="DKH591" s="198"/>
      <c r="DKI591" s="198"/>
      <c r="DKJ591" s="198"/>
      <c r="DKK591" s="198"/>
      <c r="DKL591" s="198"/>
      <c r="DKM591" s="198"/>
      <c r="DKN591" s="198"/>
      <c r="DKO591" s="198"/>
      <c r="DKP591" s="198"/>
      <c r="DKQ591" s="198"/>
      <c r="DKR591" s="198"/>
      <c r="DKS591" s="198"/>
      <c r="DKT591" s="198"/>
      <c r="DKU591" s="198"/>
      <c r="DKV591" s="198"/>
      <c r="DKW591" s="198"/>
      <c r="DKX591" s="198"/>
      <c r="DKY591" s="198"/>
      <c r="DKZ591" s="198"/>
      <c r="DLA591" s="198"/>
      <c r="DLB591" s="198"/>
      <c r="DLC591" s="198"/>
      <c r="DLD591" s="198"/>
      <c r="DLE591" s="198"/>
      <c r="DLF591" s="198"/>
      <c r="DLG591" s="198"/>
      <c r="DLH591" s="198"/>
      <c r="DLI591" s="198"/>
      <c r="DLJ591" s="198"/>
      <c r="DLK591" s="198"/>
      <c r="DLL591" s="198"/>
      <c r="DLM591" s="198"/>
      <c r="DLN591" s="198"/>
      <c r="DLO591" s="198"/>
      <c r="DLP591" s="198"/>
      <c r="DLQ591" s="198"/>
      <c r="DLR591" s="198"/>
      <c r="DLS591" s="198"/>
      <c r="DLT591" s="198"/>
      <c r="DLU591" s="198"/>
      <c r="DLV591" s="198"/>
      <c r="DLW591" s="198"/>
      <c r="DLX591" s="198"/>
      <c r="DLY591" s="198"/>
      <c r="DLZ591" s="198"/>
      <c r="DMA591" s="198"/>
      <c r="DMB591" s="198"/>
      <c r="DMC591" s="198"/>
      <c r="DMD591" s="198"/>
      <c r="DME591" s="198"/>
      <c r="DMF591" s="198"/>
      <c r="DMG591" s="198"/>
      <c r="DMH591" s="198"/>
      <c r="DMI591" s="198"/>
      <c r="DMJ591" s="198"/>
      <c r="DMK591" s="198"/>
      <c r="DML591" s="198"/>
      <c r="DMM591" s="198"/>
      <c r="DMN591" s="198"/>
      <c r="DMO591" s="198"/>
      <c r="DMP591" s="198"/>
      <c r="DMQ591" s="198"/>
      <c r="DMR591" s="198"/>
      <c r="DMS591" s="198"/>
      <c r="DMT591" s="198"/>
      <c r="DMU591" s="198"/>
      <c r="DMV591" s="198"/>
      <c r="DMW591" s="198"/>
      <c r="DMX591" s="198"/>
      <c r="DMY591" s="198"/>
      <c r="DMZ591" s="198"/>
      <c r="DNA591" s="198"/>
      <c r="DNB591" s="198"/>
      <c r="DNC591" s="198"/>
      <c r="DND591" s="198"/>
      <c r="DNE591" s="198"/>
      <c r="DNF591" s="198"/>
      <c r="DNG591" s="198"/>
      <c r="DNH591" s="198"/>
      <c r="DNI591" s="198"/>
      <c r="DNJ591" s="198"/>
      <c r="DNK591" s="198"/>
      <c r="DNL591" s="198"/>
      <c r="DNM591" s="198"/>
      <c r="DNN591" s="198"/>
      <c r="DNO591" s="198"/>
      <c r="DNP591" s="198"/>
      <c r="DNQ591" s="198"/>
      <c r="DNR591" s="198"/>
      <c r="DNS591" s="198"/>
      <c r="DNT591" s="198"/>
      <c r="DNU591" s="198"/>
      <c r="DNV591" s="198"/>
      <c r="DNW591" s="198"/>
      <c r="DNX591" s="198"/>
      <c r="DNY591" s="198"/>
      <c r="DNZ591" s="198"/>
      <c r="DOA591" s="198"/>
      <c r="DOB591" s="198"/>
      <c r="DOC591" s="198"/>
      <c r="DOD591" s="198"/>
      <c r="DOE591" s="198"/>
      <c r="DOF591" s="198"/>
      <c r="DOG591" s="198"/>
      <c r="DOH591" s="198"/>
      <c r="DOI591" s="198"/>
      <c r="DOJ591" s="198"/>
      <c r="DOK591" s="198"/>
      <c r="DOL591" s="198"/>
      <c r="DOM591" s="198"/>
      <c r="DON591" s="198"/>
      <c r="DOO591" s="198"/>
      <c r="DOP591" s="198"/>
      <c r="DOQ591" s="198"/>
      <c r="DOR591" s="198"/>
      <c r="DOS591" s="198"/>
      <c r="DOT591" s="198"/>
      <c r="DOU591" s="198"/>
      <c r="DOV591" s="198"/>
      <c r="DOW591" s="198"/>
      <c r="DOX591" s="198"/>
      <c r="DOY591" s="198"/>
      <c r="DOZ591" s="198"/>
      <c r="DPA591" s="198"/>
      <c r="DPB591" s="198"/>
      <c r="DPC591" s="198"/>
      <c r="DPD591" s="198"/>
      <c r="DPE591" s="198"/>
      <c r="DPF591" s="198"/>
      <c r="DPG591" s="198"/>
      <c r="DPH591" s="198"/>
      <c r="DPI591" s="198"/>
      <c r="DPJ591" s="198"/>
      <c r="DPK591" s="198"/>
      <c r="DPL591" s="198"/>
      <c r="DPM591" s="198"/>
      <c r="DPN591" s="198"/>
      <c r="DPO591" s="198"/>
      <c r="DPP591" s="198"/>
      <c r="DPQ591" s="198"/>
      <c r="DPR591" s="198"/>
      <c r="DPS591" s="198"/>
      <c r="DPT591" s="198"/>
      <c r="DPU591" s="198"/>
      <c r="DPV591" s="198"/>
      <c r="DPW591" s="198"/>
      <c r="DPX591" s="198"/>
      <c r="DPY591" s="198"/>
      <c r="DPZ591" s="198"/>
      <c r="DQA591" s="198"/>
      <c r="DQB591" s="198"/>
      <c r="DQC591" s="198"/>
      <c r="DQD591" s="198"/>
      <c r="DQE591" s="198"/>
      <c r="DQF591" s="198"/>
      <c r="DQG591" s="198"/>
      <c r="DQH591" s="198"/>
      <c r="DQI591" s="198"/>
      <c r="DQJ591" s="198"/>
      <c r="DQK591" s="198"/>
      <c r="DQL591" s="198"/>
      <c r="DQM591" s="198"/>
      <c r="DQN591" s="198"/>
      <c r="DQO591" s="198"/>
      <c r="DQP591" s="198"/>
      <c r="DQQ591" s="198"/>
      <c r="DQR591" s="198"/>
      <c r="DQS591" s="198"/>
      <c r="DQT591" s="198"/>
      <c r="DQU591" s="198"/>
      <c r="DQV591" s="198"/>
      <c r="DQW591" s="198"/>
      <c r="DQX591" s="198"/>
      <c r="DQY591" s="198"/>
      <c r="DQZ591" s="198"/>
      <c r="DRA591" s="198"/>
      <c r="DRB591" s="198"/>
      <c r="DRC591" s="198"/>
      <c r="DRD591" s="198"/>
      <c r="DRE591" s="198"/>
      <c r="DRF591" s="198"/>
      <c r="DRG591" s="198"/>
      <c r="DRH591" s="198"/>
      <c r="DRI591" s="198"/>
      <c r="DRJ591" s="198"/>
      <c r="DRK591" s="198"/>
      <c r="DRL591" s="198"/>
      <c r="DRM591" s="198"/>
      <c r="DRN591" s="198"/>
      <c r="DRO591" s="198"/>
      <c r="DRP591" s="198"/>
      <c r="DRQ591" s="198"/>
      <c r="DRR591" s="198"/>
      <c r="DRS591" s="198"/>
      <c r="DRT591" s="198"/>
      <c r="DRU591" s="198"/>
      <c r="DRV591" s="198"/>
      <c r="DRW591" s="198"/>
      <c r="DRX591" s="198"/>
      <c r="DRY591" s="198"/>
      <c r="DRZ591" s="198"/>
      <c r="DSA591" s="198"/>
      <c r="DSB591" s="198"/>
      <c r="DSC591" s="198"/>
      <c r="DSD591" s="198"/>
      <c r="DSE591" s="198"/>
      <c r="DSF591" s="198"/>
      <c r="DSG591" s="198"/>
      <c r="DSH591" s="198"/>
      <c r="DSI591" s="198"/>
      <c r="DSJ591" s="198"/>
      <c r="DSK591" s="198"/>
      <c r="DSL591" s="198"/>
      <c r="DSM591" s="198"/>
      <c r="DSN591" s="198"/>
      <c r="DSO591" s="198"/>
      <c r="DSP591" s="198"/>
      <c r="DSQ591" s="198"/>
      <c r="DSR591" s="198"/>
      <c r="DSS591" s="198"/>
      <c r="DST591" s="198"/>
      <c r="DSU591" s="198"/>
      <c r="DSV591" s="198"/>
      <c r="DSW591" s="198"/>
      <c r="DSX591" s="198"/>
      <c r="DSY591" s="198"/>
      <c r="DSZ591" s="198"/>
      <c r="DTA591" s="198"/>
      <c r="DTB591" s="198"/>
      <c r="DTC591" s="198"/>
      <c r="DTD591" s="198"/>
      <c r="DTE591" s="198"/>
      <c r="DTF591" s="198"/>
      <c r="DTG591" s="198"/>
      <c r="DTH591" s="198"/>
      <c r="DTI591" s="198"/>
      <c r="DTJ591" s="198"/>
      <c r="DTK591" s="198"/>
      <c r="DTL591" s="198"/>
      <c r="DTM591" s="198"/>
      <c r="DTN591" s="198"/>
      <c r="DTO591" s="198"/>
      <c r="DTP591" s="198"/>
      <c r="DTQ591" s="198"/>
      <c r="DTR591" s="198"/>
      <c r="DTS591" s="198"/>
      <c r="DTT591" s="198"/>
      <c r="DTU591" s="198"/>
      <c r="DTV591" s="198"/>
      <c r="DTW591" s="198"/>
      <c r="DTX591" s="198"/>
      <c r="DTY591" s="198"/>
      <c r="DTZ591" s="198"/>
      <c r="DUA591" s="198"/>
      <c r="DUB591" s="198"/>
      <c r="DUC591" s="198"/>
      <c r="DUD591" s="198"/>
      <c r="DUE591" s="198"/>
      <c r="DUF591" s="198"/>
      <c r="DUG591" s="198"/>
      <c r="DUH591" s="198"/>
      <c r="DUI591" s="198"/>
      <c r="DUJ591" s="198"/>
      <c r="DUK591" s="198"/>
      <c r="DUL591" s="198"/>
      <c r="DUM591" s="198"/>
      <c r="DUN591" s="198"/>
      <c r="DUO591" s="198"/>
      <c r="DUP591" s="198"/>
      <c r="DUQ591" s="198"/>
      <c r="DUR591" s="198"/>
      <c r="DUS591" s="198"/>
      <c r="DUT591" s="198"/>
      <c r="DUU591" s="198"/>
      <c r="DUV591" s="198"/>
      <c r="DUW591" s="198"/>
      <c r="DUX591" s="198"/>
      <c r="DUY591" s="198"/>
      <c r="DUZ591" s="198"/>
      <c r="DVA591" s="198"/>
      <c r="DVB591" s="198"/>
      <c r="DVC591" s="198"/>
      <c r="DVD591" s="198"/>
      <c r="DVE591" s="198"/>
      <c r="DVF591" s="198"/>
      <c r="DVG591" s="198"/>
      <c r="DVH591" s="198"/>
      <c r="DVI591" s="198"/>
      <c r="DVJ591" s="198"/>
      <c r="DVK591" s="198"/>
      <c r="DVL591" s="198"/>
      <c r="DVM591" s="198"/>
      <c r="DVN591" s="198"/>
      <c r="DVO591" s="198"/>
      <c r="DVP591" s="198"/>
      <c r="DVQ591" s="198"/>
      <c r="DVR591" s="198"/>
      <c r="DVS591" s="198"/>
      <c r="DVT591" s="198"/>
      <c r="DVU591" s="198"/>
      <c r="DVV591" s="198"/>
      <c r="DVW591" s="198"/>
      <c r="DVX591" s="198"/>
      <c r="DVY591" s="198"/>
      <c r="DVZ591" s="198"/>
      <c r="DWA591" s="198"/>
      <c r="DWB591" s="198"/>
      <c r="DWC591" s="198"/>
      <c r="DWD591" s="198"/>
      <c r="DWE591" s="198"/>
      <c r="DWF591" s="198"/>
      <c r="DWG591" s="198"/>
      <c r="DWH591" s="198"/>
      <c r="DWI591" s="198"/>
      <c r="DWJ591" s="198"/>
      <c r="DWK591" s="198"/>
      <c r="DWL591" s="198"/>
      <c r="DWM591" s="198"/>
      <c r="DWN591" s="198"/>
      <c r="DWO591" s="198"/>
      <c r="DWP591" s="198"/>
      <c r="DWQ591" s="198"/>
      <c r="DWR591" s="198"/>
      <c r="DWS591" s="198"/>
      <c r="DWT591" s="198"/>
      <c r="DWU591" s="198"/>
      <c r="DWV591" s="198"/>
      <c r="DWW591" s="198"/>
      <c r="DWX591" s="198"/>
      <c r="DWY591" s="198"/>
      <c r="DWZ591" s="198"/>
      <c r="DXA591" s="198"/>
      <c r="DXB591" s="198"/>
      <c r="DXC591" s="198"/>
      <c r="DXD591" s="198"/>
      <c r="DXE591" s="198"/>
      <c r="DXF591" s="198"/>
      <c r="DXG591" s="198"/>
      <c r="DXH591" s="198"/>
      <c r="DXI591" s="198"/>
      <c r="DXJ591" s="198"/>
      <c r="DXK591" s="198"/>
      <c r="DXL591" s="198"/>
      <c r="DXM591" s="198"/>
      <c r="DXN591" s="198"/>
      <c r="DXO591" s="198"/>
      <c r="DXP591" s="198"/>
      <c r="DXQ591" s="198"/>
      <c r="DXR591" s="198"/>
      <c r="DXS591" s="198"/>
      <c r="DXT591" s="198"/>
      <c r="DXU591" s="198"/>
      <c r="DXV591" s="198"/>
      <c r="DXW591" s="198"/>
      <c r="DXX591" s="198"/>
      <c r="DXY591" s="198"/>
      <c r="DXZ591" s="198"/>
      <c r="DYA591" s="198"/>
      <c r="DYB591" s="198"/>
      <c r="DYC591" s="198"/>
      <c r="DYD591" s="198"/>
      <c r="DYE591" s="198"/>
      <c r="DYF591" s="198"/>
      <c r="DYG591" s="198"/>
      <c r="DYH591" s="198"/>
      <c r="DYI591" s="198"/>
      <c r="DYJ591" s="198"/>
      <c r="DYK591" s="198"/>
      <c r="DYL591" s="198"/>
      <c r="DYM591" s="198"/>
      <c r="DYN591" s="198"/>
      <c r="DYO591" s="198"/>
      <c r="DYP591" s="198"/>
      <c r="DYQ591" s="198"/>
      <c r="DYR591" s="198"/>
      <c r="DYS591" s="198"/>
      <c r="DYT591" s="198"/>
      <c r="DYU591" s="198"/>
      <c r="DYV591" s="198"/>
      <c r="DYW591" s="198"/>
      <c r="DYX591" s="198"/>
      <c r="DYY591" s="198"/>
      <c r="DYZ591" s="198"/>
      <c r="DZA591" s="198"/>
      <c r="DZB591" s="198"/>
      <c r="DZC591" s="198"/>
      <c r="DZD591" s="198"/>
      <c r="DZE591" s="198"/>
      <c r="DZF591" s="198"/>
      <c r="DZG591" s="198"/>
      <c r="DZH591" s="198"/>
      <c r="DZI591" s="198"/>
      <c r="DZJ591" s="198"/>
      <c r="DZK591" s="198"/>
      <c r="DZL591" s="198"/>
      <c r="DZM591" s="198"/>
      <c r="DZN591" s="198"/>
      <c r="DZO591" s="198"/>
      <c r="DZP591" s="198"/>
      <c r="DZQ591" s="198"/>
      <c r="DZR591" s="198"/>
      <c r="DZS591" s="198"/>
      <c r="DZT591" s="198"/>
      <c r="DZU591" s="198"/>
      <c r="DZV591" s="198"/>
      <c r="DZW591" s="198"/>
      <c r="DZX591" s="198"/>
      <c r="DZY591" s="198"/>
      <c r="DZZ591" s="198"/>
      <c r="EAA591" s="198"/>
      <c r="EAB591" s="198"/>
      <c r="EAC591" s="198"/>
      <c r="EAD591" s="198"/>
      <c r="EAE591" s="198"/>
      <c r="EAF591" s="198"/>
      <c r="EAG591" s="198"/>
      <c r="EAH591" s="198"/>
      <c r="EAI591" s="198"/>
      <c r="EAJ591" s="198"/>
      <c r="EAK591" s="198"/>
      <c r="EAL591" s="198"/>
      <c r="EAM591" s="198"/>
      <c r="EAN591" s="198"/>
      <c r="EAO591" s="198"/>
      <c r="EAP591" s="198"/>
      <c r="EAQ591" s="198"/>
      <c r="EAR591" s="198"/>
      <c r="EAS591" s="198"/>
      <c r="EAT591" s="198"/>
      <c r="EAU591" s="198"/>
      <c r="EAV591" s="198"/>
      <c r="EAW591" s="198"/>
      <c r="EAX591" s="198"/>
      <c r="EAY591" s="198"/>
      <c r="EAZ591" s="198"/>
      <c r="EBA591" s="198"/>
      <c r="EBB591" s="198"/>
      <c r="EBC591" s="198"/>
      <c r="EBD591" s="198"/>
      <c r="EBE591" s="198"/>
      <c r="EBF591" s="198"/>
      <c r="EBG591" s="198"/>
      <c r="EBH591" s="198"/>
      <c r="EBI591" s="198"/>
      <c r="EBJ591" s="198"/>
      <c r="EBK591" s="198"/>
      <c r="EBL591" s="198"/>
      <c r="EBM591" s="198"/>
      <c r="EBN591" s="198"/>
      <c r="EBO591" s="198"/>
      <c r="EBP591" s="198"/>
      <c r="EBQ591" s="198"/>
      <c r="EBR591" s="198"/>
      <c r="EBS591" s="198"/>
      <c r="EBT591" s="198"/>
      <c r="EBU591" s="198"/>
      <c r="EBV591" s="198"/>
      <c r="EBW591" s="198"/>
      <c r="EBX591" s="198"/>
      <c r="EBY591" s="198"/>
      <c r="EBZ591" s="198"/>
      <c r="ECA591" s="198"/>
      <c r="ECB591" s="198"/>
      <c r="ECC591" s="198"/>
      <c r="ECD591" s="198"/>
      <c r="ECE591" s="198"/>
      <c r="ECF591" s="198"/>
      <c r="ECG591" s="198"/>
      <c r="ECH591" s="198"/>
      <c r="ECI591" s="198"/>
      <c r="ECJ591" s="198"/>
      <c r="ECK591" s="198"/>
      <c r="ECL591" s="198"/>
      <c r="ECM591" s="198"/>
      <c r="ECN591" s="198"/>
      <c r="ECO591" s="198"/>
      <c r="ECP591" s="198"/>
      <c r="ECQ591" s="198"/>
      <c r="ECR591" s="198"/>
      <c r="ECS591" s="198"/>
      <c r="ECT591" s="198"/>
      <c r="ECU591" s="198"/>
      <c r="ECV591" s="198"/>
      <c r="ECW591" s="198"/>
      <c r="ECX591" s="198"/>
      <c r="ECY591" s="198"/>
      <c r="ECZ591" s="198"/>
      <c r="EDA591" s="198"/>
      <c r="EDB591" s="198"/>
      <c r="EDC591" s="198"/>
      <c r="EDD591" s="198"/>
      <c r="EDE591" s="198"/>
      <c r="EDF591" s="198"/>
      <c r="EDG591" s="198"/>
      <c r="EDH591" s="198"/>
      <c r="EDI591" s="198"/>
      <c r="EDJ591" s="198"/>
      <c r="EDK591" s="198"/>
      <c r="EDL591" s="198"/>
      <c r="EDM591" s="198"/>
      <c r="EDN591" s="198"/>
      <c r="EDO591" s="198"/>
      <c r="EDP591" s="198"/>
      <c r="EDQ591" s="198"/>
      <c r="EDR591" s="198"/>
      <c r="EDS591" s="198"/>
      <c r="EDT591" s="198"/>
      <c r="EDU591" s="198"/>
      <c r="EDV591" s="198"/>
      <c r="EDW591" s="198"/>
      <c r="EDX591" s="198"/>
      <c r="EDY591" s="198"/>
      <c r="EDZ591" s="198"/>
      <c r="EEA591" s="198"/>
      <c r="EEB591" s="198"/>
      <c r="EEC591" s="198"/>
      <c r="EED591" s="198"/>
      <c r="EEE591" s="198"/>
      <c r="EEF591" s="198"/>
      <c r="EEG591" s="198"/>
      <c r="EEH591" s="198"/>
      <c r="EEI591" s="198"/>
      <c r="EEJ591" s="198"/>
      <c r="EEK591" s="198"/>
      <c r="EEL591" s="198"/>
      <c r="EEM591" s="198"/>
      <c r="EEN591" s="198"/>
      <c r="EEO591" s="198"/>
      <c r="EEP591" s="198"/>
      <c r="EEQ591" s="198"/>
      <c r="EER591" s="198"/>
      <c r="EES591" s="198"/>
      <c r="EET591" s="198"/>
      <c r="EEU591" s="198"/>
      <c r="EEV591" s="198"/>
      <c r="EEW591" s="198"/>
      <c r="EEX591" s="198"/>
      <c r="EEY591" s="198"/>
      <c r="EEZ591" s="198"/>
      <c r="EFA591" s="198"/>
      <c r="EFB591" s="198"/>
      <c r="EFC591" s="198"/>
      <c r="EFD591" s="198"/>
      <c r="EFE591" s="198"/>
      <c r="EFF591" s="198"/>
      <c r="EFG591" s="198"/>
      <c r="EFH591" s="198"/>
      <c r="EFI591" s="198"/>
      <c r="EFJ591" s="198"/>
      <c r="EFK591" s="198"/>
      <c r="EFL591" s="198"/>
      <c r="EFM591" s="198"/>
      <c r="EFN591" s="198"/>
      <c r="EFO591" s="198"/>
      <c r="EFP591" s="198"/>
      <c r="EFQ591" s="198"/>
      <c r="EFR591" s="198"/>
      <c r="EFS591" s="198"/>
      <c r="EFT591" s="198"/>
      <c r="EFU591" s="198"/>
      <c r="EFV591" s="198"/>
      <c r="EFW591" s="198"/>
      <c r="EFX591" s="198"/>
      <c r="EFY591" s="198"/>
      <c r="EFZ591" s="198"/>
      <c r="EGA591" s="198"/>
      <c r="EGB591" s="198"/>
      <c r="EGC591" s="198"/>
      <c r="EGD591" s="198"/>
      <c r="EGE591" s="198"/>
      <c r="EGF591" s="198"/>
      <c r="EGG591" s="198"/>
      <c r="EGH591" s="198"/>
      <c r="EGI591" s="198"/>
      <c r="EGJ591" s="198"/>
      <c r="EGK591" s="198"/>
      <c r="EGL591" s="198"/>
      <c r="EGM591" s="198"/>
      <c r="EGN591" s="198"/>
      <c r="EGO591" s="198"/>
      <c r="EGP591" s="198"/>
      <c r="EGQ591" s="198"/>
      <c r="EGR591" s="198"/>
      <c r="EGS591" s="198"/>
      <c r="EGT591" s="198"/>
      <c r="EGU591" s="198"/>
      <c r="EGV591" s="198"/>
      <c r="EGW591" s="198"/>
      <c r="EGX591" s="198"/>
      <c r="EGY591" s="198"/>
      <c r="EGZ591" s="198"/>
      <c r="EHA591" s="198"/>
      <c r="EHB591" s="198"/>
      <c r="EHC591" s="198"/>
      <c r="EHD591" s="198"/>
      <c r="EHE591" s="198"/>
      <c r="EHF591" s="198"/>
      <c r="EHG591" s="198"/>
      <c r="EHH591" s="198"/>
      <c r="EHI591" s="198"/>
      <c r="EHJ591" s="198"/>
      <c r="EHK591" s="198"/>
      <c r="EHL591" s="198"/>
      <c r="EHM591" s="198"/>
      <c r="EHN591" s="198"/>
      <c r="EHO591" s="198"/>
      <c r="EHP591" s="198"/>
      <c r="EHQ591" s="198"/>
      <c r="EHR591" s="198"/>
      <c r="EHS591" s="198"/>
      <c r="EHT591" s="198"/>
      <c r="EHU591" s="198"/>
      <c r="EHV591" s="198"/>
      <c r="EHW591" s="198"/>
      <c r="EHX591" s="198"/>
      <c r="EHY591" s="198"/>
      <c r="EHZ591" s="198"/>
      <c r="EIA591" s="198"/>
      <c r="EIB591" s="198"/>
      <c r="EIC591" s="198"/>
      <c r="EID591" s="198"/>
      <c r="EIE591" s="198"/>
      <c r="EIF591" s="198"/>
      <c r="EIG591" s="198"/>
      <c r="EIH591" s="198"/>
      <c r="EII591" s="198"/>
      <c r="EIJ591" s="198"/>
      <c r="EIK591" s="198"/>
      <c r="EIL591" s="198"/>
      <c r="EIM591" s="198"/>
      <c r="EIN591" s="198"/>
      <c r="EIO591" s="198"/>
      <c r="EIP591" s="198"/>
      <c r="EIQ591" s="198"/>
      <c r="EIR591" s="198"/>
      <c r="EIS591" s="198"/>
      <c r="EIT591" s="198"/>
      <c r="EIU591" s="198"/>
      <c r="EIV591" s="198"/>
      <c r="EIW591" s="198"/>
      <c r="EIX591" s="198"/>
      <c r="EIY591" s="198"/>
      <c r="EIZ591" s="198"/>
      <c r="EJA591" s="198"/>
      <c r="EJB591" s="198"/>
      <c r="EJC591" s="198"/>
      <c r="EJD591" s="198"/>
      <c r="EJE591" s="198"/>
      <c r="EJF591" s="198"/>
      <c r="EJG591" s="198"/>
      <c r="EJH591" s="198"/>
      <c r="EJI591" s="198"/>
      <c r="EJJ591" s="198"/>
      <c r="EJK591" s="198"/>
      <c r="EJL591" s="198"/>
      <c r="EJM591" s="198"/>
      <c r="EJN591" s="198"/>
      <c r="EJO591" s="198"/>
      <c r="EJP591" s="198"/>
      <c r="EJQ591" s="198"/>
      <c r="EJR591" s="198"/>
      <c r="EJS591" s="198"/>
      <c r="EJT591" s="198"/>
      <c r="EJU591" s="198"/>
      <c r="EJV591" s="198"/>
      <c r="EJW591" s="198"/>
      <c r="EJX591" s="198"/>
      <c r="EJY591" s="198"/>
      <c r="EJZ591" s="198"/>
      <c r="EKA591" s="198"/>
      <c r="EKB591" s="198"/>
      <c r="EKC591" s="198"/>
      <c r="EKD591" s="198"/>
      <c r="EKE591" s="198"/>
      <c r="EKF591" s="198"/>
      <c r="EKG591" s="198"/>
      <c r="EKH591" s="198"/>
      <c r="EKI591" s="198"/>
      <c r="EKJ591" s="198"/>
      <c r="EKK591" s="198"/>
      <c r="EKL591" s="198"/>
      <c r="EKM591" s="198"/>
      <c r="EKN591" s="198"/>
      <c r="EKO591" s="198"/>
      <c r="EKP591" s="198"/>
      <c r="EKQ591" s="198"/>
      <c r="EKR591" s="198"/>
      <c r="EKS591" s="198"/>
      <c r="EKT591" s="198"/>
      <c r="EKU591" s="198"/>
      <c r="EKV591" s="198"/>
      <c r="EKW591" s="198"/>
      <c r="EKX591" s="198"/>
      <c r="EKY591" s="198"/>
      <c r="EKZ591" s="198"/>
      <c r="ELA591" s="198"/>
      <c r="ELB591" s="198"/>
      <c r="ELC591" s="198"/>
      <c r="ELD591" s="198"/>
      <c r="ELE591" s="198"/>
      <c r="ELF591" s="198"/>
      <c r="ELG591" s="198"/>
      <c r="ELH591" s="198"/>
      <c r="ELI591" s="198"/>
      <c r="ELJ591" s="198"/>
      <c r="ELK591" s="198"/>
      <c r="ELL591" s="198"/>
      <c r="ELM591" s="198"/>
      <c r="ELN591" s="198"/>
      <c r="ELO591" s="198"/>
      <c r="ELP591" s="198"/>
      <c r="ELQ591" s="198"/>
      <c r="ELR591" s="198"/>
      <c r="ELS591" s="198"/>
      <c r="ELT591" s="198"/>
      <c r="ELU591" s="198"/>
      <c r="ELV591" s="198"/>
      <c r="ELW591" s="198"/>
      <c r="ELX591" s="198"/>
      <c r="ELY591" s="198"/>
      <c r="ELZ591" s="198"/>
      <c r="EMA591" s="198"/>
      <c r="EMB591" s="198"/>
      <c r="EMC591" s="198"/>
      <c r="EMD591" s="198"/>
      <c r="EME591" s="198"/>
      <c r="EMF591" s="198"/>
      <c r="EMG591" s="198"/>
      <c r="EMH591" s="198"/>
      <c r="EMI591" s="198"/>
      <c r="EMJ591" s="198"/>
      <c r="EMK591" s="198"/>
      <c r="EML591" s="198"/>
      <c r="EMM591" s="198"/>
      <c r="EMN591" s="198"/>
      <c r="EMO591" s="198"/>
      <c r="EMP591" s="198"/>
      <c r="EMQ591" s="198"/>
      <c r="EMR591" s="198"/>
      <c r="EMS591" s="198"/>
      <c r="EMT591" s="198"/>
      <c r="EMU591" s="198"/>
      <c r="EMV591" s="198"/>
      <c r="EMW591" s="198"/>
      <c r="EMX591" s="198"/>
      <c r="EMY591" s="198"/>
      <c r="EMZ591" s="198"/>
      <c r="ENA591" s="198"/>
      <c r="ENB591" s="198"/>
      <c r="ENC591" s="198"/>
      <c r="END591" s="198"/>
      <c r="ENE591" s="198"/>
      <c r="ENF591" s="198"/>
      <c r="ENG591" s="198"/>
      <c r="ENH591" s="198"/>
      <c r="ENI591" s="198"/>
      <c r="ENJ591" s="198"/>
      <c r="ENK591" s="198"/>
      <c r="ENL591" s="198"/>
      <c r="ENM591" s="198"/>
      <c r="ENN591" s="198"/>
      <c r="ENO591" s="198"/>
      <c r="ENP591" s="198"/>
      <c r="ENQ591" s="198"/>
      <c r="ENR591" s="198"/>
      <c r="ENS591" s="198"/>
      <c r="ENT591" s="198"/>
      <c r="ENU591" s="198"/>
      <c r="ENV591" s="198"/>
      <c r="ENW591" s="198"/>
      <c r="ENX591" s="198"/>
      <c r="ENY591" s="198"/>
      <c r="ENZ591" s="198"/>
      <c r="EOA591" s="198"/>
      <c r="EOB591" s="198"/>
      <c r="EOC591" s="198"/>
      <c r="EOD591" s="198"/>
      <c r="EOE591" s="198"/>
      <c r="EOF591" s="198"/>
      <c r="EOG591" s="198"/>
      <c r="EOH591" s="198"/>
      <c r="EOI591" s="198"/>
      <c r="EOJ591" s="198"/>
      <c r="EOK591" s="198"/>
      <c r="EOL591" s="198"/>
      <c r="EOM591" s="198"/>
      <c r="EON591" s="198"/>
      <c r="EOO591" s="198"/>
      <c r="EOP591" s="198"/>
      <c r="EOQ591" s="198"/>
      <c r="EOR591" s="198"/>
      <c r="EOS591" s="198"/>
      <c r="EOT591" s="198"/>
      <c r="EOU591" s="198"/>
      <c r="EOV591" s="198"/>
      <c r="EOW591" s="198"/>
      <c r="EOX591" s="198"/>
      <c r="EOY591" s="198"/>
      <c r="EOZ591" s="198"/>
      <c r="EPA591" s="198"/>
      <c r="EPB591" s="198"/>
      <c r="EPC591" s="198"/>
      <c r="EPD591" s="198"/>
      <c r="EPE591" s="198"/>
      <c r="EPF591" s="198"/>
      <c r="EPG591" s="198"/>
      <c r="EPH591" s="198"/>
      <c r="EPI591" s="198"/>
      <c r="EPJ591" s="198"/>
      <c r="EPK591" s="198"/>
      <c r="EPL591" s="198"/>
      <c r="EPM591" s="198"/>
      <c r="EPN591" s="198"/>
      <c r="EPO591" s="198"/>
      <c r="EPP591" s="198"/>
      <c r="EPQ591" s="198"/>
      <c r="EPR591" s="198"/>
      <c r="EPS591" s="198"/>
      <c r="EPT591" s="198"/>
      <c r="EPU591" s="198"/>
      <c r="EPV591" s="198"/>
      <c r="EPW591" s="198"/>
      <c r="EPX591" s="198"/>
      <c r="EPY591" s="198"/>
      <c r="EPZ591" s="198"/>
      <c r="EQA591" s="198"/>
      <c r="EQB591" s="198"/>
      <c r="EQC591" s="198"/>
      <c r="EQD591" s="198"/>
      <c r="EQE591" s="198"/>
      <c r="EQF591" s="198"/>
      <c r="EQG591" s="198"/>
      <c r="EQH591" s="198"/>
      <c r="EQI591" s="198"/>
      <c r="EQJ591" s="198"/>
      <c r="EQK591" s="198"/>
      <c r="EQL591" s="198"/>
      <c r="EQM591" s="198"/>
      <c r="EQN591" s="198"/>
      <c r="EQO591" s="198"/>
      <c r="EQP591" s="198"/>
      <c r="EQQ591" s="198"/>
      <c r="EQR591" s="198"/>
      <c r="EQS591" s="198"/>
      <c r="EQT591" s="198"/>
      <c r="EQU591" s="198"/>
      <c r="EQV591" s="198"/>
      <c r="EQW591" s="198"/>
      <c r="EQX591" s="198"/>
      <c r="EQY591" s="198"/>
      <c r="EQZ591" s="198"/>
      <c r="ERA591" s="198"/>
      <c r="ERB591" s="198"/>
      <c r="ERC591" s="198"/>
      <c r="ERD591" s="198"/>
      <c r="ERE591" s="198"/>
      <c r="ERF591" s="198"/>
      <c r="ERG591" s="198"/>
      <c r="ERH591" s="198"/>
      <c r="ERI591" s="198"/>
      <c r="ERJ591" s="198"/>
      <c r="ERK591" s="198"/>
      <c r="ERL591" s="198"/>
      <c r="ERM591" s="198"/>
      <c r="ERN591" s="198"/>
      <c r="ERO591" s="198"/>
      <c r="ERP591" s="198"/>
      <c r="ERQ591" s="198"/>
      <c r="ERR591" s="198"/>
      <c r="ERS591" s="198"/>
      <c r="ERT591" s="198"/>
      <c r="ERU591" s="198"/>
      <c r="ERV591" s="198"/>
      <c r="ERW591" s="198"/>
      <c r="ERX591" s="198"/>
      <c r="ERY591" s="198"/>
      <c r="ERZ591" s="198"/>
      <c r="ESA591" s="198"/>
      <c r="ESB591" s="198"/>
      <c r="ESC591" s="198"/>
      <c r="ESD591" s="198"/>
      <c r="ESE591" s="198"/>
      <c r="ESF591" s="198"/>
      <c r="ESG591" s="198"/>
      <c r="ESH591" s="198"/>
      <c r="ESI591" s="198"/>
      <c r="ESJ591" s="198"/>
      <c r="ESK591" s="198"/>
      <c r="ESL591" s="198"/>
      <c r="ESM591" s="198"/>
      <c r="ESN591" s="198"/>
      <c r="ESO591" s="198"/>
      <c r="ESP591" s="198"/>
      <c r="ESQ591" s="198"/>
      <c r="ESR591" s="198"/>
      <c r="ESS591" s="198"/>
      <c r="EST591" s="198"/>
      <c r="ESU591" s="198"/>
      <c r="ESV591" s="198"/>
      <c r="ESW591" s="198"/>
      <c r="ESX591" s="198"/>
      <c r="ESY591" s="198"/>
      <c r="ESZ591" s="198"/>
      <c r="ETA591" s="198"/>
      <c r="ETB591" s="198"/>
      <c r="ETC591" s="198"/>
      <c r="ETD591" s="198"/>
      <c r="ETE591" s="198"/>
      <c r="ETF591" s="198"/>
      <c r="ETG591" s="198"/>
      <c r="ETH591" s="198"/>
      <c r="ETI591" s="198"/>
      <c r="ETJ591" s="198"/>
      <c r="ETK591" s="198"/>
      <c r="ETL591" s="198"/>
      <c r="ETM591" s="198"/>
      <c r="ETN591" s="198"/>
      <c r="ETO591" s="198"/>
      <c r="ETP591" s="198"/>
      <c r="ETQ591" s="198"/>
      <c r="ETR591" s="198"/>
      <c r="ETS591" s="198"/>
      <c r="ETT591" s="198"/>
      <c r="ETU591" s="198"/>
      <c r="ETV591" s="198"/>
      <c r="ETW591" s="198"/>
      <c r="ETX591" s="198"/>
      <c r="ETY591" s="198"/>
      <c r="ETZ591" s="198"/>
      <c r="EUA591" s="198"/>
      <c r="EUB591" s="198"/>
      <c r="EUC591" s="198"/>
      <c r="EUD591" s="198"/>
      <c r="EUE591" s="198"/>
      <c r="EUF591" s="198"/>
      <c r="EUG591" s="198"/>
      <c r="EUH591" s="198"/>
      <c r="EUI591" s="198"/>
      <c r="EUJ591" s="198"/>
      <c r="EUK591" s="198"/>
      <c r="EUL591" s="198"/>
      <c r="EUM591" s="198"/>
      <c r="EUN591" s="198"/>
      <c r="EUO591" s="198"/>
      <c r="EUP591" s="198"/>
      <c r="EUQ591" s="198"/>
      <c r="EUR591" s="198"/>
      <c r="EUS591" s="198"/>
      <c r="EUT591" s="198"/>
      <c r="EUU591" s="198"/>
      <c r="EUV591" s="198"/>
      <c r="EUW591" s="198"/>
      <c r="EUX591" s="198"/>
      <c r="EUY591" s="198"/>
      <c r="EUZ591" s="198"/>
      <c r="EVA591" s="198"/>
      <c r="EVB591" s="198"/>
      <c r="EVC591" s="198"/>
      <c r="EVD591" s="198"/>
      <c r="EVE591" s="198"/>
      <c r="EVF591" s="198"/>
      <c r="EVG591" s="198"/>
      <c r="EVH591" s="198"/>
      <c r="EVI591" s="198"/>
      <c r="EVJ591" s="198"/>
      <c r="EVK591" s="198"/>
      <c r="EVL591" s="198"/>
      <c r="EVM591" s="198"/>
      <c r="EVN591" s="198"/>
      <c r="EVO591" s="198"/>
      <c r="EVP591" s="198"/>
      <c r="EVQ591" s="198"/>
      <c r="EVR591" s="198"/>
      <c r="EVS591" s="198"/>
      <c r="EVT591" s="198"/>
      <c r="EVU591" s="198"/>
      <c r="EVV591" s="198"/>
      <c r="EVW591" s="198"/>
      <c r="EVX591" s="198"/>
      <c r="EVY591" s="198"/>
      <c r="EVZ591" s="198"/>
      <c r="EWA591" s="198"/>
      <c r="EWB591" s="198"/>
      <c r="EWC591" s="198"/>
      <c r="EWD591" s="198"/>
      <c r="EWE591" s="198"/>
      <c r="EWF591" s="198"/>
      <c r="EWG591" s="198"/>
      <c r="EWH591" s="198"/>
      <c r="EWI591" s="198"/>
      <c r="EWJ591" s="198"/>
      <c r="EWK591" s="198"/>
      <c r="EWL591" s="198"/>
      <c r="EWM591" s="198"/>
      <c r="EWN591" s="198"/>
      <c r="EWO591" s="198"/>
      <c r="EWP591" s="198"/>
      <c r="EWQ591" s="198"/>
      <c r="EWR591" s="198"/>
      <c r="EWS591" s="198"/>
      <c r="EWT591" s="198"/>
      <c r="EWU591" s="198"/>
      <c r="EWV591" s="198"/>
      <c r="EWW591" s="198"/>
      <c r="EWX591" s="198"/>
      <c r="EWY591" s="198"/>
      <c r="EWZ591" s="198"/>
      <c r="EXA591" s="198"/>
      <c r="EXB591" s="198"/>
      <c r="EXC591" s="198"/>
      <c r="EXD591" s="198"/>
      <c r="EXE591" s="198"/>
      <c r="EXF591" s="198"/>
      <c r="EXG591" s="198"/>
      <c r="EXH591" s="198"/>
      <c r="EXI591" s="198"/>
      <c r="EXJ591" s="198"/>
      <c r="EXK591" s="198"/>
      <c r="EXL591" s="198"/>
      <c r="EXM591" s="198"/>
      <c r="EXN591" s="198"/>
      <c r="EXO591" s="198"/>
      <c r="EXP591" s="198"/>
      <c r="EXQ591" s="198"/>
      <c r="EXR591" s="198"/>
      <c r="EXS591" s="198"/>
      <c r="EXT591" s="198"/>
      <c r="EXU591" s="198"/>
      <c r="EXV591" s="198"/>
      <c r="EXW591" s="198"/>
      <c r="EXX591" s="198"/>
      <c r="EXY591" s="198"/>
      <c r="EXZ591" s="198"/>
      <c r="EYA591" s="198"/>
      <c r="EYB591" s="198"/>
      <c r="EYC591" s="198"/>
      <c r="EYD591" s="198"/>
      <c r="EYE591" s="198"/>
      <c r="EYF591" s="198"/>
      <c r="EYG591" s="198"/>
      <c r="EYH591" s="198"/>
      <c r="EYI591" s="198"/>
      <c r="EYJ591" s="198"/>
      <c r="EYK591" s="198"/>
      <c r="EYL591" s="198"/>
      <c r="EYM591" s="198"/>
      <c r="EYN591" s="198"/>
      <c r="EYO591" s="198"/>
      <c r="EYP591" s="198"/>
      <c r="EYQ591" s="198"/>
      <c r="EYR591" s="198"/>
      <c r="EYS591" s="198"/>
      <c r="EYT591" s="198"/>
      <c r="EYU591" s="198"/>
      <c r="EYV591" s="198"/>
      <c r="EYW591" s="198"/>
      <c r="EYX591" s="198"/>
      <c r="EYY591" s="198"/>
      <c r="EYZ591" s="198"/>
      <c r="EZA591" s="198"/>
      <c r="EZB591" s="198"/>
      <c r="EZC591" s="198"/>
      <c r="EZD591" s="198"/>
      <c r="EZE591" s="198"/>
      <c r="EZF591" s="198"/>
      <c r="EZG591" s="198"/>
      <c r="EZH591" s="198"/>
      <c r="EZI591" s="198"/>
      <c r="EZJ591" s="198"/>
      <c r="EZK591" s="198"/>
      <c r="EZL591" s="198"/>
      <c r="EZM591" s="198"/>
      <c r="EZN591" s="198"/>
      <c r="EZO591" s="198"/>
      <c r="EZP591" s="198"/>
      <c r="EZQ591" s="198"/>
      <c r="EZR591" s="198"/>
      <c r="EZS591" s="198"/>
      <c r="EZT591" s="198"/>
      <c r="EZU591" s="198"/>
      <c r="EZV591" s="198"/>
      <c r="EZW591" s="198"/>
      <c r="EZX591" s="198"/>
      <c r="EZY591" s="198"/>
      <c r="EZZ591" s="198"/>
      <c r="FAA591" s="198"/>
      <c r="FAB591" s="198"/>
      <c r="FAC591" s="198"/>
      <c r="FAD591" s="198"/>
      <c r="FAE591" s="198"/>
      <c r="FAF591" s="198"/>
      <c r="FAG591" s="198"/>
      <c r="FAH591" s="198"/>
      <c r="FAI591" s="198"/>
      <c r="FAJ591" s="198"/>
      <c r="FAK591" s="198"/>
      <c r="FAL591" s="198"/>
      <c r="FAM591" s="198"/>
      <c r="FAN591" s="198"/>
      <c r="FAO591" s="198"/>
      <c r="FAP591" s="198"/>
      <c r="FAQ591" s="198"/>
      <c r="FAR591" s="198"/>
      <c r="FAS591" s="198"/>
      <c r="FAT591" s="198"/>
      <c r="FAU591" s="198"/>
      <c r="FAV591" s="198"/>
      <c r="FAW591" s="198"/>
      <c r="FAX591" s="198"/>
      <c r="FAY591" s="198"/>
      <c r="FAZ591" s="198"/>
      <c r="FBA591" s="198"/>
      <c r="FBB591" s="198"/>
      <c r="FBC591" s="198"/>
      <c r="FBD591" s="198"/>
      <c r="FBE591" s="198"/>
      <c r="FBF591" s="198"/>
      <c r="FBG591" s="198"/>
      <c r="FBH591" s="198"/>
      <c r="FBI591" s="198"/>
      <c r="FBJ591" s="198"/>
      <c r="FBK591" s="198"/>
      <c r="FBL591" s="198"/>
      <c r="FBM591" s="198"/>
      <c r="FBN591" s="198"/>
      <c r="FBO591" s="198"/>
      <c r="FBP591" s="198"/>
      <c r="FBQ591" s="198"/>
      <c r="FBR591" s="198"/>
      <c r="FBS591" s="198"/>
      <c r="FBT591" s="198"/>
      <c r="FBU591" s="198"/>
      <c r="FBV591" s="198"/>
      <c r="FBW591" s="198"/>
      <c r="FBX591" s="198"/>
      <c r="FBY591" s="198"/>
      <c r="FBZ591" s="198"/>
      <c r="FCA591" s="198"/>
      <c r="FCB591" s="198"/>
      <c r="FCC591" s="198"/>
      <c r="FCD591" s="198"/>
      <c r="FCE591" s="198"/>
      <c r="FCF591" s="198"/>
      <c r="FCG591" s="198"/>
      <c r="FCH591" s="198"/>
      <c r="FCI591" s="198"/>
      <c r="FCJ591" s="198"/>
      <c r="FCK591" s="198"/>
      <c r="FCL591" s="198"/>
      <c r="FCM591" s="198"/>
      <c r="FCN591" s="198"/>
      <c r="FCO591" s="198"/>
      <c r="FCP591" s="198"/>
      <c r="FCQ591" s="198"/>
      <c r="FCR591" s="198"/>
      <c r="FCS591" s="198"/>
      <c r="FCT591" s="198"/>
      <c r="FCU591" s="198"/>
      <c r="FCV591" s="198"/>
      <c r="FCW591" s="198"/>
      <c r="FCX591" s="198"/>
      <c r="FCY591" s="198"/>
      <c r="FCZ591" s="198"/>
      <c r="FDA591" s="198"/>
      <c r="FDB591" s="198"/>
      <c r="FDC591" s="198"/>
      <c r="FDD591" s="198"/>
      <c r="FDE591" s="198"/>
      <c r="FDF591" s="198"/>
      <c r="FDG591" s="198"/>
      <c r="FDH591" s="198"/>
      <c r="FDI591" s="198"/>
      <c r="FDJ591" s="198"/>
      <c r="FDK591" s="198"/>
      <c r="FDL591" s="198"/>
      <c r="FDM591" s="198"/>
      <c r="FDN591" s="198"/>
      <c r="FDO591" s="198"/>
      <c r="FDP591" s="198"/>
      <c r="FDQ591" s="198"/>
      <c r="FDR591" s="198"/>
      <c r="FDS591" s="198"/>
      <c r="FDT591" s="198"/>
      <c r="FDU591" s="198"/>
      <c r="FDV591" s="198"/>
      <c r="FDW591" s="198"/>
      <c r="FDX591" s="198"/>
      <c r="FDY591" s="198"/>
      <c r="FDZ591" s="198"/>
      <c r="FEA591" s="198"/>
      <c r="FEB591" s="198"/>
      <c r="FEC591" s="198"/>
      <c r="FED591" s="198"/>
      <c r="FEE591" s="198"/>
      <c r="FEF591" s="198"/>
      <c r="FEG591" s="198"/>
      <c r="FEH591" s="198"/>
      <c r="FEI591" s="198"/>
      <c r="FEJ591" s="198"/>
      <c r="FEK591" s="198"/>
      <c r="FEL591" s="198"/>
      <c r="FEM591" s="198"/>
      <c r="FEN591" s="198"/>
      <c r="FEO591" s="198"/>
      <c r="FEP591" s="198"/>
      <c r="FEQ591" s="198"/>
      <c r="FER591" s="198"/>
      <c r="FES591" s="198"/>
      <c r="FET591" s="198"/>
      <c r="FEU591" s="198"/>
      <c r="FEV591" s="198"/>
      <c r="FEW591" s="198"/>
      <c r="FEX591" s="198"/>
      <c r="FEY591" s="198"/>
      <c r="FEZ591" s="198"/>
      <c r="FFA591" s="198"/>
      <c r="FFB591" s="198"/>
      <c r="FFC591" s="198"/>
      <c r="FFD591" s="198"/>
      <c r="FFE591" s="198"/>
      <c r="FFF591" s="198"/>
      <c r="FFG591" s="198"/>
      <c r="FFH591" s="198"/>
      <c r="FFI591" s="198"/>
      <c r="FFJ591" s="198"/>
      <c r="FFK591" s="198"/>
      <c r="FFL591" s="198"/>
      <c r="FFM591" s="198"/>
      <c r="FFN591" s="198"/>
      <c r="FFO591" s="198"/>
      <c r="FFP591" s="198"/>
      <c r="FFQ591" s="198"/>
      <c r="FFR591" s="198"/>
      <c r="FFS591" s="198"/>
      <c r="FFT591" s="198"/>
      <c r="FFU591" s="198"/>
      <c r="FFV591" s="198"/>
      <c r="FFW591" s="198"/>
      <c r="FFX591" s="198"/>
      <c r="FFY591" s="198"/>
      <c r="FFZ591" s="198"/>
      <c r="FGA591" s="198"/>
      <c r="FGB591" s="198"/>
      <c r="FGC591" s="198"/>
      <c r="FGD591" s="198"/>
      <c r="FGE591" s="198"/>
      <c r="FGF591" s="198"/>
      <c r="FGG591" s="198"/>
      <c r="FGH591" s="198"/>
      <c r="FGI591" s="198"/>
      <c r="FGJ591" s="198"/>
      <c r="FGK591" s="198"/>
      <c r="FGL591" s="198"/>
      <c r="FGM591" s="198"/>
      <c r="FGN591" s="198"/>
      <c r="FGO591" s="198"/>
      <c r="FGP591" s="198"/>
      <c r="FGQ591" s="198"/>
      <c r="FGR591" s="198"/>
      <c r="FGS591" s="198"/>
      <c r="FGT591" s="198"/>
      <c r="FGU591" s="198"/>
      <c r="FGV591" s="198"/>
      <c r="FGW591" s="198"/>
      <c r="FGX591" s="198"/>
      <c r="FGY591" s="198"/>
      <c r="FGZ591" s="198"/>
      <c r="FHA591" s="198"/>
      <c r="FHB591" s="198"/>
      <c r="FHC591" s="198"/>
      <c r="FHD591" s="198"/>
      <c r="FHE591" s="198"/>
      <c r="FHF591" s="198"/>
      <c r="FHG591" s="198"/>
      <c r="FHH591" s="198"/>
      <c r="FHI591" s="198"/>
      <c r="FHJ591" s="198"/>
      <c r="FHK591" s="198"/>
      <c r="FHL591" s="198"/>
      <c r="FHM591" s="198"/>
      <c r="FHN591" s="198"/>
      <c r="FHO591" s="198"/>
      <c r="FHP591" s="198"/>
      <c r="FHQ591" s="198"/>
      <c r="FHR591" s="198"/>
      <c r="FHS591" s="198"/>
      <c r="FHT591" s="198"/>
      <c r="FHU591" s="198"/>
      <c r="FHV591" s="198"/>
      <c r="FHW591" s="198"/>
      <c r="FHX591" s="198"/>
      <c r="FHY591" s="198"/>
      <c r="FHZ591" s="198"/>
      <c r="FIA591" s="198"/>
      <c r="FIB591" s="198"/>
      <c r="FIC591" s="198"/>
      <c r="FID591" s="198"/>
      <c r="FIE591" s="198"/>
      <c r="FIF591" s="198"/>
      <c r="FIG591" s="198"/>
      <c r="FIH591" s="198"/>
      <c r="FII591" s="198"/>
      <c r="FIJ591" s="198"/>
      <c r="FIK591" s="198"/>
      <c r="FIL591" s="198"/>
      <c r="FIM591" s="198"/>
      <c r="FIN591" s="198"/>
      <c r="FIO591" s="198"/>
      <c r="FIP591" s="198"/>
      <c r="FIQ591" s="198"/>
      <c r="FIR591" s="198"/>
      <c r="FIS591" s="198"/>
      <c r="FIT591" s="198"/>
      <c r="FIU591" s="198"/>
      <c r="FIV591" s="198"/>
      <c r="FIW591" s="198"/>
      <c r="FIX591" s="198"/>
      <c r="FIY591" s="198"/>
      <c r="FIZ591" s="198"/>
      <c r="FJA591" s="198"/>
      <c r="FJB591" s="198"/>
      <c r="FJC591" s="198"/>
      <c r="FJD591" s="198"/>
      <c r="FJE591" s="198"/>
      <c r="FJF591" s="198"/>
      <c r="FJG591" s="198"/>
      <c r="FJH591" s="198"/>
      <c r="FJI591" s="198"/>
      <c r="FJJ591" s="198"/>
      <c r="FJK591" s="198"/>
      <c r="FJL591" s="198"/>
      <c r="FJM591" s="198"/>
      <c r="FJN591" s="198"/>
      <c r="FJO591" s="198"/>
      <c r="FJP591" s="198"/>
      <c r="FJQ591" s="198"/>
      <c r="FJR591" s="198"/>
      <c r="FJS591" s="198"/>
      <c r="FJT591" s="198"/>
      <c r="FJU591" s="198"/>
      <c r="FJV591" s="198"/>
      <c r="FJW591" s="198"/>
      <c r="FJX591" s="198"/>
      <c r="FJY591" s="198"/>
      <c r="FJZ591" s="198"/>
      <c r="FKA591" s="198"/>
      <c r="FKB591" s="198"/>
      <c r="FKC591" s="198"/>
      <c r="FKD591" s="198"/>
      <c r="FKE591" s="198"/>
      <c r="FKF591" s="198"/>
      <c r="FKG591" s="198"/>
      <c r="FKH591" s="198"/>
      <c r="FKI591" s="198"/>
      <c r="FKJ591" s="198"/>
      <c r="FKK591" s="198"/>
      <c r="FKL591" s="198"/>
      <c r="FKM591" s="198"/>
      <c r="FKN591" s="198"/>
      <c r="FKO591" s="198"/>
      <c r="FKP591" s="198"/>
      <c r="FKQ591" s="198"/>
      <c r="FKR591" s="198"/>
      <c r="FKS591" s="198"/>
      <c r="FKT591" s="198"/>
      <c r="FKU591" s="198"/>
      <c r="FKV591" s="198"/>
      <c r="FKW591" s="198"/>
      <c r="FKX591" s="198"/>
      <c r="FKY591" s="198"/>
      <c r="FKZ591" s="198"/>
      <c r="FLA591" s="198"/>
      <c r="FLB591" s="198"/>
      <c r="FLC591" s="198"/>
      <c r="FLD591" s="198"/>
      <c r="FLE591" s="198"/>
      <c r="FLF591" s="198"/>
      <c r="FLG591" s="198"/>
      <c r="FLH591" s="198"/>
      <c r="FLI591" s="198"/>
      <c r="FLJ591" s="198"/>
      <c r="FLK591" s="198"/>
      <c r="FLL591" s="198"/>
      <c r="FLM591" s="198"/>
      <c r="FLN591" s="198"/>
      <c r="FLO591" s="198"/>
      <c r="FLP591" s="198"/>
      <c r="FLQ591" s="198"/>
      <c r="FLR591" s="198"/>
      <c r="FLS591" s="198"/>
      <c r="FLT591" s="198"/>
      <c r="FLU591" s="198"/>
      <c r="FLV591" s="198"/>
      <c r="FLW591" s="198"/>
      <c r="FLX591" s="198"/>
      <c r="FLY591" s="198"/>
      <c r="FLZ591" s="198"/>
      <c r="FMA591" s="198"/>
      <c r="FMB591" s="198"/>
      <c r="FMC591" s="198"/>
      <c r="FMD591" s="198"/>
      <c r="FME591" s="198"/>
      <c r="FMF591" s="198"/>
      <c r="FMG591" s="198"/>
      <c r="FMH591" s="198"/>
      <c r="FMI591" s="198"/>
      <c r="FMJ591" s="198"/>
      <c r="FMK591" s="198"/>
      <c r="FML591" s="198"/>
      <c r="FMM591" s="198"/>
      <c r="FMN591" s="198"/>
      <c r="FMO591" s="198"/>
      <c r="FMP591" s="198"/>
      <c r="FMQ591" s="198"/>
      <c r="FMR591" s="198"/>
      <c r="FMS591" s="198"/>
      <c r="FMT591" s="198"/>
      <c r="FMU591" s="198"/>
      <c r="FMV591" s="198"/>
      <c r="FMW591" s="198"/>
      <c r="FMX591" s="198"/>
      <c r="FMY591" s="198"/>
      <c r="FMZ591" s="198"/>
      <c r="FNA591" s="198"/>
      <c r="FNB591" s="198"/>
      <c r="FNC591" s="198"/>
      <c r="FND591" s="198"/>
      <c r="FNE591" s="198"/>
      <c r="FNF591" s="198"/>
      <c r="FNG591" s="198"/>
      <c r="FNH591" s="198"/>
      <c r="FNI591" s="198"/>
      <c r="FNJ591" s="198"/>
      <c r="FNK591" s="198"/>
      <c r="FNL591" s="198"/>
      <c r="FNM591" s="198"/>
      <c r="FNN591" s="198"/>
      <c r="FNO591" s="198"/>
      <c r="FNP591" s="198"/>
      <c r="FNQ591" s="198"/>
      <c r="FNR591" s="198"/>
      <c r="FNS591" s="198"/>
      <c r="FNT591" s="198"/>
      <c r="FNU591" s="198"/>
      <c r="FNV591" s="198"/>
      <c r="FNW591" s="198"/>
      <c r="FNX591" s="198"/>
      <c r="FNY591" s="198"/>
      <c r="FNZ591" s="198"/>
      <c r="FOA591" s="198"/>
      <c r="FOB591" s="198"/>
      <c r="FOC591" s="198"/>
      <c r="FOD591" s="198"/>
      <c r="FOE591" s="198"/>
      <c r="FOF591" s="198"/>
      <c r="FOG591" s="198"/>
      <c r="FOH591" s="198"/>
      <c r="FOI591" s="198"/>
      <c r="FOJ591" s="198"/>
      <c r="FOK591" s="198"/>
      <c r="FOL591" s="198"/>
      <c r="FOM591" s="198"/>
      <c r="FON591" s="198"/>
      <c r="FOO591" s="198"/>
      <c r="FOP591" s="198"/>
      <c r="FOQ591" s="198"/>
      <c r="FOR591" s="198"/>
      <c r="FOS591" s="198"/>
      <c r="FOT591" s="198"/>
      <c r="FOU591" s="198"/>
      <c r="FOV591" s="198"/>
      <c r="FOW591" s="198"/>
      <c r="FOX591" s="198"/>
      <c r="FOY591" s="198"/>
      <c r="FOZ591" s="198"/>
      <c r="FPA591" s="198"/>
      <c r="FPB591" s="198"/>
      <c r="FPC591" s="198"/>
      <c r="FPD591" s="198"/>
      <c r="FPE591" s="198"/>
      <c r="FPF591" s="198"/>
      <c r="FPG591" s="198"/>
      <c r="FPH591" s="198"/>
      <c r="FPI591" s="198"/>
      <c r="FPJ591" s="198"/>
      <c r="FPK591" s="198"/>
      <c r="FPL591" s="198"/>
      <c r="FPM591" s="198"/>
      <c r="FPN591" s="198"/>
      <c r="FPO591" s="198"/>
      <c r="FPP591" s="198"/>
      <c r="FPQ591" s="198"/>
      <c r="FPR591" s="198"/>
      <c r="FPS591" s="198"/>
      <c r="FPT591" s="198"/>
      <c r="FPU591" s="198"/>
      <c r="FPV591" s="198"/>
      <c r="FPW591" s="198"/>
      <c r="FPX591" s="198"/>
      <c r="FPY591" s="198"/>
      <c r="FPZ591" s="198"/>
      <c r="FQA591" s="198"/>
      <c r="FQB591" s="198"/>
      <c r="FQC591" s="198"/>
      <c r="FQD591" s="198"/>
      <c r="FQE591" s="198"/>
      <c r="FQF591" s="198"/>
      <c r="FQG591" s="198"/>
      <c r="FQH591" s="198"/>
      <c r="FQI591" s="198"/>
      <c r="FQJ591" s="198"/>
      <c r="FQK591" s="198"/>
      <c r="FQL591" s="198"/>
      <c r="FQM591" s="198"/>
      <c r="FQN591" s="198"/>
      <c r="FQO591" s="198"/>
      <c r="FQP591" s="198"/>
      <c r="FQQ591" s="198"/>
      <c r="FQR591" s="198"/>
      <c r="FQS591" s="198"/>
      <c r="FQT591" s="198"/>
      <c r="FQU591" s="198"/>
      <c r="FQV591" s="198"/>
      <c r="FQW591" s="198"/>
      <c r="FQX591" s="198"/>
      <c r="FQY591" s="198"/>
      <c r="FQZ591" s="198"/>
      <c r="FRA591" s="198"/>
      <c r="FRB591" s="198"/>
      <c r="FRC591" s="198"/>
      <c r="FRD591" s="198"/>
      <c r="FRE591" s="198"/>
      <c r="FRF591" s="198"/>
      <c r="FRG591" s="198"/>
      <c r="FRH591" s="198"/>
      <c r="FRI591" s="198"/>
      <c r="FRJ591" s="198"/>
      <c r="FRK591" s="198"/>
      <c r="FRL591" s="198"/>
      <c r="FRM591" s="198"/>
      <c r="FRN591" s="198"/>
      <c r="FRO591" s="198"/>
      <c r="FRP591" s="198"/>
      <c r="FRQ591" s="198"/>
      <c r="FRR591" s="198"/>
      <c r="FRS591" s="198"/>
      <c r="FRT591" s="198"/>
      <c r="FRU591" s="198"/>
      <c r="FRV591" s="198"/>
      <c r="FRW591" s="198"/>
      <c r="FRX591" s="198"/>
      <c r="FRY591" s="198"/>
      <c r="FRZ591" s="198"/>
      <c r="FSA591" s="198"/>
      <c r="FSB591" s="198"/>
      <c r="FSC591" s="198"/>
      <c r="FSD591" s="198"/>
      <c r="FSE591" s="198"/>
      <c r="FSF591" s="198"/>
      <c r="FSG591" s="198"/>
      <c r="FSH591" s="198"/>
      <c r="FSI591" s="198"/>
      <c r="FSJ591" s="198"/>
      <c r="FSK591" s="198"/>
      <c r="FSL591" s="198"/>
      <c r="FSM591" s="198"/>
      <c r="FSN591" s="198"/>
      <c r="FSO591" s="198"/>
      <c r="FSP591" s="198"/>
      <c r="FSQ591" s="198"/>
      <c r="FSR591" s="198"/>
      <c r="FSS591" s="198"/>
      <c r="FST591" s="198"/>
      <c r="FSU591" s="198"/>
      <c r="FSV591" s="198"/>
      <c r="FSW591" s="198"/>
      <c r="FSX591" s="198"/>
      <c r="FSY591" s="198"/>
      <c r="FSZ591" s="198"/>
      <c r="FTA591" s="198"/>
      <c r="FTB591" s="198"/>
      <c r="FTC591" s="198"/>
      <c r="FTD591" s="198"/>
      <c r="FTE591" s="198"/>
      <c r="FTF591" s="198"/>
      <c r="FTG591" s="198"/>
      <c r="FTH591" s="198"/>
      <c r="FTI591" s="198"/>
      <c r="FTJ591" s="198"/>
      <c r="FTK591" s="198"/>
      <c r="FTL591" s="198"/>
      <c r="FTM591" s="198"/>
      <c r="FTN591" s="198"/>
      <c r="FTO591" s="198"/>
      <c r="FTP591" s="198"/>
      <c r="FTQ591" s="198"/>
      <c r="FTR591" s="198"/>
      <c r="FTS591" s="198"/>
      <c r="FTT591" s="198"/>
      <c r="FTU591" s="198"/>
      <c r="FTV591" s="198"/>
      <c r="FTW591" s="198"/>
      <c r="FTX591" s="198"/>
      <c r="FTY591" s="198"/>
      <c r="FTZ591" s="198"/>
      <c r="FUA591" s="198"/>
      <c r="FUB591" s="198"/>
      <c r="FUC591" s="198"/>
      <c r="FUD591" s="198"/>
      <c r="FUE591" s="198"/>
      <c r="FUF591" s="198"/>
      <c r="FUG591" s="198"/>
      <c r="FUH591" s="198"/>
      <c r="FUI591" s="198"/>
      <c r="FUJ591" s="198"/>
      <c r="FUK591" s="198"/>
      <c r="FUL591" s="198"/>
      <c r="FUM591" s="198"/>
      <c r="FUN591" s="198"/>
      <c r="FUO591" s="198"/>
      <c r="FUP591" s="198"/>
      <c r="FUQ591" s="198"/>
      <c r="FUR591" s="198"/>
      <c r="FUS591" s="198"/>
      <c r="FUT591" s="198"/>
      <c r="FUU591" s="198"/>
      <c r="FUV591" s="198"/>
      <c r="FUW591" s="198"/>
      <c r="FUX591" s="198"/>
      <c r="FUY591" s="198"/>
      <c r="FUZ591" s="198"/>
      <c r="FVA591" s="198"/>
      <c r="FVB591" s="198"/>
      <c r="FVC591" s="198"/>
      <c r="FVD591" s="198"/>
      <c r="FVE591" s="198"/>
      <c r="FVF591" s="198"/>
      <c r="FVG591" s="198"/>
      <c r="FVH591" s="198"/>
      <c r="FVI591" s="198"/>
      <c r="FVJ591" s="198"/>
      <c r="FVK591" s="198"/>
      <c r="FVL591" s="198"/>
      <c r="FVM591" s="198"/>
      <c r="FVN591" s="198"/>
      <c r="FVO591" s="198"/>
      <c r="FVP591" s="198"/>
      <c r="FVQ591" s="198"/>
      <c r="FVR591" s="198"/>
      <c r="FVS591" s="198"/>
      <c r="FVT591" s="198"/>
      <c r="FVU591" s="198"/>
      <c r="FVV591" s="198"/>
      <c r="FVW591" s="198"/>
      <c r="FVX591" s="198"/>
      <c r="FVY591" s="198"/>
      <c r="FVZ591" s="198"/>
      <c r="FWA591" s="198"/>
      <c r="FWB591" s="198"/>
      <c r="FWC591" s="198"/>
      <c r="FWD591" s="198"/>
      <c r="FWE591" s="198"/>
      <c r="FWF591" s="198"/>
      <c r="FWG591" s="198"/>
      <c r="FWH591" s="198"/>
      <c r="FWI591" s="198"/>
      <c r="FWJ591" s="198"/>
      <c r="FWK591" s="198"/>
      <c r="FWL591" s="198"/>
      <c r="FWM591" s="198"/>
      <c r="FWN591" s="198"/>
      <c r="FWO591" s="198"/>
      <c r="FWP591" s="198"/>
      <c r="FWQ591" s="198"/>
      <c r="FWR591" s="198"/>
      <c r="FWS591" s="198"/>
      <c r="FWT591" s="198"/>
      <c r="FWU591" s="198"/>
      <c r="FWV591" s="198"/>
      <c r="FWW591" s="198"/>
      <c r="FWX591" s="198"/>
      <c r="FWY591" s="198"/>
      <c r="FWZ591" s="198"/>
      <c r="FXA591" s="198"/>
      <c r="FXB591" s="198"/>
      <c r="FXC591" s="198"/>
      <c r="FXD591" s="198"/>
      <c r="FXE591" s="198"/>
      <c r="FXF591" s="198"/>
      <c r="FXG591" s="198"/>
      <c r="FXH591" s="198"/>
      <c r="FXI591" s="198"/>
      <c r="FXJ591" s="198"/>
      <c r="FXK591" s="198"/>
      <c r="FXL591" s="198"/>
      <c r="FXM591" s="198"/>
      <c r="FXN591" s="198"/>
      <c r="FXO591" s="198"/>
      <c r="FXP591" s="198"/>
      <c r="FXQ591" s="198"/>
      <c r="FXR591" s="198"/>
      <c r="FXS591" s="198"/>
      <c r="FXT591" s="198"/>
      <c r="FXU591" s="198"/>
      <c r="FXV591" s="198"/>
      <c r="FXW591" s="198"/>
      <c r="FXX591" s="198"/>
      <c r="FXY591" s="198"/>
      <c r="FXZ591" s="198"/>
      <c r="FYA591" s="198"/>
      <c r="FYB591" s="198"/>
      <c r="FYC591" s="198"/>
      <c r="FYD591" s="198"/>
      <c r="FYE591" s="198"/>
      <c r="FYF591" s="198"/>
      <c r="FYG591" s="198"/>
      <c r="FYH591" s="198"/>
      <c r="FYI591" s="198"/>
      <c r="FYJ591" s="198"/>
      <c r="FYK591" s="198"/>
      <c r="FYL591" s="198"/>
      <c r="FYM591" s="198"/>
      <c r="FYN591" s="198"/>
      <c r="FYO591" s="198"/>
      <c r="FYP591" s="198"/>
      <c r="FYQ591" s="198"/>
      <c r="FYR591" s="198"/>
      <c r="FYS591" s="198"/>
      <c r="FYT591" s="198"/>
      <c r="FYU591" s="198"/>
      <c r="FYV591" s="198"/>
      <c r="FYW591" s="198"/>
      <c r="FYX591" s="198"/>
      <c r="FYY591" s="198"/>
      <c r="FYZ591" s="198"/>
      <c r="FZA591" s="198"/>
      <c r="FZB591" s="198"/>
      <c r="FZC591" s="198"/>
      <c r="FZD591" s="198"/>
      <c r="FZE591" s="198"/>
      <c r="FZF591" s="198"/>
      <c r="FZG591" s="198"/>
      <c r="FZH591" s="198"/>
      <c r="FZI591" s="198"/>
      <c r="FZJ591" s="198"/>
      <c r="FZK591" s="198"/>
      <c r="FZL591" s="198"/>
      <c r="FZM591" s="198"/>
      <c r="FZN591" s="198"/>
      <c r="FZO591" s="198"/>
      <c r="FZP591" s="198"/>
      <c r="FZQ591" s="198"/>
      <c r="FZR591" s="198"/>
      <c r="FZS591" s="198"/>
      <c r="FZT591" s="198"/>
      <c r="FZU591" s="198"/>
      <c r="FZV591" s="198"/>
      <c r="FZW591" s="198"/>
      <c r="FZX591" s="198"/>
      <c r="FZY591" s="198"/>
      <c r="FZZ591" s="198"/>
      <c r="GAA591" s="198"/>
      <c r="GAB591" s="198"/>
      <c r="GAC591" s="198"/>
      <c r="GAD591" s="198"/>
      <c r="GAE591" s="198"/>
      <c r="GAF591" s="198"/>
      <c r="GAG591" s="198"/>
      <c r="GAH591" s="198"/>
      <c r="GAI591" s="198"/>
      <c r="GAJ591" s="198"/>
      <c r="GAK591" s="198"/>
      <c r="GAL591" s="198"/>
      <c r="GAM591" s="198"/>
      <c r="GAN591" s="198"/>
      <c r="GAO591" s="198"/>
      <c r="GAP591" s="198"/>
      <c r="GAQ591" s="198"/>
      <c r="GAR591" s="198"/>
      <c r="GAS591" s="198"/>
      <c r="GAT591" s="198"/>
      <c r="GAU591" s="198"/>
      <c r="GAV591" s="198"/>
      <c r="GAW591" s="198"/>
      <c r="GAX591" s="198"/>
      <c r="GAY591" s="198"/>
      <c r="GAZ591" s="198"/>
      <c r="GBA591" s="198"/>
      <c r="GBB591" s="198"/>
      <c r="GBC591" s="198"/>
      <c r="GBD591" s="198"/>
      <c r="GBE591" s="198"/>
      <c r="GBF591" s="198"/>
      <c r="GBG591" s="198"/>
      <c r="GBH591" s="198"/>
      <c r="GBI591" s="198"/>
      <c r="GBJ591" s="198"/>
      <c r="GBK591" s="198"/>
      <c r="GBL591" s="198"/>
      <c r="GBM591" s="198"/>
      <c r="GBN591" s="198"/>
      <c r="GBO591" s="198"/>
      <c r="GBP591" s="198"/>
      <c r="GBQ591" s="198"/>
      <c r="GBR591" s="198"/>
      <c r="GBS591" s="198"/>
      <c r="GBT591" s="198"/>
      <c r="GBU591" s="198"/>
      <c r="GBV591" s="198"/>
      <c r="GBW591" s="198"/>
      <c r="GBX591" s="198"/>
      <c r="GBY591" s="198"/>
      <c r="GBZ591" s="198"/>
      <c r="GCA591" s="198"/>
      <c r="GCB591" s="198"/>
      <c r="GCC591" s="198"/>
      <c r="GCD591" s="198"/>
      <c r="GCE591" s="198"/>
      <c r="GCF591" s="198"/>
      <c r="GCG591" s="198"/>
      <c r="GCH591" s="198"/>
      <c r="GCI591" s="198"/>
      <c r="GCJ591" s="198"/>
      <c r="GCK591" s="198"/>
      <c r="GCL591" s="198"/>
      <c r="GCM591" s="198"/>
      <c r="GCN591" s="198"/>
      <c r="GCO591" s="198"/>
      <c r="GCP591" s="198"/>
      <c r="GCQ591" s="198"/>
      <c r="GCR591" s="198"/>
      <c r="GCS591" s="198"/>
      <c r="GCT591" s="198"/>
      <c r="GCU591" s="198"/>
      <c r="GCV591" s="198"/>
      <c r="GCW591" s="198"/>
      <c r="GCX591" s="198"/>
      <c r="GCY591" s="198"/>
      <c r="GCZ591" s="198"/>
      <c r="GDA591" s="198"/>
      <c r="GDB591" s="198"/>
      <c r="GDC591" s="198"/>
      <c r="GDD591" s="198"/>
      <c r="GDE591" s="198"/>
      <c r="GDF591" s="198"/>
      <c r="GDG591" s="198"/>
      <c r="GDH591" s="198"/>
      <c r="GDI591" s="198"/>
      <c r="GDJ591" s="198"/>
      <c r="GDK591" s="198"/>
      <c r="GDL591" s="198"/>
      <c r="GDM591" s="198"/>
      <c r="GDN591" s="198"/>
      <c r="GDO591" s="198"/>
      <c r="GDP591" s="198"/>
      <c r="GDQ591" s="198"/>
      <c r="GDR591" s="198"/>
      <c r="GDS591" s="198"/>
      <c r="GDT591" s="198"/>
      <c r="GDU591" s="198"/>
      <c r="GDV591" s="198"/>
      <c r="GDW591" s="198"/>
      <c r="GDX591" s="198"/>
      <c r="GDY591" s="198"/>
      <c r="GDZ591" s="198"/>
      <c r="GEA591" s="198"/>
      <c r="GEB591" s="198"/>
      <c r="GEC591" s="198"/>
      <c r="GED591" s="198"/>
      <c r="GEE591" s="198"/>
      <c r="GEF591" s="198"/>
      <c r="GEG591" s="198"/>
      <c r="GEH591" s="198"/>
      <c r="GEI591" s="198"/>
      <c r="GEJ591" s="198"/>
      <c r="GEK591" s="198"/>
      <c r="GEL591" s="198"/>
      <c r="GEM591" s="198"/>
      <c r="GEN591" s="198"/>
      <c r="GEO591" s="198"/>
      <c r="GEP591" s="198"/>
      <c r="GEQ591" s="198"/>
      <c r="GER591" s="198"/>
      <c r="GES591" s="198"/>
      <c r="GET591" s="198"/>
      <c r="GEU591" s="198"/>
      <c r="GEV591" s="198"/>
      <c r="GEW591" s="198"/>
      <c r="GEX591" s="198"/>
      <c r="GEY591" s="198"/>
      <c r="GEZ591" s="198"/>
      <c r="GFA591" s="198"/>
      <c r="GFB591" s="198"/>
      <c r="GFC591" s="198"/>
      <c r="GFD591" s="198"/>
      <c r="GFE591" s="198"/>
      <c r="GFF591" s="198"/>
      <c r="GFG591" s="198"/>
      <c r="GFH591" s="198"/>
      <c r="GFI591" s="198"/>
      <c r="GFJ591" s="198"/>
      <c r="GFK591" s="198"/>
      <c r="GFL591" s="198"/>
      <c r="GFM591" s="198"/>
      <c r="GFN591" s="198"/>
      <c r="GFO591" s="198"/>
      <c r="GFP591" s="198"/>
      <c r="GFQ591" s="198"/>
      <c r="GFR591" s="198"/>
      <c r="GFS591" s="198"/>
      <c r="GFT591" s="198"/>
      <c r="GFU591" s="198"/>
      <c r="GFV591" s="198"/>
      <c r="GFW591" s="198"/>
      <c r="GFX591" s="198"/>
      <c r="GFY591" s="198"/>
      <c r="GFZ591" s="198"/>
      <c r="GGA591" s="198"/>
      <c r="GGB591" s="198"/>
      <c r="GGC591" s="198"/>
      <c r="GGD591" s="198"/>
      <c r="GGE591" s="198"/>
      <c r="GGF591" s="198"/>
      <c r="GGG591" s="198"/>
      <c r="GGH591" s="198"/>
      <c r="GGI591" s="198"/>
      <c r="GGJ591" s="198"/>
      <c r="GGK591" s="198"/>
      <c r="GGL591" s="198"/>
      <c r="GGM591" s="198"/>
      <c r="GGN591" s="198"/>
      <c r="GGO591" s="198"/>
      <c r="GGP591" s="198"/>
      <c r="GGQ591" s="198"/>
      <c r="GGR591" s="198"/>
      <c r="GGS591" s="198"/>
      <c r="GGT591" s="198"/>
      <c r="GGU591" s="198"/>
      <c r="GGV591" s="198"/>
      <c r="GGW591" s="198"/>
      <c r="GGX591" s="198"/>
      <c r="GGY591" s="198"/>
      <c r="GGZ591" s="198"/>
      <c r="GHA591" s="198"/>
      <c r="GHB591" s="198"/>
      <c r="GHC591" s="198"/>
      <c r="GHD591" s="198"/>
      <c r="GHE591" s="198"/>
      <c r="GHF591" s="198"/>
      <c r="GHG591" s="198"/>
      <c r="GHH591" s="198"/>
      <c r="GHI591" s="198"/>
      <c r="GHJ591" s="198"/>
      <c r="GHK591" s="198"/>
      <c r="GHL591" s="198"/>
      <c r="GHM591" s="198"/>
      <c r="GHN591" s="198"/>
      <c r="GHO591" s="198"/>
      <c r="GHP591" s="198"/>
      <c r="GHQ591" s="198"/>
      <c r="GHR591" s="198"/>
      <c r="GHS591" s="198"/>
      <c r="GHT591" s="198"/>
      <c r="GHU591" s="198"/>
      <c r="GHV591" s="198"/>
      <c r="GHW591" s="198"/>
      <c r="GHX591" s="198"/>
      <c r="GHY591" s="198"/>
      <c r="GHZ591" s="198"/>
      <c r="GIA591" s="198"/>
      <c r="GIB591" s="198"/>
      <c r="GIC591" s="198"/>
      <c r="GID591" s="198"/>
      <c r="GIE591" s="198"/>
      <c r="GIF591" s="198"/>
      <c r="GIG591" s="198"/>
      <c r="GIH591" s="198"/>
      <c r="GII591" s="198"/>
      <c r="GIJ591" s="198"/>
      <c r="GIK591" s="198"/>
      <c r="GIL591" s="198"/>
      <c r="GIM591" s="198"/>
      <c r="GIN591" s="198"/>
      <c r="GIO591" s="198"/>
      <c r="GIP591" s="198"/>
      <c r="GIQ591" s="198"/>
      <c r="GIR591" s="198"/>
      <c r="GIS591" s="198"/>
      <c r="GIT591" s="198"/>
      <c r="GIU591" s="198"/>
      <c r="GIV591" s="198"/>
      <c r="GIW591" s="198"/>
      <c r="GIX591" s="198"/>
      <c r="GIY591" s="198"/>
      <c r="GIZ591" s="198"/>
      <c r="GJA591" s="198"/>
      <c r="GJB591" s="198"/>
      <c r="GJC591" s="198"/>
      <c r="GJD591" s="198"/>
      <c r="GJE591" s="198"/>
      <c r="GJF591" s="198"/>
      <c r="GJG591" s="198"/>
      <c r="GJH591" s="198"/>
      <c r="GJI591" s="198"/>
      <c r="GJJ591" s="198"/>
      <c r="GJK591" s="198"/>
      <c r="GJL591" s="198"/>
      <c r="GJM591" s="198"/>
      <c r="GJN591" s="198"/>
      <c r="GJO591" s="198"/>
      <c r="GJP591" s="198"/>
      <c r="GJQ591" s="198"/>
      <c r="GJR591" s="198"/>
      <c r="GJS591" s="198"/>
      <c r="GJT591" s="198"/>
      <c r="GJU591" s="198"/>
      <c r="GJV591" s="198"/>
      <c r="GJW591" s="198"/>
      <c r="GJX591" s="198"/>
      <c r="GJY591" s="198"/>
      <c r="GJZ591" s="198"/>
      <c r="GKA591" s="198"/>
      <c r="GKB591" s="198"/>
      <c r="GKC591" s="198"/>
      <c r="GKD591" s="198"/>
      <c r="GKE591" s="198"/>
      <c r="GKF591" s="198"/>
      <c r="GKG591" s="198"/>
      <c r="GKH591" s="198"/>
      <c r="GKI591" s="198"/>
      <c r="GKJ591" s="198"/>
      <c r="GKK591" s="198"/>
      <c r="GKL591" s="198"/>
      <c r="GKM591" s="198"/>
      <c r="GKN591" s="198"/>
      <c r="GKO591" s="198"/>
      <c r="GKP591" s="198"/>
      <c r="GKQ591" s="198"/>
      <c r="GKR591" s="198"/>
      <c r="GKS591" s="198"/>
      <c r="GKT591" s="198"/>
      <c r="GKU591" s="198"/>
      <c r="GKV591" s="198"/>
      <c r="GKW591" s="198"/>
      <c r="GKX591" s="198"/>
      <c r="GKY591" s="198"/>
      <c r="GKZ591" s="198"/>
      <c r="GLA591" s="198"/>
      <c r="GLB591" s="198"/>
      <c r="GLC591" s="198"/>
      <c r="GLD591" s="198"/>
      <c r="GLE591" s="198"/>
      <c r="GLF591" s="198"/>
      <c r="GLG591" s="198"/>
      <c r="GLH591" s="198"/>
      <c r="GLI591" s="198"/>
      <c r="GLJ591" s="198"/>
      <c r="GLK591" s="198"/>
      <c r="GLL591" s="198"/>
      <c r="GLM591" s="198"/>
      <c r="GLN591" s="198"/>
      <c r="GLO591" s="198"/>
      <c r="GLP591" s="198"/>
      <c r="GLQ591" s="198"/>
      <c r="GLR591" s="198"/>
      <c r="GLS591" s="198"/>
      <c r="GLT591" s="198"/>
      <c r="GLU591" s="198"/>
      <c r="GLV591" s="198"/>
      <c r="GLW591" s="198"/>
      <c r="GLX591" s="198"/>
      <c r="GLY591" s="198"/>
      <c r="GLZ591" s="198"/>
      <c r="GMA591" s="198"/>
      <c r="GMB591" s="198"/>
      <c r="GMC591" s="198"/>
      <c r="GMD591" s="198"/>
      <c r="GME591" s="198"/>
      <c r="GMF591" s="198"/>
      <c r="GMG591" s="198"/>
      <c r="GMH591" s="198"/>
      <c r="GMI591" s="198"/>
      <c r="GMJ591" s="198"/>
      <c r="GMK591" s="198"/>
      <c r="GML591" s="198"/>
      <c r="GMM591" s="198"/>
      <c r="GMN591" s="198"/>
      <c r="GMO591" s="198"/>
      <c r="GMP591" s="198"/>
      <c r="GMQ591" s="198"/>
      <c r="GMR591" s="198"/>
      <c r="GMS591" s="198"/>
      <c r="GMT591" s="198"/>
      <c r="GMU591" s="198"/>
      <c r="GMV591" s="198"/>
      <c r="GMW591" s="198"/>
      <c r="GMX591" s="198"/>
      <c r="GMY591" s="198"/>
      <c r="GMZ591" s="198"/>
      <c r="GNA591" s="198"/>
      <c r="GNB591" s="198"/>
      <c r="GNC591" s="198"/>
      <c r="GND591" s="198"/>
      <c r="GNE591" s="198"/>
      <c r="GNF591" s="198"/>
      <c r="GNG591" s="198"/>
      <c r="GNH591" s="198"/>
      <c r="GNI591" s="198"/>
      <c r="GNJ591" s="198"/>
      <c r="GNK591" s="198"/>
      <c r="GNL591" s="198"/>
      <c r="GNM591" s="198"/>
      <c r="GNN591" s="198"/>
      <c r="GNO591" s="198"/>
      <c r="GNP591" s="198"/>
      <c r="GNQ591" s="198"/>
      <c r="GNR591" s="198"/>
      <c r="GNS591" s="198"/>
      <c r="GNT591" s="198"/>
      <c r="GNU591" s="198"/>
      <c r="GNV591" s="198"/>
      <c r="GNW591" s="198"/>
      <c r="GNX591" s="198"/>
      <c r="GNY591" s="198"/>
      <c r="GNZ591" s="198"/>
      <c r="GOA591" s="198"/>
      <c r="GOB591" s="198"/>
      <c r="GOC591" s="198"/>
      <c r="GOD591" s="198"/>
      <c r="GOE591" s="198"/>
      <c r="GOF591" s="198"/>
      <c r="GOG591" s="198"/>
      <c r="GOH591" s="198"/>
      <c r="GOI591" s="198"/>
      <c r="GOJ591" s="198"/>
      <c r="GOK591" s="198"/>
      <c r="GOL591" s="198"/>
      <c r="GOM591" s="198"/>
      <c r="GON591" s="198"/>
      <c r="GOO591" s="198"/>
      <c r="GOP591" s="198"/>
      <c r="GOQ591" s="198"/>
      <c r="GOR591" s="198"/>
      <c r="GOS591" s="198"/>
      <c r="GOT591" s="198"/>
      <c r="GOU591" s="198"/>
      <c r="GOV591" s="198"/>
      <c r="GOW591" s="198"/>
      <c r="GOX591" s="198"/>
      <c r="GOY591" s="198"/>
      <c r="GOZ591" s="198"/>
      <c r="GPA591" s="198"/>
      <c r="GPB591" s="198"/>
      <c r="GPC591" s="198"/>
      <c r="GPD591" s="198"/>
      <c r="GPE591" s="198"/>
      <c r="GPF591" s="198"/>
      <c r="GPG591" s="198"/>
      <c r="GPH591" s="198"/>
      <c r="GPI591" s="198"/>
      <c r="GPJ591" s="198"/>
      <c r="GPK591" s="198"/>
      <c r="GPL591" s="198"/>
      <c r="GPM591" s="198"/>
      <c r="GPN591" s="198"/>
      <c r="GPO591" s="198"/>
      <c r="GPP591" s="198"/>
      <c r="GPQ591" s="198"/>
      <c r="GPR591" s="198"/>
      <c r="GPS591" s="198"/>
      <c r="GPT591" s="198"/>
      <c r="GPU591" s="198"/>
      <c r="GPV591" s="198"/>
      <c r="GPW591" s="198"/>
      <c r="GPX591" s="198"/>
      <c r="GPY591" s="198"/>
      <c r="GPZ591" s="198"/>
      <c r="GQA591" s="198"/>
      <c r="GQB591" s="198"/>
      <c r="GQC591" s="198"/>
      <c r="GQD591" s="198"/>
      <c r="GQE591" s="198"/>
      <c r="GQF591" s="198"/>
      <c r="GQG591" s="198"/>
      <c r="GQH591" s="198"/>
      <c r="GQI591" s="198"/>
      <c r="GQJ591" s="198"/>
      <c r="GQK591" s="198"/>
      <c r="GQL591" s="198"/>
      <c r="GQM591" s="198"/>
      <c r="GQN591" s="198"/>
      <c r="GQO591" s="198"/>
      <c r="GQP591" s="198"/>
      <c r="GQQ591" s="198"/>
      <c r="GQR591" s="198"/>
      <c r="GQS591" s="198"/>
      <c r="GQT591" s="198"/>
      <c r="GQU591" s="198"/>
      <c r="GQV591" s="198"/>
      <c r="GQW591" s="198"/>
      <c r="GQX591" s="198"/>
      <c r="GQY591" s="198"/>
      <c r="GQZ591" s="198"/>
      <c r="GRA591" s="198"/>
      <c r="GRB591" s="198"/>
      <c r="GRC591" s="198"/>
      <c r="GRD591" s="198"/>
      <c r="GRE591" s="198"/>
      <c r="GRF591" s="198"/>
      <c r="GRG591" s="198"/>
      <c r="GRH591" s="198"/>
      <c r="GRI591" s="198"/>
      <c r="GRJ591" s="198"/>
      <c r="GRK591" s="198"/>
      <c r="GRL591" s="198"/>
      <c r="GRM591" s="198"/>
      <c r="GRN591" s="198"/>
      <c r="GRO591" s="198"/>
      <c r="GRP591" s="198"/>
      <c r="GRQ591" s="198"/>
      <c r="GRR591" s="198"/>
      <c r="GRS591" s="198"/>
      <c r="GRT591" s="198"/>
      <c r="GRU591" s="198"/>
      <c r="GRV591" s="198"/>
      <c r="GRW591" s="198"/>
      <c r="GRX591" s="198"/>
      <c r="GRY591" s="198"/>
      <c r="GRZ591" s="198"/>
      <c r="GSA591" s="198"/>
      <c r="GSB591" s="198"/>
      <c r="GSC591" s="198"/>
      <c r="GSD591" s="198"/>
      <c r="GSE591" s="198"/>
      <c r="GSF591" s="198"/>
      <c r="GSG591" s="198"/>
      <c r="GSH591" s="198"/>
      <c r="GSI591" s="198"/>
      <c r="GSJ591" s="198"/>
      <c r="GSK591" s="198"/>
      <c r="GSL591" s="198"/>
      <c r="GSM591" s="198"/>
      <c r="GSN591" s="198"/>
      <c r="GSO591" s="198"/>
      <c r="GSP591" s="198"/>
      <c r="GSQ591" s="198"/>
      <c r="GSR591" s="198"/>
      <c r="GSS591" s="198"/>
      <c r="GST591" s="198"/>
      <c r="GSU591" s="198"/>
      <c r="GSV591" s="198"/>
      <c r="GSW591" s="198"/>
      <c r="GSX591" s="198"/>
      <c r="GSY591" s="198"/>
      <c r="GSZ591" s="198"/>
      <c r="GTA591" s="198"/>
      <c r="GTB591" s="198"/>
      <c r="GTC591" s="198"/>
      <c r="GTD591" s="198"/>
      <c r="GTE591" s="198"/>
      <c r="GTF591" s="198"/>
      <c r="GTG591" s="198"/>
      <c r="GTH591" s="198"/>
      <c r="GTI591" s="198"/>
      <c r="GTJ591" s="198"/>
      <c r="GTK591" s="198"/>
      <c r="GTL591" s="198"/>
      <c r="GTM591" s="198"/>
      <c r="GTN591" s="198"/>
      <c r="GTO591" s="198"/>
      <c r="GTP591" s="198"/>
      <c r="GTQ591" s="198"/>
      <c r="GTR591" s="198"/>
      <c r="GTS591" s="198"/>
      <c r="GTT591" s="198"/>
      <c r="GTU591" s="198"/>
      <c r="GTV591" s="198"/>
      <c r="GTW591" s="198"/>
      <c r="GTX591" s="198"/>
      <c r="GTY591" s="198"/>
      <c r="GTZ591" s="198"/>
      <c r="GUA591" s="198"/>
      <c r="GUB591" s="198"/>
      <c r="GUC591" s="198"/>
      <c r="GUD591" s="198"/>
      <c r="GUE591" s="198"/>
      <c r="GUF591" s="198"/>
      <c r="GUG591" s="198"/>
      <c r="GUH591" s="198"/>
      <c r="GUI591" s="198"/>
      <c r="GUJ591" s="198"/>
      <c r="GUK591" s="198"/>
      <c r="GUL591" s="198"/>
      <c r="GUM591" s="198"/>
      <c r="GUN591" s="198"/>
      <c r="GUO591" s="198"/>
      <c r="GUP591" s="198"/>
      <c r="GUQ591" s="198"/>
      <c r="GUR591" s="198"/>
      <c r="GUS591" s="198"/>
      <c r="GUT591" s="198"/>
      <c r="GUU591" s="198"/>
      <c r="GUV591" s="198"/>
      <c r="GUW591" s="198"/>
      <c r="GUX591" s="198"/>
      <c r="GUY591" s="198"/>
      <c r="GUZ591" s="198"/>
      <c r="GVA591" s="198"/>
      <c r="GVB591" s="198"/>
      <c r="GVC591" s="198"/>
      <c r="GVD591" s="198"/>
      <c r="GVE591" s="198"/>
      <c r="GVF591" s="198"/>
      <c r="GVG591" s="198"/>
      <c r="GVH591" s="198"/>
      <c r="GVI591" s="198"/>
      <c r="GVJ591" s="198"/>
      <c r="GVK591" s="198"/>
      <c r="GVL591" s="198"/>
      <c r="GVM591" s="198"/>
      <c r="GVN591" s="198"/>
      <c r="GVO591" s="198"/>
      <c r="GVP591" s="198"/>
      <c r="GVQ591" s="198"/>
      <c r="GVR591" s="198"/>
      <c r="GVS591" s="198"/>
      <c r="GVT591" s="198"/>
      <c r="GVU591" s="198"/>
      <c r="GVV591" s="198"/>
      <c r="GVW591" s="198"/>
      <c r="GVX591" s="198"/>
      <c r="GVY591" s="198"/>
      <c r="GVZ591" s="198"/>
      <c r="GWA591" s="198"/>
      <c r="GWB591" s="198"/>
      <c r="GWC591" s="198"/>
      <c r="GWD591" s="198"/>
      <c r="GWE591" s="198"/>
      <c r="GWF591" s="198"/>
      <c r="GWG591" s="198"/>
      <c r="GWH591" s="198"/>
      <c r="GWI591" s="198"/>
      <c r="GWJ591" s="198"/>
      <c r="GWK591" s="198"/>
      <c r="GWL591" s="198"/>
      <c r="GWM591" s="198"/>
      <c r="GWN591" s="198"/>
      <c r="GWO591" s="198"/>
      <c r="GWP591" s="198"/>
      <c r="GWQ591" s="198"/>
      <c r="GWR591" s="198"/>
      <c r="GWS591" s="198"/>
      <c r="GWT591" s="198"/>
      <c r="GWU591" s="198"/>
      <c r="GWV591" s="198"/>
      <c r="GWW591" s="198"/>
      <c r="GWX591" s="198"/>
      <c r="GWY591" s="198"/>
      <c r="GWZ591" s="198"/>
      <c r="GXA591" s="198"/>
      <c r="GXB591" s="198"/>
      <c r="GXC591" s="198"/>
      <c r="GXD591" s="198"/>
      <c r="GXE591" s="198"/>
      <c r="GXF591" s="198"/>
      <c r="GXG591" s="198"/>
      <c r="GXH591" s="198"/>
      <c r="GXI591" s="198"/>
      <c r="GXJ591" s="198"/>
      <c r="GXK591" s="198"/>
      <c r="GXL591" s="198"/>
      <c r="GXM591" s="198"/>
      <c r="GXN591" s="198"/>
      <c r="GXO591" s="198"/>
      <c r="GXP591" s="198"/>
      <c r="GXQ591" s="198"/>
      <c r="GXR591" s="198"/>
      <c r="GXS591" s="198"/>
      <c r="GXT591" s="198"/>
      <c r="GXU591" s="198"/>
      <c r="GXV591" s="198"/>
      <c r="GXW591" s="198"/>
      <c r="GXX591" s="198"/>
      <c r="GXY591" s="198"/>
      <c r="GXZ591" s="198"/>
      <c r="GYA591" s="198"/>
      <c r="GYB591" s="198"/>
      <c r="GYC591" s="198"/>
      <c r="GYD591" s="198"/>
      <c r="GYE591" s="198"/>
      <c r="GYF591" s="198"/>
      <c r="GYG591" s="198"/>
      <c r="GYH591" s="198"/>
      <c r="GYI591" s="198"/>
      <c r="GYJ591" s="198"/>
      <c r="GYK591" s="198"/>
      <c r="GYL591" s="198"/>
      <c r="GYM591" s="198"/>
      <c r="GYN591" s="198"/>
      <c r="GYO591" s="198"/>
      <c r="GYP591" s="198"/>
      <c r="GYQ591" s="198"/>
      <c r="GYR591" s="198"/>
      <c r="GYS591" s="198"/>
      <c r="GYT591" s="198"/>
      <c r="GYU591" s="198"/>
      <c r="GYV591" s="198"/>
      <c r="GYW591" s="198"/>
      <c r="GYX591" s="198"/>
      <c r="GYY591" s="198"/>
      <c r="GYZ591" s="198"/>
      <c r="GZA591" s="198"/>
      <c r="GZB591" s="198"/>
      <c r="GZC591" s="198"/>
      <c r="GZD591" s="198"/>
      <c r="GZE591" s="198"/>
      <c r="GZF591" s="198"/>
      <c r="GZG591" s="198"/>
      <c r="GZH591" s="198"/>
      <c r="GZI591" s="198"/>
      <c r="GZJ591" s="198"/>
      <c r="GZK591" s="198"/>
      <c r="GZL591" s="198"/>
      <c r="GZM591" s="198"/>
      <c r="GZN591" s="198"/>
      <c r="GZO591" s="198"/>
      <c r="GZP591" s="198"/>
      <c r="GZQ591" s="198"/>
      <c r="GZR591" s="198"/>
      <c r="GZS591" s="198"/>
      <c r="GZT591" s="198"/>
      <c r="GZU591" s="198"/>
      <c r="GZV591" s="198"/>
      <c r="GZW591" s="198"/>
      <c r="GZX591" s="198"/>
      <c r="GZY591" s="198"/>
      <c r="GZZ591" s="198"/>
      <c r="HAA591" s="198"/>
      <c r="HAB591" s="198"/>
      <c r="HAC591" s="198"/>
      <c r="HAD591" s="198"/>
      <c r="HAE591" s="198"/>
      <c r="HAF591" s="198"/>
      <c r="HAG591" s="198"/>
      <c r="HAH591" s="198"/>
      <c r="HAI591" s="198"/>
      <c r="HAJ591" s="198"/>
      <c r="HAK591" s="198"/>
      <c r="HAL591" s="198"/>
      <c r="HAM591" s="198"/>
      <c r="HAN591" s="198"/>
      <c r="HAO591" s="198"/>
      <c r="HAP591" s="198"/>
      <c r="HAQ591" s="198"/>
      <c r="HAR591" s="198"/>
      <c r="HAS591" s="198"/>
      <c r="HAT591" s="198"/>
      <c r="HAU591" s="198"/>
      <c r="HAV591" s="198"/>
      <c r="HAW591" s="198"/>
      <c r="HAX591" s="198"/>
      <c r="HAY591" s="198"/>
      <c r="HAZ591" s="198"/>
      <c r="HBA591" s="198"/>
      <c r="HBB591" s="198"/>
      <c r="HBC591" s="198"/>
      <c r="HBD591" s="198"/>
      <c r="HBE591" s="198"/>
      <c r="HBF591" s="198"/>
      <c r="HBG591" s="198"/>
      <c r="HBH591" s="198"/>
      <c r="HBI591" s="198"/>
      <c r="HBJ591" s="198"/>
      <c r="HBK591" s="198"/>
      <c r="HBL591" s="198"/>
      <c r="HBM591" s="198"/>
      <c r="HBN591" s="198"/>
      <c r="HBO591" s="198"/>
      <c r="HBP591" s="198"/>
      <c r="HBQ591" s="198"/>
      <c r="HBR591" s="198"/>
      <c r="HBS591" s="198"/>
      <c r="HBT591" s="198"/>
      <c r="HBU591" s="198"/>
      <c r="HBV591" s="198"/>
      <c r="HBW591" s="198"/>
      <c r="HBX591" s="198"/>
      <c r="HBY591" s="198"/>
      <c r="HBZ591" s="198"/>
      <c r="HCA591" s="198"/>
      <c r="HCB591" s="198"/>
      <c r="HCC591" s="198"/>
      <c r="HCD591" s="198"/>
      <c r="HCE591" s="198"/>
      <c r="HCF591" s="198"/>
      <c r="HCG591" s="198"/>
      <c r="HCH591" s="198"/>
      <c r="HCI591" s="198"/>
      <c r="HCJ591" s="198"/>
      <c r="HCK591" s="198"/>
      <c r="HCL591" s="198"/>
      <c r="HCM591" s="198"/>
      <c r="HCN591" s="198"/>
      <c r="HCO591" s="198"/>
      <c r="HCP591" s="198"/>
      <c r="HCQ591" s="198"/>
      <c r="HCR591" s="198"/>
      <c r="HCS591" s="198"/>
      <c r="HCT591" s="198"/>
      <c r="HCU591" s="198"/>
      <c r="HCV591" s="198"/>
      <c r="HCW591" s="198"/>
      <c r="HCX591" s="198"/>
      <c r="HCY591" s="198"/>
      <c r="HCZ591" s="198"/>
      <c r="HDA591" s="198"/>
      <c r="HDB591" s="198"/>
      <c r="HDC591" s="198"/>
      <c r="HDD591" s="198"/>
      <c r="HDE591" s="198"/>
      <c r="HDF591" s="198"/>
      <c r="HDG591" s="198"/>
      <c r="HDH591" s="198"/>
      <c r="HDI591" s="198"/>
      <c r="HDJ591" s="198"/>
      <c r="HDK591" s="198"/>
      <c r="HDL591" s="198"/>
      <c r="HDM591" s="198"/>
      <c r="HDN591" s="198"/>
      <c r="HDO591" s="198"/>
      <c r="HDP591" s="198"/>
      <c r="HDQ591" s="198"/>
      <c r="HDR591" s="198"/>
      <c r="HDS591" s="198"/>
      <c r="HDT591" s="198"/>
      <c r="HDU591" s="198"/>
      <c r="HDV591" s="198"/>
      <c r="HDW591" s="198"/>
      <c r="HDX591" s="198"/>
      <c r="HDY591" s="198"/>
      <c r="HDZ591" s="198"/>
      <c r="HEA591" s="198"/>
      <c r="HEB591" s="198"/>
      <c r="HEC591" s="198"/>
      <c r="HED591" s="198"/>
      <c r="HEE591" s="198"/>
      <c r="HEF591" s="198"/>
      <c r="HEG591" s="198"/>
      <c r="HEH591" s="198"/>
      <c r="HEI591" s="198"/>
      <c r="HEJ591" s="198"/>
      <c r="HEK591" s="198"/>
      <c r="HEL591" s="198"/>
      <c r="HEM591" s="198"/>
      <c r="HEN591" s="198"/>
      <c r="HEO591" s="198"/>
      <c r="HEP591" s="198"/>
      <c r="HEQ591" s="198"/>
      <c r="HER591" s="198"/>
      <c r="HES591" s="198"/>
      <c r="HET591" s="198"/>
      <c r="HEU591" s="198"/>
      <c r="HEV591" s="198"/>
      <c r="HEW591" s="198"/>
      <c r="HEX591" s="198"/>
      <c r="HEY591" s="198"/>
      <c r="HEZ591" s="198"/>
      <c r="HFA591" s="198"/>
      <c r="HFB591" s="198"/>
      <c r="HFC591" s="198"/>
      <c r="HFD591" s="198"/>
      <c r="HFE591" s="198"/>
      <c r="HFF591" s="198"/>
      <c r="HFG591" s="198"/>
      <c r="HFH591" s="198"/>
      <c r="HFI591" s="198"/>
      <c r="HFJ591" s="198"/>
      <c r="HFK591" s="198"/>
      <c r="HFL591" s="198"/>
      <c r="HFM591" s="198"/>
      <c r="HFN591" s="198"/>
      <c r="HFO591" s="198"/>
      <c r="HFP591" s="198"/>
      <c r="HFQ591" s="198"/>
      <c r="HFR591" s="198"/>
      <c r="HFS591" s="198"/>
      <c r="HFT591" s="198"/>
      <c r="HFU591" s="198"/>
      <c r="HFV591" s="198"/>
      <c r="HFW591" s="198"/>
      <c r="HFX591" s="198"/>
      <c r="HFY591" s="198"/>
      <c r="HFZ591" s="198"/>
      <c r="HGA591" s="198"/>
      <c r="HGB591" s="198"/>
      <c r="HGC591" s="198"/>
      <c r="HGD591" s="198"/>
      <c r="HGE591" s="198"/>
      <c r="HGF591" s="198"/>
      <c r="HGG591" s="198"/>
      <c r="HGH591" s="198"/>
      <c r="HGI591" s="198"/>
      <c r="HGJ591" s="198"/>
      <c r="HGK591" s="198"/>
      <c r="HGL591" s="198"/>
      <c r="HGM591" s="198"/>
      <c r="HGN591" s="198"/>
      <c r="HGO591" s="198"/>
      <c r="HGP591" s="198"/>
      <c r="HGQ591" s="198"/>
      <c r="HGR591" s="198"/>
      <c r="HGS591" s="198"/>
      <c r="HGT591" s="198"/>
      <c r="HGU591" s="198"/>
      <c r="HGV591" s="198"/>
      <c r="HGW591" s="198"/>
      <c r="HGX591" s="198"/>
      <c r="HGY591" s="198"/>
      <c r="HGZ591" s="198"/>
      <c r="HHA591" s="198"/>
      <c r="HHB591" s="198"/>
      <c r="HHC591" s="198"/>
      <c r="HHD591" s="198"/>
      <c r="HHE591" s="198"/>
      <c r="HHF591" s="198"/>
      <c r="HHG591" s="198"/>
      <c r="HHH591" s="198"/>
      <c r="HHI591" s="198"/>
      <c r="HHJ591" s="198"/>
      <c r="HHK591" s="198"/>
      <c r="HHL591" s="198"/>
      <c r="HHM591" s="198"/>
      <c r="HHN591" s="198"/>
      <c r="HHO591" s="198"/>
      <c r="HHP591" s="198"/>
      <c r="HHQ591" s="198"/>
      <c r="HHR591" s="198"/>
      <c r="HHS591" s="198"/>
      <c r="HHT591" s="198"/>
      <c r="HHU591" s="198"/>
      <c r="HHV591" s="198"/>
      <c r="HHW591" s="198"/>
      <c r="HHX591" s="198"/>
      <c r="HHY591" s="198"/>
      <c r="HHZ591" s="198"/>
      <c r="HIA591" s="198"/>
      <c r="HIB591" s="198"/>
      <c r="HIC591" s="198"/>
      <c r="HID591" s="198"/>
      <c r="HIE591" s="198"/>
      <c r="HIF591" s="198"/>
      <c r="HIG591" s="198"/>
      <c r="HIH591" s="198"/>
      <c r="HII591" s="198"/>
      <c r="HIJ591" s="198"/>
      <c r="HIK591" s="198"/>
      <c r="HIL591" s="198"/>
      <c r="HIM591" s="198"/>
      <c r="HIN591" s="198"/>
      <c r="HIO591" s="198"/>
      <c r="HIP591" s="198"/>
      <c r="HIQ591" s="198"/>
      <c r="HIR591" s="198"/>
      <c r="HIS591" s="198"/>
      <c r="HIT591" s="198"/>
      <c r="HIU591" s="198"/>
      <c r="HIV591" s="198"/>
      <c r="HIW591" s="198"/>
      <c r="HIX591" s="198"/>
      <c r="HIY591" s="198"/>
      <c r="HIZ591" s="198"/>
      <c r="HJA591" s="198"/>
      <c r="HJB591" s="198"/>
      <c r="HJC591" s="198"/>
      <c r="HJD591" s="198"/>
      <c r="HJE591" s="198"/>
      <c r="HJF591" s="198"/>
      <c r="HJG591" s="198"/>
      <c r="HJH591" s="198"/>
      <c r="HJI591" s="198"/>
      <c r="HJJ591" s="198"/>
      <c r="HJK591" s="198"/>
      <c r="HJL591" s="198"/>
      <c r="HJM591" s="198"/>
      <c r="HJN591" s="198"/>
      <c r="HJO591" s="198"/>
      <c r="HJP591" s="198"/>
      <c r="HJQ591" s="198"/>
      <c r="HJR591" s="198"/>
      <c r="HJS591" s="198"/>
      <c r="HJT591" s="198"/>
      <c r="HJU591" s="198"/>
      <c r="HJV591" s="198"/>
      <c r="HJW591" s="198"/>
      <c r="HJX591" s="198"/>
      <c r="HJY591" s="198"/>
      <c r="HJZ591" s="198"/>
      <c r="HKA591" s="198"/>
      <c r="HKB591" s="198"/>
      <c r="HKC591" s="198"/>
      <c r="HKD591" s="198"/>
      <c r="HKE591" s="198"/>
      <c r="HKF591" s="198"/>
      <c r="HKG591" s="198"/>
      <c r="HKH591" s="198"/>
      <c r="HKI591" s="198"/>
      <c r="HKJ591" s="198"/>
      <c r="HKK591" s="198"/>
      <c r="HKL591" s="198"/>
      <c r="HKM591" s="198"/>
      <c r="HKN591" s="198"/>
      <c r="HKO591" s="198"/>
      <c r="HKP591" s="198"/>
      <c r="HKQ591" s="198"/>
      <c r="HKR591" s="198"/>
      <c r="HKS591" s="198"/>
      <c r="HKT591" s="198"/>
      <c r="HKU591" s="198"/>
      <c r="HKV591" s="198"/>
      <c r="HKW591" s="198"/>
      <c r="HKX591" s="198"/>
      <c r="HKY591" s="198"/>
      <c r="HKZ591" s="198"/>
      <c r="HLA591" s="198"/>
      <c r="HLB591" s="198"/>
      <c r="HLC591" s="198"/>
      <c r="HLD591" s="198"/>
      <c r="HLE591" s="198"/>
      <c r="HLF591" s="198"/>
      <c r="HLG591" s="198"/>
      <c r="HLH591" s="198"/>
      <c r="HLI591" s="198"/>
      <c r="HLJ591" s="198"/>
      <c r="HLK591" s="198"/>
      <c r="HLL591" s="198"/>
      <c r="HLM591" s="198"/>
      <c r="HLN591" s="198"/>
      <c r="HLO591" s="198"/>
      <c r="HLP591" s="198"/>
      <c r="HLQ591" s="198"/>
      <c r="HLR591" s="198"/>
      <c r="HLS591" s="198"/>
      <c r="HLT591" s="198"/>
      <c r="HLU591" s="198"/>
      <c r="HLV591" s="198"/>
      <c r="HLW591" s="198"/>
      <c r="HLX591" s="198"/>
      <c r="HLY591" s="198"/>
      <c r="HLZ591" s="198"/>
      <c r="HMA591" s="198"/>
      <c r="HMB591" s="198"/>
      <c r="HMC591" s="198"/>
      <c r="HMD591" s="198"/>
      <c r="HME591" s="198"/>
      <c r="HMF591" s="198"/>
      <c r="HMG591" s="198"/>
      <c r="HMH591" s="198"/>
      <c r="HMI591" s="198"/>
      <c r="HMJ591" s="198"/>
      <c r="HMK591" s="198"/>
      <c r="HML591" s="198"/>
      <c r="HMM591" s="198"/>
      <c r="HMN591" s="198"/>
      <c r="HMO591" s="198"/>
      <c r="HMP591" s="198"/>
      <c r="HMQ591" s="198"/>
      <c r="HMR591" s="198"/>
      <c r="HMS591" s="198"/>
      <c r="HMT591" s="198"/>
      <c r="HMU591" s="198"/>
      <c r="HMV591" s="198"/>
      <c r="HMW591" s="198"/>
      <c r="HMX591" s="198"/>
      <c r="HMY591" s="198"/>
      <c r="HMZ591" s="198"/>
      <c r="HNA591" s="198"/>
      <c r="HNB591" s="198"/>
      <c r="HNC591" s="198"/>
      <c r="HND591" s="198"/>
      <c r="HNE591" s="198"/>
      <c r="HNF591" s="198"/>
      <c r="HNG591" s="198"/>
      <c r="HNH591" s="198"/>
      <c r="HNI591" s="198"/>
      <c r="HNJ591" s="198"/>
      <c r="HNK591" s="198"/>
      <c r="HNL591" s="198"/>
      <c r="HNM591" s="198"/>
      <c r="HNN591" s="198"/>
      <c r="HNO591" s="198"/>
      <c r="HNP591" s="198"/>
      <c r="HNQ591" s="198"/>
      <c r="HNR591" s="198"/>
      <c r="HNS591" s="198"/>
      <c r="HNT591" s="198"/>
      <c r="HNU591" s="198"/>
      <c r="HNV591" s="198"/>
      <c r="HNW591" s="198"/>
      <c r="HNX591" s="198"/>
      <c r="HNY591" s="198"/>
      <c r="HNZ591" s="198"/>
      <c r="HOA591" s="198"/>
      <c r="HOB591" s="198"/>
      <c r="HOC591" s="198"/>
      <c r="HOD591" s="198"/>
      <c r="HOE591" s="198"/>
      <c r="HOF591" s="198"/>
      <c r="HOG591" s="198"/>
      <c r="HOH591" s="198"/>
      <c r="HOI591" s="198"/>
      <c r="HOJ591" s="198"/>
      <c r="HOK591" s="198"/>
      <c r="HOL591" s="198"/>
      <c r="HOM591" s="198"/>
      <c r="HON591" s="198"/>
      <c r="HOO591" s="198"/>
      <c r="HOP591" s="198"/>
      <c r="HOQ591" s="198"/>
      <c r="HOR591" s="198"/>
      <c r="HOS591" s="198"/>
      <c r="HOT591" s="198"/>
      <c r="HOU591" s="198"/>
      <c r="HOV591" s="198"/>
      <c r="HOW591" s="198"/>
      <c r="HOX591" s="198"/>
      <c r="HOY591" s="198"/>
      <c r="HOZ591" s="198"/>
      <c r="HPA591" s="198"/>
      <c r="HPB591" s="198"/>
      <c r="HPC591" s="198"/>
      <c r="HPD591" s="198"/>
      <c r="HPE591" s="198"/>
      <c r="HPF591" s="198"/>
      <c r="HPG591" s="198"/>
      <c r="HPH591" s="198"/>
      <c r="HPI591" s="198"/>
      <c r="HPJ591" s="198"/>
      <c r="HPK591" s="198"/>
      <c r="HPL591" s="198"/>
      <c r="HPM591" s="198"/>
      <c r="HPN591" s="198"/>
      <c r="HPO591" s="198"/>
      <c r="HPP591" s="198"/>
      <c r="HPQ591" s="198"/>
      <c r="HPR591" s="198"/>
      <c r="HPS591" s="198"/>
      <c r="HPT591" s="198"/>
      <c r="HPU591" s="198"/>
      <c r="HPV591" s="198"/>
      <c r="HPW591" s="198"/>
      <c r="HPX591" s="198"/>
      <c r="HPY591" s="198"/>
      <c r="HPZ591" s="198"/>
      <c r="HQA591" s="198"/>
      <c r="HQB591" s="198"/>
      <c r="HQC591" s="198"/>
      <c r="HQD591" s="198"/>
      <c r="HQE591" s="198"/>
      <c r="HQF591" s="198"/>
      <c r="HQG591" s="198"/>
      <c r="HQH591" s="198"/>
      <c r="HQI591" s="198"/>
      <c r="HQJ591" s="198"/>
      <c r="HQK591" s="198"/>
      <c r="HQL591" s="198"/>
      <c r="HQM591" s="198"/>
      <c r="HQN591" s="198"/>
      <c r="HQO591" s="198"/>
      <c r="HQP591" s="198"/>
      <c r="HQQ591" s="198"/>
      <c r="HQR591" s="198"/>
      <c r="HQS591" s="198"/>
      <c r="HQT591" s="198"/>
      <c r="HQU591" s="198"/>
      <c r="HQV591" s="198"/>
      <c r="HQW591" s="198"/>
      <c r="HQX591" s="198"/>
      <c r="HQY591" s="198"/>
      <c r="HQZ591" s="198"/>
      <c r="HRA591" s="198"/>
      <c r="HRB591" s="198"/>
      <c r="HRC591" s="198"/>
      <c r="HRD591" s="198"/>
      <c r="HRE591" s="198"/>
      <c r="HRF591" s="198"/>
      <c r="HRG591" s="198"/>
      <c r="HRH591" s="198"/>
      <c r="HRI591" s="198"/>
      <c r="HRJ591" s="198"/>
      <c r="HRK591" s="198"/>
      <c r="HRL591" s="198"/>
      <c r="HRM591" s="198"/>
      <c r="HRN591" s="198"/>
      <c r="HRO591" s="198"/>
      <c r="HRP591" s="198"/>
      <c r="HRQ591" s="198"/>
      <c r="HRR591" s="198"/>
      <c r="HRS591" s="198"/>
      <c r="HRT591" s="198"/>
      <c r="HRU591" s="198"/>
      <c r="HRV591" s="198"/>
      <c r="HRW591" s="198"/>
      <c r="HRX591" s="198"/>
      <c r="HRY591" s="198"/>
      <c r="HRZ591" s="198"/>
      <c r="HSA591" s="198"/>
      <c r="HSB591" s="198"/>
      <c r="HSC591" s="198"/>
      <c r="HSD591" s="198"/>
      <c r="HSE591" s="198"/>
      <c r="HSF591" s="198"/>
      <c r="HSG591" s="198"/>
      <c r="HSH591" s="198"/>
      <c r="HSI591" s="198"/>
      <c r="HSJ591" s="198"/>
      <c r="HSK591" s="198"/>
      <c r="HSL591" s="198"/>
      <c r="HSM591" s="198"/>
      <c r="HSN591" s="198"/>
      <c r="HSO591" s="198"/>
      <c r="HSP591" s="198"/>
      <c r="HSQ591" s="198"/>
      <c r="HSR591" s="198"/>
      <c r="HSS591" s="198"/>
      <c r="HST591" s="198"/>
      <c r="HSU591" s="198"/>
      <c r="HSV591" s="198"/>
      <c r="HSW591" s="198"/>
      <c r="HSX591" s="198"/>
      <c r="HSY591" s="198"/>
      <c r="HSZ591" s="198"/>
      <c r="HTA591" s="198"/>
      <c r="HTB591" s="198"/>
      <c r="HTC591" s="198"/>
      <c r="HTD591" s="198"/>
      <c r="HTE591" s="198"/>
      <c r="HTF591" s="198"/>
      <c r="HTG591" s="198"/>
      <c r="HTH591" s="198"/>
      <c r="HTI591" s="198"/>
      <c r="HTJ591" s="198"/>
      <c r="HTK591" s="198"/>
      <c r="HTL591" s="198"/>
      <c r="HTM591" s="198"/>
      <c r="HTN591" s="198"/>
      <c r="HTO591" s="198"/>
      <c r="HTP591" s="198"/>
      <c r="HTQ591" s="198"/>
      <c r="HTR591" s="198"/>
      <c r="HTS591" s="198"/>
      <c r="HTT591" s="198"/>
      <c r="HTU591" s="198"/>
      <c r="HTV591" s="198"/>
      <c r="HTW591" s="198"/>
      <c r="HTX591" s="198"/>
      <c r="HTY591" s="198"/>
      <c r="HTZ591" s="198"/>
      <c r="HUA591" s="198"/>
      <c r="HUB591" s="198"/>
      <c r="HUC591" s="198"/>
      <c r="HUD591" s="198"/>
      <c r="HUE591" s="198"/>
      <c r="HUF591" s="198"/>
      <c r="HUG591" s="198"/>
      <c r="HUH591" s="198"/>
      <c r="HUI591" s="198"/>
      <c r="HUJ591" s="198"/>
      <c r="HUK591" s="198"/>
      <c r="HUL591" s="198"/>
      <c r="HUM591" s="198"/>
      <c r="HUN591" s="198"/>
      <c r="HUO591" s="198"/>
      <c r="HUP591" s="198"/>
      <c r="HUQ591" s="198"/>
      <c r="HUR591" s="198"/>
      <c r="HUS591" s="198"/>
      <c r="HUT591" s="198"/>
      <c r="HUU591" s="198"/>
      <c r="HUV591" s="198"/>
      <c r="HUW591" s="198"/>
      <c r="HUX591" s="198"/>
      <c r="HUY591" s="198"/>
      <c r="HUZ591" s="198"/>
      <c r="HVA591" s="198"/>
      <c r="HVB591" s="198"/>
      <c r="HVC591" s="198"/>
      <c r="HVD591" s="198"/>
      <c r="HVE591" s="198"/>
      <c r="HVF591" s="198"/>
      <c r="HVG591" s="198"/>
      <c r="HVH591" s="198"/>
      <c r="HVI591" s="198"/>
      <c r="HVJ591" s="198"/>
      <c r="HVK591" s="198"/>
      <c r="HVL591" s="198"/>
      <c r="HVM591" s="198"/>
      <c r="HVN591" s="198"/>
      <c r="HVO591" s="198"/>
      <c r="HVP591" s="198"/>
      <c r="HVQ591" s="198"/>
      <c r="HVR591" s="198"/>
      <c r="HVS591" s="198"/>
      <c r="HVT591" s="198"/>
      <c r="HVU591" s="198"/>
      <c r="HVV591" s="198"/>
      <c r="HVW591" s="198"/>
      <c r="HVX591" s="198"/>
      <c r="HVY591" s="198"/>
      <c r="HVZ591" s="198"/>
      <c r="HWA591" s="198"/>
      <c r="HWB591" s="198"/>
      <c r="HWC591" s="198"/>
      <c r="HWD591" s="198"/>
      <c r="HWE591" s="198"/>
      <c r="HWF591" s="198"/>
      <c r="HWG591" s="198"/>
      <c r="HWH591" s="198"/>
      <c r="HWI591" s="198"/>
      <c r="HWJ591" s="198"/>
      <c r="HWK591" s="198"/>
      <c r="HWL591" s="198"/>
      <c r="HWM591" s="198"/>
      <c r="HWN591" s="198"/>
      <c r="HWO591" s="198"/>
      <c r="HWP591" s="198"/>
      <c r="HWQ591" s="198"/>
      <c r="HWR591" s="198"/>
      <c r="HWS591" s="198"/>
      <c r="HWT591" s="198"/>
      <c r="HWU591" s="198"/>
      <c r="HWV591" s="198"/>
      <c r="HWW591" s="198"/>
      <c r="HWX591" s="198"/>
      <c r="HWY591" s="198"/>
      <c r="HWZ591" s="198"/>
      <c r="HXA591" s="198"/>
      <c r="HXB591" s="198"/>
      <c r="HXC591" s="198"/>
      <c r="HXD591" s="198"/>
      <c r="HXE591" s="198"/>
      <c r="HXF591" s="198"/>
      <c r="HXG591" s="198"/>
      <c r="HXH591" s="198"/>
      <c r="HXI591" s="198"/>
      <c r="HXJ591" s="198"/>
      <c r="HXK591" s="198"/>
      <c r="HXL591" s="198"/>
      <c r="HXM591" s="198"/>
      <c r="HXN591" s="198"/>
      <c r="HXO591" s="198"/>
      <c r="HXP591" s="198"/>
      <c r="HXQ591" s="198"/>
      <c r="HXR591" s="198"/>
      <c r="HXS591" s="198"/>
      <c r="HXT591" s="198"/>
      <c r="HXU591" s="198"/>
      <c r="HXV591" s="198"/>
      <c r="HXW591" s="198"/>
      <c r="HXX591" s="198"/>
      <c r="HXY591" s="198"/>
      <c r="HXZ591" s="198"/>
      <c r="HYA591" s="198"/>
      <c r="HYB591" s="198"/>
      <c r="HYC591" s="198"/>
      <c r="HYD591" s="198"/>
      <c r="HYE591" s="198"/>
      <c r="HYF591" s="198"/>
      <c r="HYG591" s="198"/>
      <c r="HYH591" s="198"/>
      <c r="HYI591" s="198"/>
      <c r="HYJ591" s="198"/>
      <c r="HYK591" s="198"/>
      <c r="HYL591" s="198"/>
      <c r="HYM591" s="198"/>
      <c r="HYN591" s="198"/>
      <c r="HYO591" s="198"/>
      <c r="HYP591" s="198"/>
      <c r="HYQ591" s="198"/>
      <c r="HYR591" s="198"/>
      <c r="HYS591" s="198"/>
      <c r="HYT591" s="198"/>
      <c r="HYU591" s="198"/>
      <c r="HYV591" s="198"/>
      <c r="HYW591" s="198"/>
      <c r="HYX591" s="198"/>
      <c r="HYY591" s="198"/>
      <c r="HYZ591" s="198"/>
      <c r="HZA591" s="198"/>
      <c r="HZB591" s="198"/>
      <c r="HZC591" s="198"/>
      <c r="HZD591" s="198"/>
      <c r="HZE591" s="198"/>
      <c r="HZF591" s="198"/>
      <c r="HZG591" s="198"/>
      <c r="HZH591" s="198"/>
      <c r="HZI591" s="198"/>
      <c r="HZJ591" s="198"/>
      <c r="HZK591" s="198"/>
      <c r="HZL591" s="198"/>
      <c r="HZM591" s="198"/>
      <c r="HZN591" s="198"/>
      <c r="HZO591" s="198"/>
      <c r="HZP591" s="198"/>
      <c r="HZQ591" s="198"/>
      <c r="HZR591" s="198"/>
      <c r="HZS591" s="198"/>
      <c r="HZT591" s="198"/>
      <c r="HZU591" s="198"/>
      <c r="HZV591" s="198"/>
      <c r="HZW591" s="198"/>
      <c r="HZX591" s="198"/>
      <c r="HZY591" s="198"/>
      <c r="HZZ591" s="198"/>
      <c r="IAA591" s="198"/>
      <c r="IAB591" s="198"/>
      <c r="IAC591" s="198"/>
      <c r="IAD591" s="198"/>
      <c r="IAE591" s="198"/>
      <c r="IAF591" s="198"/>
      <c r="IAG591" s="198"/>
      <c r="IAH591" s="198"/>
      <c r="IAI591" s="198"/>
      <c r="IAJ591" s="198"/>
      <c r="IAK591" s="198"/>
      <c r="IAL591" s="198"/>
      <c r="IAM591" s="198"/>
      <c r="IAN591" s="198"/>
      <c r="IAO591" s="198"/>
      <c r="IAP591" s="198"/>
      <c r="IAQ591" s="198"/>
      <c r="IAR591" s="198"/>
      <c r="IAS591" s="198"/>
      <c r="IAT591" s="198"/>
      <c r="IAU591" s="198"/>
      <c r="IAV591" s="198"/>
      <c r="IAW591" s="198"/>
      <c r="IAX591" s="198"/>
      <c r="IAY591" s="198"/>
      <c r="IAZ591" s="198"/>
      <c r="IBA591" s="198"/>
      <c r="IBB591" s="198"/>
      <c r="IBC591" s="198"/>
      <c r="IBD591" s="198"/>
      <c r="IBE591" s="198"/>
      <c r="IBF591" s="198"/>
      <c r="IBG591" s="198"/>
      <c r="IBH591" s="198"/>
      <c r="IBI591" s="198"/>
      <c r="IBJ591" s="198"/>
      <c r="IBK591" s="198"/>
      <c r="IBL591" s="198"/>
      <c r="IBM591" s="198"/>
      <c r="IBN591" s="198"/>
      <c r="IBO591" s="198"/>
      <c r="IBP591" s="198"/>
      <c r="IBQ591" s="198"/>
      <c r="IBR591" s="198"/>
      <c r="IBS591" s="198"/>
      <c r="IBT591" s="198"/>
      <c r="IBU591" s="198"/>
      <c r="IBV591" s="198"/>
      <c r="IBW591" s="198"/>
      <c r="IBX591" s="198"/>
      <c r="IBY591" s="198"/>
      <c r="IBZ591" s="198"/>
      <c r="ICA591" s="198"/>
      <c r="ICB591" s="198"/>
      <c r="ICC591" s="198"/>
      <c r="ICD591" s="198"/>
      <c r="ICE591" s="198"/>
      <c r="ICF591" s="198"/>
      <c r="ICG591" s="198"/>
      <c r="ICH591" s="198"/>
      <c r="ICI591" s="198"/>
      <c r="ICJ591" s="198"/>
      <c r="ICK591" s="198"/>
      <c r="ICL591" s="198"/>
      <c r="ICM591" s="198"/>
      <c r="ICN591" s="198"/>
      <c r="ICO591" s="198"/>
      <c r="ICP591" s="198"/>
      <c r="ICQ591" s="198"/>
      <c r="ICR591" s="198"/>
      <c r="ICS591" s="198"/>
      <c r="ICT591" s="198"/>
      <c r="ICU591" s="198"/>
      <c r="ICV591" s="198"/>
      <c r="ICW591" s="198"/>
      <c r="ICX591" s="198"/>
      <c r="ICY591" s="198"/>
      <c r="ICZ591" s="198"/>
      <c r="IDA591" s="198"/>
      <c r="IDB591" s="198"/>
      <c r="IDC591" s="198"/>
      <c r="IDD591" s="198"/>
      <c r="IDE591" s="198"/>
      <c r="IDF591" s="198"/>
      <c r="IDG591" s="198"/>
      <c r="IDH591" s="198"/>
      <c r="IDI591" s="198"/>
      <c r="IDJ591" s="198"/>
      <c r="IDK591" s="198"/>
      <c r="IDL591" s="198"/>
      <c r="IDM591" s="198"/>
      <c r="IDN591" s="198"/>
      <c r="IDO591" s="198"/>
      <c r="IDP591" s="198"/>
      <c r="IDQ591" s="198"/>
      <c r="IDR591" s="198"/>
      <c r="IDS591" s="198"/>
      <c r="IDT591" s="198"/>
      <c r="IDU591" s="198"/>
      <c r="IDV591" s="198"/>
      <c r="IDW591" s="198"/>
      <c r="IDX591" s="198"/>
      <c r="IDY591" s="198"/>
      <c r="IDZ591" s="198"/>
      <c r="IEA591" s="198"/>
      <c r="IEB591" s="198"/>
      <c r="IEC591" s="198"/>
      <c r="IED591" s="198"/>
      <c r="IEE591" s="198"/>
      <c r="IEF591" s="198"/>
      <c r="IEG591" s="198"/>
      <c r="IEH591" s="198"/>
      <c r="IEI591" s="198"/>
      <c r="IEJ591" s="198"/>
      <c r="IEK591" s="198"/>
      <c r="IEL591" s="198"/>
      <c r="IEM591" s="198"/>
      <c r="IEN591" s="198"/>
      <c r="IEO591" s="198"/>
      <c r="IEP591" s="198"/>
      <c r="IEQ591" s="198"/>
      <c r="IER591" s="198"/>
      <c r="IES591" s="198"/>
      <c r="IET591" s="198"/>
      <c r="IEU591" s="198"/>
      <c r="IEV591" s="198"/>
      <c r="IEW591" s="198"/>
      <c r="IEX591" s="198"/>
      <c r="IEY591" s="198"/>
      <c r="IEZ591" s="198"/>
      <c r="IFA591" s="198"/>
      <c r="IFB591" s="198"/>
      <c r="IFC591" s="198"/>
      <c r="IFD591" s="198"/>
      <c r="IFE591" s="198"/>
      <c r="IFF591" s="198"/>
      <c r="IFG591" s="198"/>
      <c r="IFH591" s="198"/>
      <c r="IFI591" s="198"/>
      <c r="IFJ591" s="198"/>
      <c r="IFK591" s="198"/>
      <c r="IFL591" s="198"/>
      <c r="IFM591" s="198"/>
      <c r="IFN591" s="198"/>
      <c r="IFO591" s="198"/>
      <c r="IFP591" s="198"/>
      <c r="IFQ591" s="198"/>
      <c r="IFR591" s="198"/>
      <c r="IFS591" s="198"/>
      <c r="IFT591" s="198"/>
      <c r="IFU591" s="198"/>
      <c r="IFV591" s="198"/>
      <c r="IFW591" s="198"/>
      <c r="IFX591" s="198"/>
      <c r="IFY591" s="198"/>
      <c r="IFZ591" s="198"/>
      <c r="IGA591" s="198"/>
      <c r="IGB591" s="198"/>
      <c r="IGC591" s="198"/>
      <c r="IGD591" s="198"/>
      <c r="IGE591" s="198"/>
      <c r="IGF591" s="198"/>
      <c r="IGG591" s="198"/>
      <c r="IGH591" s="198"/>
      <c r="IGI591" s="198"/>
      <c r="IGJ591" s="198"/>
      <c r="IGK591" s="198"/>
      <c r="IGL591" s="198"/>
      <c r="IGM591" s="198"/>
      <c r="IGN591" s="198"/>
      <c r="IGO591" s="198"/>
      <c r="IGP591" s="198"/>
      <c r="IGQ591" s="198"/>
      <c r="IGR591" s="198"/>
      <c r="IGS591" s="198"/>
      <c r="IGT591" s="198"/>
      <c r="IGU591" s="198"/>
      <c r="IGV591" s="198"/>
      <c r="IGW591" s="198"/>
      <c r="IGX591" s="198"/>
      <c r="IGY591" s="198"/>
      <c r="IGZ591" s="198"/>
      <c r="IHA591" s="198"/>
      <c r="IHB591" s="198"/>
      <c r="IHC591" s="198"/>
      <c r="IHD591" s="198"/>
      <c r="IHE591" s="198"/>
      <c r="IHF591" s="198"/>
      <c r="IHG591" s="198"/>
      <c r="IHH591" s="198"/>
      <c r="IHI591" s="198"/>
      <c r="IHJ591" s="198"/>
      <c r="IHK591" s="198"/>
      <c r="IHL591" s="198"/>
      <c r="IHM591" s="198"/>
      <c r="IHN591" s="198"/>
      <c r="IHO591" s="198"/>
      <c r="IHP591" s="198"/>
      <c r="IHQ591" s="198"/>
      <c r="IHR591" s="198"/>
      <c r="IHS591" s="198"/>
      <c r="IHT591" s="198"/>
      <c r="IHU591" s="198"/>
      <c r="IHV591" s="198"/>
      <c r="IHW591" s="198"/>
      <c r="IHX591" s="198"/>
      <c r="IHY591" s="198"/>
      <c r="IHZ591" s="198"/>
      <c r="IIA591" s="198"/>
      <c r="IIB591" s="198"/>
      <c r="IIC591" s="198"/>
      <c r="IID591" s="198"/>
      <c r="IIE591" s="198"/>
      <c r="IIF591" s="198"/>
      <c r="IIG591" s="198"/>
      <c r="IIH591" s="198"/>
      <c r="III591" s="198"/>
      <c r="IIJ591" s="198"/>
      <c r="IIK591" s="198"/>
      <c r="IIL591" s="198"/>
      <c r="IIM591" s="198"/>
      <c r="IIN591" s="198"/>
      <c r="IIO591" s="198"/>
      <c r="IIP591" s="198"/>
      <c r="IIQ591" s="198"/>
      <c r="IIR591" s="198"/>
      <c r="IIS591" s="198"/>
      <c r="IIT591" s="198"/>
      <c r="IIU591" s="198"/>
      <c r="IIV591" s="198"/>
      <c r="IIW591" s="198"/>
      <c r="IIX591" s="198"/>
      <c r="IIY591" s="198"/>
      <c r="IIZ591" s="198"/>
      <c r="IJA591" s="198"/>
      <c r="IJB591" s="198"/>
      <c r="IJC591" s="198"/>
      <c r="IJD591" s="198"/>
      <c r="IJE591" s="198"/>
      <c r="IJF591" s="198"/>
      <c r="IJG591" s="198"/>
      <c r="IJH591" s="198"/>
      <c r="IJI591" s="198"/>
      <c r="IJJ591" s="198"/>
      <c r="IJK591" s="198"/>
      <c r="IJL591" s="198"/>
      <c r="IJM591" s="198"/>
      <c r="IJN591" s="198"/>
      <c r="IJO591" s="198"/>
      <c r="IJP591" s="198"/>
      <c r="IJQ591" s="198"/>
      <c r="IJR591" s="198"/>
      <c r="IJS591" s="198"/>
      <c r="IJT591" s="198"/>
      <c r="IJU591" s="198"/>
      <c r="IJV591" s="198"/>
      <c r="IJW591" s="198"/>
      <c r="IJX591" s="198"/>
      <c r="IJY591" s="198"/>
      <c r="IJZ591" s="198"/>
      <c r="IKA591" s="198"/>
      <c r="IKB591" s="198"/>
      <c r="IKC591" s="198"/>
      <c r="IKD591" s="198"/>
      <c r="IKE591" s="198"/>
      <c r="IKF591" s="198"/>
      <c r="IKG591" s="198"/>
      <c r="IKH591" s="198"/>
      <c r="IKI591" s="198"/>
      <c r="IKJ591" s="198"/>
      <c r="IKK591" s="198"/>
      <c r="IKL591" s="198"/>
      <c r="IKM591" s="198"/>
      <c r="IKN591" s="198"/>
      <c r="IKO591" s="198"/>
      <c r="IKP591" s="198"/>
      <c r="IKQ591" s="198"/>
      <c r="IKR591" s="198"/>
      <c r="IKS591" s="198"/>
      <c r="IKT591" s="198"/>
      <c r="IKU591" s="198"/>
      <c r="IKV591" s="198"/>
      <c r="IKW591" s="198"/>
      <c r="IKX591" s="198"/>
      <c r="IKY591" s="198"/>
      <c r="IKZ591" s="198"/>
      <c r="ILA591" s="198"/>
      <c r="ILB591" s="198"/>
      <c r="ILC591" s="198"/>
      <c r="ILD591" s="198"/>
      <c r="ILE591" s="198"/>
      <c r="ILF591" s="198"/>
      <c r="ILG591" s="198"/>
      <c r="ILH591" s="198"/>
      <c r="ILI591" s="198"/>
      <c r="ILJ591" s="198"/>
      <c r="ILK591" s="198"/>
      <c r="ILL591" s="198"/>
      <c r="ILM591" s="198"/>
      <c r="ILN591" s="198"/>
      <c r="ILO591" s="198"/>
      <c r="ILP591" s="198"/>
      <c r="ILQ591" s="198"/>
      <c r="ILR591" s="198"/>
      <c r="ILS591" s="198"/>
      <c r="ILT591" s="198"/>
      <c r="ILU591" s="198"/>
      <c r="ILV591" s="198"/>
      <c r="ILW591" s="198"/>
      <c r="ILX591" s="198"/>
      <c r="ILY591" s="198"/>
      <c r="ILZ591" s="198"/>
      <c r="IMA591" s="198"/>
      <c r="IMB591" s="198"/>
      <c r="IMC591" s="198"/>
      <c r="IMD591" s="198"/>
      <c r="IME591" s="198"/>
      <c r="IMF591" s="198"/>
      <c r="IMG591" s="198"/>
      <c r="IMH591" s="198"/>
      <c r="IMI591" s="198"/>
      <c r="IMJ591" s="198"/>
      <c r="IMK591" s="198"/>
      <c r="IML591" s="198"/>
      <c r="IMM591" s="198"/>
      <c r="IMN591" s="198"/>
      <c r="IMO591" s="198"/>
      <c r="IMP591" s="198"/>
      <c r="IMQ591" s="198"/>
      <c r="IMR591" s="198"/>
      <c r="IMS591" s="198"/>
      <c r="IMT591" s="198"/>
      <c r="IMU591" s="198"/>
      <c r="IMV591" s="198"/>
      <c r="IMW591" s="198"/>
      <c r="IMX591" s="198"/>
      <c r="IMY591" s="198"/>
      <c r="IMZ591" s="198"/>
      <c r="INA591" s="198"/>
      <c r="INB591" s="198"/>
      <c r="INC591" s="198"/>
      <c r="IND591" s="198"/>
      <c r="INE591" s="198"/>
      <c r="INF591" s="198"/>
      <c r="ING591" s="198"/>
      <c r="INH591" s="198"/>
      <c r="INI591" s="198"/>
      <c r="INJ591" s="198"/>
      <c r="INK591" s="198"/>
      <c r="INL591" s="198"/>
      <c r="INM591" s="198"/>
      <c r="INN591" s="198"/>
      <c r="INO591" s="198"/>
      <c r="INP591" s="198"/>
      <c r="INQ591" s="198"/>
      <c r="INR591" s="198"/>
      <c r="INS591" s="198"/>
      <c r="INT591" s="198"/>
      <c r="INU591" s="198"/>
      <c r="INV591" s="198"/>
      <c r="INW591" s="198"/>
      <c r="INX591" s="198"/>
      <c r="INY591" s="198"/>
      <c r="INZ591" s="198"/>
      <c r="IOA591" s="198"/>
      <c r="IOB591" s="198"/>
      <c r="IOC591" s="198"/>
      <c r="IOD591" s="198"/>
      <c r="IOE591" s="198"/>
      <c r="IOF591" s="198"/>
      <c r="IOG591" s="198"/>
      <c r="IOH591" s="198"/>
      <c r="IOI591" s="198"/>
      <c r="IOJ591" s="198"/>
      <c r="IOK591" s="198"/>
      <c r="IOL591" s="198"/>
      <c r="IOM591" s="198"/>
      <c r="ION591" s="198"/>
      <c r="IOO591" s="198"/>
      <c r="IOP591" s="198"/>
      <c r="IOQ591" s="198"/>
      <c r="IOR591" s="198"/>
      <c r="IOS591" s="198"/>
      <c r="IOT591" s="198"/>
      <c r="IOU591" s="198"/>
      <c r="IOV591" s="198"/>
      <c r="IOW591" s="198"/>
      <c r="IOX591" s="198"/>
      <c r="IOY591" s="198"/>
      <c r="IOZ591" s="198"/>
      <c r="IPA591" s="198"/>
      <c r="IPB591" s="198"/>
      <c r="IPC591" s="198"/>
      <c r="IPD591" s="198"/>
      <c r="IPE591" s="198"/>
      <c r="IPF591" s="198"/>
      <c r="IPG591" s="198"/>
      <c r="IPH591" s="198"/>
      <c r="IPI591" s="198"/>
      <c r="IPJ591" s="198"/>
      <c r="IPK591" s="198"/>
      <c r="IPL591" s="198"/>
      <c r="IPM591" s="198"/>
      <c r="IPN591" s="198"/>
      <c r="IPO591" s="198"/>
      <c r="IPP591" s="198"/>
      <c r="IPQ591" s="198"/>
      <c r="IPR591" s="198"/>
      <c r="IPS591" s="198"/>
      <c r="IPT591" s="198"/>
      <c r="IPU591" s="198"/>
      <c r="IPV591" s="198"/>
      <c r="IPW591" s="198"/>
      <c r="IPX591" s="198"/>
      <c r="IPY591" s="198"/>
      <c r="IPZ591" s="198"/>
      <c r="IQA591" s="198"/>
      <c r="IQB591" s="198"/>
      <c r="IQC591" s="198"/>
      <c r="IQD591" s="198"/>
      <c r="IQE591" s="198"/>
      <c r="IQF591" s="198"/>
      <c r="IQG591" s="198"/>
      <c r="IQH591" s="198"/>
      <c r="IQI591" s="198"/>
      <c r="IQJ591" s="198"/>
      <c r="IQK591" s="198"/>
      <c r="IQL591" s="198"/>
      <c r="IQM591" s="198"/>
      <c r="IQN591" s="198"/>
      <c r="IQO591" s="198"/>
      <c r="IQP591" s="198"/>
      <c r="IQQ591" s="198"/>
      <c r="IQR591" s="198"/>
      <c r="IQS591" s="198"/>
      <c r="IQT591" s="198"/>
      <c r="IQU591" s="198"/>
      <c r="IQV591" s="198"/>
      <c r="IQW591" s="198"/>
      <c r="IQX591" s="198"/>
      <c r="IQY591" s="198"/>
      <c r="IQZ591" s="198"/>
      <c r="IRA591" s="198"/>
      <c r="IRB591" s="198"/>
      <c r="IRC591" s="198"/>
      <c r="IRD591" s="198"/>
      <c r="IRE591" s="198"/>
      <c r="IRF591" s="198"/>
      <c r="IRG591" s="198"/>
      <c r="IRH591" s="198"/>
      <c r="IRI591" s="198"/>
      <c r="IRJ591" s="198"/>
      <c r="IRK591" s="198"/>
      <c r="IRL591" s="198"/>
      <c r="IRM591" s="198"/>
      <c r="IRN591" s="198"/>
      <c r="IRO591" s="198"/>
      <c r="IRP591" s="198"/>
      <c r="IRQ591" s="198"/>
      <c r="IRR591" s="198"/>
      <c r="IRS591" s="198"/>
      <c r="IRT591" s="198"/>
      <c r="IRU591" s="198"/>
      <c r="IRV591" s="198"/>
      <c r="IRW591" s="198"/>
      <c r="IRX591" s="198"/>
      <c r="IRY591" s="198"/>
      <c r="IRZ591" s="198"/>
      <c r="ISA591" s="198"/>
      <c r="ISB591" s="198"/>
      <c r="ISC591" s="198"/>
      <c r="ISD591" s="198"/>
      <c r="ISE591" s="198"/>
      <c r="ISF591" s="198"/>
      <c r="ISG591" s="198"/>
      <c r="ISH591" s="198"/>
      <c r="ISI591" s="198"/>
      <c r="ISJ591" s="198"/>
      <c r="ISK591" s="198"/>
      <c r="ISL591" s="198"/>
      <c r="ISM591" s="198"/>
      <c r="ISN591" s="198"/>
      <c r="ISO591" s="198"/>
      <c r="ISP591" s="198"/>
      <c r="ISQ591" s="198"/>
      <c r="ISR591" s="198"/>
      <c r="ISS591" s="198"/>
      <c r="IST591" s="198"/>
      <c r="ISU591" s="198"/>
      <c r="ISV591" s="198"/>
      <c r="ISW591" s="198"/>
      <c r="ISX591" s="198"/>
      <c r="ISY591" s="198"/>
      <c r="ISZ591" s="198"/>
      <c r="ITA591" s="198"/>
      <c r="ITB591" s="198"/>
      <c r="ITC591" s="198"/>
      <c r="ITD591" s="198"/>
      <c r="ITE591" s="198"/>
      <c r="ITF591" s="198"/>
      <c r="ITG591" s="198"/>
      <c r="ITH591" s="198"/>
      <c r="ITI591" s="198"/>
      <c r="ITJ591" s="198"/>
      <c r="ITK591" s="198"/>
      <c r="ITL591" s="198"/>
      <c r="ITM591" s="198"/>
      <c r="ITN591" s="198"/>
      <c r="ITO591" s="198"/>
      <c r="ITP591" s="198"/>
      <c r="ITQ591" s="198"/>
      <c r="ITR591" s="198"/>
      <c r="ITS591" s="198"/>
      <c r="ITT591" s="198"/>
      <c r="ITU591" s="198"/>
      <c r="ITV591" s="198"/>
      <c r="ITW591" s="198"/>
      <c r="ITX591" s="198"/>
      <c r="ITY591" s="198"/>
      <c r="ITZ591" s="198"/>
      <c r="IUA591" s="198"/>
      <c r="IUB591" s="198"/>
      <c r="IUC591" s="198"/>
      <c r="IUD591" s="198"/>
      <c r="IUE591" s="198"/>
      <c r="IUF591" s="198"/>
      <c r="IUG591" s="198"/>
      <c r="IUH591" s="198"/>
      <c r="IUI591" s="198"/>
      <c r="IUJ591" s="198"/>
      <c r="IUK591" s="198"/>
      <c r="IUL591" s="198"/>
      <c r="IUM591" s="198"/>
      <c r="IUN591" s="198"/>
      <c r="IUO591" s="198"/>
      <c r="IUP591" s="198"/>
      <c r="IUQ591" s="198"/>
      <c r="IUR591" s="198"/>
      <c r="IUS591" s="198"/>
      <c r="IUT591" s="198"/>
      <c r="IUU591" s="198"/>
      <c r="IUV591" s="198"/>
      <c r="IUW591" s="198"/>
      <c r="IUX591" s="198"/>
      <c r="IUY591" s="198"/>
      <c r="IUZ591" s="198"/>
      <c r="IVA591" s="198"/>
      <c r="IVB591" s="198"/>
      <c r="IVC591" s="198"/>
      <c r="IVD591" s="198"/>
      <c r="IVE591" s="198"/>
      <c r="IVF591" s="198"/>
      <c r="IVG591" s="198"/>
      <c r="IVH591" s="198"/>
      <c r="IVI591" s="198"/>
      <c r="IVJ591" s="198"/>
      <c r="IVK591" s="198"/>
      <c r="IVL591" s="198"/>
      <c r="IVM591" s="198"/>
      <c r="IVN591" s="198"/>
      <c r="IVO591" s="198"/>
      <c r="IVP591" s="198"/>
      <c r="IVQ591" s="198"/>
      <c r="IVR591" s="198"/>
      <c r="IVS591" s="198"/>
      <c r="IVT591" s="198"/>
      <c r="IVU591" s="198"/>
      <c r="IVV591" s="198"/>
      <c r="IVW591" s="198"/>
      <c r="IVX591" s="198"/>
      <c r="IVY591" s="198"/>
      <c r="IVZ591" s="198"/>
      <c r="IWA591" s="198"/>
      <c r="IWB591" s="198"/>
      <c r="IWC591" s="198"/>
      <c r="IWD591" s="198"/>
      <c r="IWE591" s="198"/>
      <c r="IWF591" s="198"/>
      <c r="IWG591" s="198"/>
      <c r="IWH591" s="198"/>
      <c r="IWI591" s="198"/>
      <c r="IWJ591" s="198"/>
      <c r="IWK591" s="198"/>
      <c r="IWL591" s="198"/>
      <c r="IWM591" s="198"/>
      <c r="IWN591" s="198"/>
      <c r="IWO591" s="198"/>
      <c r="IWP591" s="198"/>
      <c r="IWQ591" s="198"/>
      <c r="IWR591" s="198"/>
      <c r="IWS591" s="198"/>
      <c r="IWT591" s="198"/>
      <c r="IWU591" s="198"/>
      <c r="IWV591" s="198"/>
      <c r="IWW591" s="198"/>
      <c r="IWX591" s="198"/>
      <c r="IWY591" s="198"/>
      <c r="IWZ591" s="198"/>
      <c r="IXA591" s="198"/>
      <c r="IXB591" s="198"/>
      <c r="IXC591" s="198"/>
      <c r="IXD591" s="198"/>
      <c r="IXE591" s="198"/>
      <c r="IXF591" s="198"/>
      <c r="IXG591" s="198"/>
      <c r="IXH591" s="198"/>
      <c r="IXI591" s="198"/>
      <c r="IXJ591" s="198"/>
      <c r="IXK591" s="198"/>
      <c r="IXL591" s="198"/>
      <c r="IXM591" s="198"/>
      <c r="IXN591" s="198"/>
      <c r="IXO591" s="198"/>
      <c r="IXP591" s="198"/>
      <c r="IXQ591" s="198"/>
      <c r="IXR591" s="198"/>
      <c r="IXS591" s="198"/>
      <c r="IXT591" s="198"/>
      <c r="IXU591" s="198"/>
      <c r="IXV591" s="198"/>
      <c r="IXW591" s="198"/>
      <c r="IXX591" s="198"/>
      <c r="IXY591" s="198"/>
      <c r="IXZ591" s="198"/>
      <c r="IYA591" s="198"/>
      <c r="IYB591" s="198"/>
      <c r="IYC591" s="198"/>
      <c r="IYD591" s="198"/>
      <c r="IYE591" s="198"/>
      <c r="IYF591" s="198"/>
      <c r="IYG591" s="198"/>
      <c r="IYH591" s="198"/>
      <c r="IYI591" s="198"/>
      <c r="IYJ591" s="198"/>
      <c r="IYK591" s="198"/>
      <c r="IYL591" s="198"/>
      <c r="IYM591" s="198"/>
      <c r="IYN591" s="198"/>
      <c r="IYO591" s="198"/>
      <c r="IYP591" s="198"/>
      <c r="IYQ591" s="198"/>
      <c r="IYR591" s="198"/>
      <c r="IYS591" s="198"/>
      <c r="IYT591" s="198"/>
      <c r="IYU591" s="198"/>
      <c r="IYV591" s="198"/>
      <c r="IYW591" s="198"/>
      <c r="IYX591" s="198"/>
      <c r="IYY591" s="198"/>
      <c r="IYZ591" s="198"/>
      <c r="IZA591" s="198"/>
      <c r="IZB591" s="198"/>
      <c r="IZC591" s="198"/>
      <c r="IZD591" s="198"/>
      <c r="IZE591" s="198"/>
      <c r="IZF591" s="198"/>
      <c r="IZG591" s="198"/>
      <c r="IZH591" s="198"/>
      <c r="IZI591" s="198"/>
      <c r="IZJ591" s="198"/>
      <c r="IZK591" s="198"/>
      <c r="IZL591" s="198"/>
      <c r="IZM591" s="198"/>
      <c r="IZN591" s="198"/>
      <c r="IZO591" s="198"/>
      <c r="IZP591" s="198"/>
      <c r="IZQ591" s="198"/>
      <c r="IZR591" s="198"/>
      <c r="IZS591" s="198"/>
      <c r="IZT591" s="198"/>
      <c r="IZU591" s="198"/>
      <c r="IZV591" s="198"/>
      <c r="IZW591" s="198"/>
      <c r="IZX591" s="198"/>
      <c r="IZY591" s="198"/>
      <c r="IZZ591" s="198"/>
      <c r="JAA591" s="198"/>
      <c r="JAB591" s="198"/>
      <c r="JAC591" s="198"/>
      <c r="JAD591" s="198"/>
      <c r="JAE591" s="198"/>
      <c r="JAF591" s="198"/>
      <c r="JAG591" s="198"/>
      <c r="JAH591" s="198"/>
      <c r="JAI591" s="198"/>
      <c r="JAJ591" s="198"/>
      <c r="JAK591" s="198"/>
      <c r="JAL591" s="198"/>
      <c r="JAM591" s="198"/>
      <c r="JAN591" s="198"/>
      <c r="JAO591" s="198"/>
      <c r="JAP591" s="198"/>
      <c r="JAQ591" s="198"/>
      <c r="JAR591" s="198"/>
      <c r="JAS591" s="198"/>
      <c r="JAT591" s="198"/>
      <c r="JAU591" s="198"/>
      <c r="JAV591" s="198"/>
      <c r="JAW591" s="198"/>
      <c r="JAX591" s="198"/>
      <c r="JAY591" s="198"/>
      <c r="JAZ591" s="198"/>
      <c r="JBA591" s="198"/>
      <c r="JBB591" s="198"/>
      <c r="JBC591" s="198"/>
      <c r="JBD591" s="198"/>
      <c r="JBE591" s="198"/>
      <c r="JBF591" s="198"/>
      <c r="JBG591" s="198"/>
      <c r="JBH591" s="198"/>
      <c r="JBI591" s="198"/>
      <c r="JBJ591" s="198"/>
      <c r="JBK591" s="198"/>
      <c r="JBL591" s="198"/>
      <c r="JBM591" s="198"/>
      <c r="JBN591" s="198"/>
      <c r="JBO591" s="198"/>
      <c r="JBP591" s="198"/>
      <c r="JBQ591" s="198"/>
      <c r="JBR591" s="198"/>
      <c r="JBS591" s="198"/>
      <c r="JBT591" s="198"/>
      <c r="JBU591" s="198"/>
      <c r="JBV591" s="198"/>
      <c r="JBW591" s="198"/>
      <c r="JBX591" s="198"/>
      <c r="JBY591" s="198"/>
      <c r="JBZ591" s="198"/>
      <c r="JCA591" s="198"/>
      <c r="JCB591" s="198"/>
      <c r="JCC591" s="198"/>
      <c r="JCD591" s="198"/>
      <c r="JCE591" s="198"/>
      <c r="JCF591" s="198"/>
      <c r="JCG591" s="198"/>
      <c r="JCH591" s="198"/>
      <c r="JCI591" s="198"/>
      <c r="JCJ591" s="198"/>
      <c r="JCK591" s="198"/>
      <c r="JCL591" s="198"/>
      <c r="JCM591" s="198"/>
      <c r="JCN591" s="198"/>
      <c r="JCO591" s="198"/>
      <c r="JCP591" s="198"/>
      <c r="JCQ591" s="198"/>
      <c r="JCR591" s="198"/>
      <c r="JCS591" s="198"/>
      <c r="JCT591" s="198"/>
      <c r="JCU591" s="198"/>
      <c r="JCV591" s="198"/>
      <c r="JCW591" s="198"/>
      <c r="JCX591" s="198"/>
      <c r="JCY591" s="198"/>
      <c r="JCZ591" s="198"/>
      <c r="JDA591" s="198"/>
      <c r="JDB591" s="198"/>
      <c r="JDC591" s="198"/>
      <c r="JDD591" s="198"/>
      <c r="JDE591" s="198"/>
      <c r="JDF591" s="198"/>
      <c r="JDG591" s="198"/>
      <c r="JDH591" s="198"/>
      <c r="JDI591" s="198"/>
      <c r="JDJ591" s="198"/>
      <c r="JDK591" s="198"/>
      <c r="JDL591" s="198"/>
      <c r="JDM591" s="198"/>
      <c r="JDN591" s="198"/>
      <c r="JDO591" s="198"/>
      <c r="JDP591" s="198"/>
      <c r="JDQ591" s="198"/>
      <c r="JDR591" s="198"/>
      <c r="JDS591" s="198"/>
      <c r="JDT591" s="198"/>
      <c r="JDU591" s="198"/>
      <c r="JDV591" s="198"/>
      <c r="JDW591" s="198"/>
      <c r="JDX591" s="198"/>
      <c r="JDY591" s="198"/>
      <c r="JDZ591" s="198"/>
      <c r="JEA591" s="198"/>
      <c r="JEB591" s="198"/>
      <c r="JEC591" s="198"/>
      <c r="JED591" s="198"/>
      <c r="JEE591" s="198"/>
      <c r="JEF591" s="198"/>
      <c r="JEG591" s="198"/>
      <c r="JEH591" s="198"/>
      <c r="JEI591" s="198"/>
      <c r="JEJ591" s="198"/>
      <c r="JEK591" s="198"/>
      <c r="JEL591" s="198"/>
      <c r="JEM591" s="198"/>
      <c r="JEN591" s="198"/>
      <c r="JEO591" s="198"/>
      <c r="JEP591" s="198"/>
      <c r="JEQ591" s="198"/>
      <c r="JER591" s="198"/>
      <c r="JES591" s="198"/>
      <c r="JET591" s="198"/>
      <c r="JEU591" s="198"/>
      <c r="JEV591" s="198"/>
      <c r="JEW591" s="198"/>
      <c r="JEX591" s="198"/>
      <c r="JEY591" s="198"/>
      <c r="JEZ591" s="198"/>
      <c r="JFA591" s="198"/>
      <c r="JFB591" s="198"/>
      <c r="JFC591" s="198"/>
      <c r="JFD591" s="198"/>
      <c r="JFE591" s="198"/>
      <c r="JFF591" s="198"/>
      <c r="JFG591" s="198"/>
      <c r="JFH591" s="198"/>
      <c r="JFI591" s="198"/>
      <c r="JFJ591" s="198"/>
      <c r="JFK591" s="198"/>
      <c r="JFL591" s="198"/>
      <c r="JFM591" s="198"/>
      <c r="JFN591" s="198"/>
      <c r="JFO591" s="198"/>
      <c r="JFP591" s="198"/>
      <c r="JFQ591" s="198"/>
      <c r="JFR591" s="198"/>
      <c r="JFS591" s="198"/>
      <c r="JFT591" s="198"/>
      <c r="JFU591" s="198"/>
      <c r="JFV591" s="198"/>
      <c r="JFW591" s="198"/>
      <c r="JFX591" s="198"/>
      <c r="JFY591" s="198"/>
      <c r="JFZ591" s="198"/>
      <c r="JGA591" s="198"/>
      <c r="JGB591" s="198"/>
      <c r="JGC591" s="198"/>
      <c r="JGD591" s="198"/>
      <c r="JGE591" s="198"/>
      <c r="JGF591" s="198"/>
      <c r="JGG591" s="198"/>
      <c r="JGH591" s="198"/>
      <c r="JGI591" s="198"/>
      <c r="JGJ591" s="198"/>
      <c r="JGK591" s="198"/>
      <c r="JGL591" s="198"/>
      <c r="JGM591" s="198"/>
      <c r="JGN591" s="198"/>
      <c r="JGO591" s="198"/>
      <c r="JGP591" s="198"/>
      <c r="JGQ591" s="198"/>
      <c r="JGR591" s="198"/>
      <c r="JGS591" s="198"/>
      <c r="JGT591" s="198"/>
      <c r="JGU591" s="198"/>
      <c r="JGV591" s="198"/>
      <c r="JGW591" s="198"/>
      <c r="JGX591" s="198"/>
      <c r="JGY591" s="198"/>
      <c r="JGZ591" s="198"/>
      <c r="JHA591" s="198"/>
      <c r="JHB591" s="198"/>
      <c r="JHC591" s="198"/>
      <c r="JHD591" s="198"/>
      <c r="JHE591" s="198"/>
      <c r="JHF591" s="198"/>
      <c r="JHG591" s="198"/>
      <c r="JHH591" s="198"/>
      <c r="JHI591" s="198"/>
      <c r="JHJ591" s="198"/>
      <c r="JHK591" s="198"/>
      <c r="JHL591" s="198"/>
      <c r="JHM591" s="198"/>
      <c r="JHN591" s="198"/>
      <c r="JHO591" s="198"/>
      <c r="JHP591" s="198"/>
      <c r="JHQ591" s="198"/>
      <c r="JHR591" s="198"/>
      <c r="JHS591" s="198"/>
      <c r="JHT591" s="198"/>
      <c r="JHU591" s="198"/>
      <c r="JHV591" s="198"/>
      <c r="JHW591" s="198"/>
      <c r="JHX591" s="198"/>
      <c r="JHY591" s="198"/>
      <c r="JHZ591" s="198"/>
      <c r="JIA591" s="198"/>
      <c r="JIB591" s="198"/>
      <c r="JIC591" s="198"/>
      <c r="JID591" s="198"/>
      <c r="JIE591" s="198"/>
      <c r="JIF591" s="198"/>
      <c r="JIG591" s="198"/>
      <c r="JIH591" s="198"/>
      <c r="JII591" s="198"/>
      <c r="JIJ591" s="198"/>
      <c r="JIK591" s="198"/>
      <c r="JIL591" s="198"/>
      <c r="JIM591" s="198"/>
      <c r="JIN591" s="198"/>
      <c r="JIO591" s="198"/>
      <c r="JIP591" s="198"/>
      <c r="JIQ591" s="198"/>
      <c r="JIR591" s="198"/>
      <c r="JIS591" s="198"/>
      <c r="JIT591" s="198"/>
      <c r="JIU591" s="198"/>
      <c r="JIV591" s="198"/>
      <c r="JIW591" s="198"/>
      <c r="JIX591" s="198"/>
      <c r="JIY591" s="198"/>
      <c r="JIZ591" s="198"/>
      <c r="JJA591" s="198"/>
      <c r="JJB591" s="198"/>
      <c r="JJC591" s="198"/>
      <c r="JJD591" s="198"/>
      <c r="JJE591" s="198"/>
      <c r="JJF591" s="198"/>
      <c r="JJG591" s="198"/>
      <c r="JJH591" s="198"/>
      <c r="JJI591" s="198"/>
      <c r="JJJ591" s="198"/>
      <c r="JJK591" s="198"/>
      <c r="JJL591" s="198"/>
      <c r="JJM591" s="198"/>
      <c r="JJN591" s="198"/>
      <c r="JJO591" s="198"/>
      <c r="JJP591" s="198"/>
      <c r="JJQ591" s="198"/>
      <c r="JJR591" s="198"/>
      <c r="JJS591" s="198"/>
      <c r="JJT591" s="198"/>
      <c r="JJU591" s="198"/>
      <c r="JJV591" s="198"/>
      <c r="JJW591" s="198"/>
      <c r="JJX591" s="198"/>
      <c r="JJY591" s="198"/>
      <c r="JJZ591" s="198"/>
      <c r="JKA591" s="198"/>
      <c r="JKB591" s="198"/>
      <c r="JKC591" s="198"/>
      <c r="JKD591" s="198"/>
      <c r="JKE591" s="198"/>
      <c r="JKF591" s="198"/>
      <c r="JKG591" s="198"/>
      <c r="JKH591" s="198"/>
      <c r="JKI591" s="198"/>
      <c r="JKJ591" s="198"/>
      <c r="JKK591" s="198"/>
      <c r="JKL591" s="198"/>
      <c r="JKM591" s="198"/>
      <c r="JKN591" s="198"/>
      <c r="JKO591" s="198"/>
      <c r="JKP591" s="198"/>
      <c r="JKQ591" s="198"/>
      <c r="JKR591" s="198"/>
      <c r="JKS591" s="198"/>
      <c r="JKT591" s="198"/>
      <c r="JKU591" s="198"/>
      <c r="JKV591" s="198"/>
      <c r="JKW591" s="198"/>
      <c r="JKX591" s="198"/>
      <c r="JKY591" s="198"/>
      <c r="JKZ591" s="198"/>
      <c r="JLA591" s="198"/>
      <c r="JLB591" s="198"/>
      <c r="JLC591" s="198"/>
      <c r="JLD591" s="198"/>
      <c r="JLE591" s="198"/>
      <c r="JLF591" s="198"/>
      <c r="JLG591" s="198"/>
      <c r="JLH591" s="198"/>
      <c r="JLI591" s="198"/>
      <c r="JLJ591" s="198"/>
      <c r="JLK591" s="198"/>
      <c r="JLL591" s="198"/>
      <c r="JLM591" s="198"/>
      <c r="JLN591" s="198"/>
      <c r="JLO591" s="198"/>
      <c r="JLP591" s="198"/>
      <c r="JLQ591" s="198"/>
      <c r="JLR591" s="198"/>
      <c r="JLS591" s="198"/>
      <c r="JLT591" s="198"/>
      <c r="JLU591" s="198"/>
      <c r="JLV591" s="198"/>
      <c r="JLW591" s="198"/>
      <c r="JLX591" s="198"/>
      <c r="JLY591" s="198"/>
      <c r="JLZ591" s="198"/>
      <c r="JMA591" s="198"/>
      <c r="JMB591" s="198"/>
      <c r="JMC591" s="198"/>
      <c r="JMD591" s="198"/>
      <c r="JME591" s="198"/>
      <c r="JMF591" s="198"/>
      <c r="JMG591" s="198"/>
      <c r="JMH591" s="198"/>
      <c r="JMI591" s="198"/>
      <c r="JMJ591" s="198"/>
      <c r="JMK591" s="198"/>
      <c r="JML591" s="198"/>
      <c r="JMM591" s="198"/>
      <c r="JMN591" s="198"/>
      <c r="JMO591" s="198"/>
      <c r="JMP591" s="198"/>
      <c r="JMQ591" s="198"/>
      <c r="JMR591" s="198"/>
      <c r="JMS591" s="198"/>
      <c r="JMT591" s="198"/>
      <c r="JMU591" s="198"/>
      <c r="JMV591" s="198"/>
      <c r="JMW591" s="198"/>
      <c r="JMX591" s="198"/>
      <c r="JMY591" s="198"/>
      <c r="JMZ591" s="198"/>
      <c r="JNA591" s="198"/>
      <c r="JNB591" s="198"/>
      <c r="JNC591" s="198"/>
      <c r="JND591" s="198"/>
      <c r="JNE591" s="198"/>
      <c r="JNF591" s="198"/>
      <c r="JNG591" s="198"/>
      <c r="JNH591" s="198"/>
      <c r="JNI591" s="198"/>
      <c r="JNJ591" s="198"/>
      <c r="JNK591" s="198"/>
      <c r="JNL591" s="198"/>
      <c r="JNM591" s="198"/>
      <c r="JNN591" s="198"/>
      <c r="JNO591" s="198"/>
      <c r="JNP591" s="198"/>
      <c r="JNQ591" s="198"/>
      <c r="JNR591" s="198"/>
      <c r="JNS591" s="198"/>
      <c r="JNT591" s="198"/>
      <c r="JNU591" s="198"/>
      <c r="JNV591" s="198"/>
      <c r="JNW591" s="198"/>
      <c r="JNX591" s="198"/>
      <c r="JNY591" s="198"/>
      <c r="JNZ591" s="198"/>
      <c r="JOA591" s="198"/>
      <c r="JOB591" s="198"/>
      <c r="JOC591" s="198"/>
      <c r="JOD591" s="198"/>
      <c r="JOE591" s="198"/>
      <c r="JOF591" s="198"/>
      <c r="JOG591" s="198"/>
      <c r="JOH591" s="198"/>
      <c r="JOI591" s="198"/>
      <c r="JOJ591" s="198"/>
      <c r="JOK591" s="198"/>
      <c r="JOL591" s="198"/>
      <c r="JOM591" s="198"/>
      <c r="JON591" s="198"/>
      <c r="JOO591" s="198"/>
      <c r="JOP591" s="198"/>
      <c r="JOQ591" s="198"/>
      <c r="JOR591" s="198"/>
      <c r="JOS591" s="198"/>
      <c r="JOT591" s="198"/>
      <c r="JOU591" s="198"/>
      <c r="JOV591" s="198"/>
      <c r="JOW591" s="198"/>
      <c r="JOX591" s="198"/>
      <c r="JOY591" s="198"/>
      <c r="JOZ591" s="198"/>
      <c r="JPA591" s="198"/>
      <c r="JPB591" s="198"/>
      <c r="JPC591" s="198"/>
      <c r="JPD591" s="198"/>
      <c r="JPE591" s="198"/>
      <c r="JPF591" s="198"/>
      <c r="JPG591" s="198"/>
      <c r="JPH591" s="198"/>
      <c r="JPI591" s="198"/>
      <c r="JPJ591" s="198"/>
      <c r="JPK591" s="198"/>
      <c r="JPL591" s="198"/>
      <c r="JPM591" s="198"/>
      <c r="JPN591" s="198"/>
      <c r="JPO591" s="198"/>
      <c r="JPP591" s="198"/>
      <c r="JPQ591" s="198"/>
      <c r="JPR591" s="198"/>
      <c r="JPS591" s="198"/>
      <c r="JPT591" s="198"/>
      <c r="JPU591" s="198"/>
      <c r="JPV591" s="198"/>
      <c r="JPW591" s="198"/>
      <c r="JPX591" s="198"/>
      <c r="JPY591" s="198"/>
      <c r="JPZ591" s="198"/>
      <c r="JQA591" s="198"/>
      <c r="JQB591" s="198"/>
      <c r="JQC591" s="198"/>
      <c r="JQD591" s="198"/>
      <c r="JQE591" s="198"/>
      <c r="JQF591" s="198"/>
      <c r="JQG591" s="198"/>
      <c r="JQH591" s="198"/>
      <c r="JQI591" s="198"/>
      <c r="JQJ591" s="198"/>
      <c r="JQK591" s="198"/>
      <c r="JQL591" s="198"/>
      <c r="JQM591" s="198"/>
      <c r="JQN591" s="198"/>
      <c r="JQO591" s="198"/>
      <c r="JQP591" s="198"/>
      <c r="JQQ591" s="198"/>
      <c r="JQR591" s="198"/>
      <c r="JQS591" s="198"/>
      <c r="JQT591" s="198"/>
      <c r="JQU591" s="198"/>
      <c r="JQV591" s="198"/>
      <c r="JQW591" s="198"/>
      <c r="JQX591" s="198"/>
      <c r="JQY591" s="198"/>
      <c r="JQZ591" s="198"/>
      <c r="JRA591" s="198"/>
      <c r="JRB591" s="198"/>
      <c r="JRC591" s="198"/>
      <c r="JRD591" s="198"/>
      <c r="JRE591" s="198"/>
      <c r="JRF591" s="198"/>
      <c r="JRG591" s="198"/>
      <c r="JRH591" s="198"/>
      <c r="JRI591" s="198"/>
      <c r="JRJ591" s="198"/>
      <c r="JRK591" s="198"/>
      <c r="JRL591" s="198"/>
      <c r="JRM591" s="198"/>
      <c r="JRN591" s="198"/>
      <c r="JRO591" s="198"/>
      <c r="JRP591" s="198"/>
      <c r="JRQ591" s="198"/>
      <c r="JRR591" s="198"/>
      <c r="JRS591" s="198"/>
      <c r="JRT591" s="198"/>
      <c r="JRU591" s="198"/>
      <c r="JRV591" s="198"/>
      <c r="JRW591" s="198"/>
      <c r="JRX591" s="198"/>
      <c r="JRY591" s="198"/>
      <c r="JRZ591" s="198"/>
      <c r="JSA591" s="198"/>
      <c r="JSB591" s="198"/>
      <c r="JSC591" s="198"/>
      <c r="JSD591" s="198"/>
      <c r="JSE591" s="198"/>
      <c r="JSF591" s="198"/>
      <c r="JSG591" s="198"/>
      <c r="JSH591" s="198"/>
      <c r="JSI591" s="198"/>
      <c r="JSJ591" s="198"/>
      <c r="JSK591" s="198"/>
      <c r="JSL591" s="198"/>
      <c r="JSM591" s="198"/>
      <c r="JSN591" s="198"/>
      <c r="JSO591" s="198"/>
      <c r="JSP591" s="198"/>
      <c r="JSQ591" s="198"/>
      <c r="JSR591" s="198"/>
      <c r="JSS591" s="198"/>
      <c r="JST591" s="198"/>
      <c r="JSU591" s="198"/>
      <c r="JSV591" s="198"/>
      <c r="JSW591" s="198"/>
      <c r="JSX591" s="198"/>
      <c r="JSY591" s="198"/>
      <c r="JSZ591" s="198"/>
      <c r="JTA591" s="198"/>
      <c r="JTB591" s="198"/>
      <c r="JTC591" s="198"/>
      <c r="JTD591" s="198"/>
      <c r="JTE591" s="198"/>
      <c r="JTF591" s="198"/>
      <c r="JTG591" s="198"/>
      <c r="JTH591" s="198"/>
      <c r="JTI591" s="198"/>
      <c r="JTJ591" s="198"/>
      <c r="JTK591" s="198"/>
      <c r="JTL591" s="198"/>
      <c r="JTM591" s="198"/>
      <c r="JTN591" s="198"/>
      <c r="JTO591" s="198"/>
      <c r="JTP591" s="198"/>
      <c r="JTQ591" s="198"/>
      <c r="JTR591" s="198"/>
      <c r="JTS591" s="198"/>
      <c r="JTT591" s="198"/>
      <c r="JTU591" s="198"/>
      <c r="JTV591" s="198"/>
      <c r="JTW591" s="198"/>
      <c r="JTX591" s="198"/>
      <c r="JTY591" s="198"/>
      <c r="JTZ591" s="198"/>
      <c r="JUA591" s="198"/>
      <c r="JUB591" s="198"/>
      <c r="JUC591" s="198"/>
      <c r="JUD591" s="198"/>
      <c r="JUE591" s="198"/>
      <c r="JUF591" s="198"/>
      <c r="JUG591" s="198"/>
      <c r="JUH591" s="198"/>
      <c r="JUI591" s="198"/>
      <c r="JUJ591" s="198"/>
      <c r="JUK591" s="198"/>
      <c r="JUL591" s="198"/>
      <c r="JUM591" s="198"/>
      <c r="JUN591" s="198"/>
      <c r="JUO591" s="198"/>
      <c r="JUP591" s="198"/>
      <c r="JUQ591" s="198"/>
      <c r="JUR591" s="198"/>
      <c r="JUS591" s="198"/>
      <c r="JUT591" s="198"/>
      <c r="JUU591" s="198"/>
      <c r="JUV591" s="198"/>
      <c r="JUW591" s="198"/>
      <c r="JUX591" s="198"/>
      <c r="JUY591" s="198"/>
      <c r="JUZ591" s="198"/>
      <c r="JVA591" s="198"/>
      <c r="JVB591" s="198"/>
      <c r="JVC591" s="198"/>
      <c r="JVD591" s="198"/>
      <c r="JVE591" s="198"/>
      <c r="JVF591" s="198"/>
      <c r="JVG591" s="198"/>
      <c r="JVH591" s="198"/>
      <c r="JVI591" s="198"/>
      <c r="JVJ591" s="198"/>
      <c r="JVK591" s="198"/>
      <c r="JVL591" s="198"/>
      <c r="JVM591" s="198"/>
      <c r="JVN591" s="198"/>
      <c r="JVO591" s="198"/>
      <c r="JVP591" s="198"/>
      <c r="JVQ591" s="198"/>
      <c r="JVR591" s="198"/>
      <c r="JVS591" s="198"/>
      <c r="JVT591" s="198"/>
      <c r="JVU591" s="198"/>
      <c r="JVV591" s="198"/>
      <c r="JVW591" s="198"/>
      <c r="JVX591" s="198"/>
      <c r="JVY591" s="198"/>
      <c r="JVZ591" s="198"/>
      <c r="JWA591" s="198"/>
      <c r="JWB591" s="198"/>
      <c r="JWC591" s="198"/>
      <c r="JWD591" s="198"/>
      <c r="JWE591" s="198"/>
      <c r="JWF591" s="198"/>
      <c r="JWG591" s="198"/>
      <c r="JWH591" s="198"/>
      <c r="JWI591" s="198"/>
      <c r="JWJ591" s="198"/>
      <c r="JWK591" s="198"/>
      <c r="JWL591" s="198"/>
      <c r="JWM591" s="198"/>
      <c r="JWN591" s="198"/>
      <c r="JWO591" s="198"/>
      <c r="JWP591" s="198"/>
      <c r="JWQ591" s="198"/>
      <c r="JWR591" s="198"/>
      <c r="JWS591" s="198"/>
      <c r="JWT591" s="198"/>
      <c r="JWU591" s="198"/>
      <c r="JWV591" s="198"/>
      <c r="JWW591" s="198"/>
      <c r="JWX591" s="198"/>
      <c r="JWY591" s="198"/>
      <c r="JWZ591" s="198"/>
      <c r="JXA591" s="198"/>
      <c r="JXB591" s="198"/>
      <c r="JXC591" s="198"/>
      <c r="JXD591" s="198"/>
      <c r="JXE591" s="198"/>
      <c r="JXF591" s="198"/>
      <c r="JXG591" s="198"/>
      <c r="JXH591" s="198"/>
      <c r="JXI591" s="198"/>
      <c r="JXJ591" s="198"/>
      <c r="JXK591" s="198"/>
      <c r="JXL591" s="198"/>
      <c r="JXM591" s="198"/>
      <c r="JXN591" s="198"/>
      <c r="JXO591" s="198"/>
      <c r="JXP591" s="198"/>
      <c r="JXQ591" s="198"/>
      <c r="JXR591" s="198"/>
      <c r="JXS591" s="198"/>
      <c r="JXT591" s="198"/>
      <c r="JXU591" s="198"/>
      <c r="JXV591" s="198"/>
      <c r="JXW591" s="198"/>
      <c r="JXX591" s="198"/>
      <c r="JXY591" s="198"/>
      <c r="JXZ591" s="198"/>
      <c r="JYA591" s="198"/>
      <c r="JYB591" s="198"/>
      <c r="JYC591" s="198"/>
      <c r="JYD591" s="198"/>
      <c r="JYE591" s="198"/>
      <c r="JYF591" s="198"/>
      <c r="JYG591" s="198"/>
      <c r="JYH591" s="198"/>
      <c r="JYI591" s="198"/>
      <c r="JYJ591" s="198"/>
      <c r="JYK591" s="198"/>
      <c r="JYL591" s="198"/>
      <c r="JYM591" s="198"/>
      <c r="JYN591" s="198"/>
      <c r="JYO591" s="198"/>
      <c r="JYP591" s="198"/>
      <c r="JYQ591" s="198"/>
      <c r="JYR591" s="198"/>
      <c r="JYS591" s="198"/>
      <c r="JYT591" s="198"/>
      <c r="JYU591" s="198"/>
      <c r="JYV591" s="198"/>
      <c r="JYW591" s="198"/>
      <c r="JYX591" s="198"/>
      <c r="JYY591" s="198"/>
      <c r="JYZ591" s="198"/>
      <c r="JZA591" s="198"/>
      <c r="JZB591" s="198"/>
      <c r="JZC591" s="198"/>
      <c r="JZD591" s="198"/>
      <c r="JZE591" s="198"/>
      <c r="JZF591" s="198"/>
      <c r="JZG591" s="198"/>
      <c r="JZH591" s="198"/>
      <c r="JZI591" s="198"/>
      <c r="JZJ591" s="198"/>
      <c r="JZK591" s="198"/>
      <c r="JZL591" s="198"/>
      <c r="JZM591" s="198"/>
      <c r="JZN591" s="198"/>
      <c r="JZO591" s="198"/>
      <c r="JZP591" s="198"/>
      <c r="JZQ591" s="198"/>
      <c r="JZR591" s="198"/>
      <c r="JZS591" s="198"/>
      <c r="JZT591" s="198"/>
      <c r="JZU591" s="198"/>
      <c r="JZV591" s="198"/>
      <c r="JZW591" s="198"/>
      <c r="JZX591" s="198"/>
      <c r="JZY591" s="198"/>
      <c r="JZZ591" s="198"/>
      <c r="KAA591" s="198"/>
      <c r="KAB591" s="198"/>
      <c r="KAC591" s="198"/>
      <c r="KAD591" s="198"/>
      <c r="KAE591" s="198"/>
      <c r="KAF591" s="198"/>
      <c r="KAG591" s="198"/>
      <c r="KAH591" s="198"/>
      <c r="KAI591" s="198"/>
      <c r="KAJ591" s="198"/>
      <c r="KAK591" s="198"/>
      <c r="KAL591" s="198"/>
      <c r="KAM591" s="198"/>
      <c r="KAN591" s="198"/>
      <c r="KAO591" s="198"/>
      <c r="KAP591" s="198"/>
      <c r="KAQ591" s="198"/>
      <c r="KAR591" s="198"/>
      <c r="KAS591" s="198"/>
      <c r="KAT591" s="198"/>
      <c r="KAU591" s="198"/>
      <c r="KAV591" s="198"/>
      <c r="KAW591" s="198"/>
      <c r="KAX591" s="198"/>
      <c r="KAY591" s="198"/>
      <c r="KAZ591" s="198"/>
      <c r="KBA591" s="198"/>
      <c r="KBB591" s="198"/>
      <c r="KBC591" s="198"/>
      <c r="KBD591" s="198"/>
      <c r="KBE591" s="198"/>
      <c r="KBF591" s="198"/>
      <c r="KBG591" s="198"/>
      <c r="KBH591" s="198"/>
      <c r="KBI591" s="198"/>
      <c r="KBJ591" s="198"/>
      <c r="KBK591" s="198"/>
      <c r="KBL591" s="198"/>
      <c r="KBM591" s="198"/>
      <c r="KBN591" s="198"/>
      <c r="KBO591" s="198"/>
      <c r="KBP591" s="198"/>
      <c r="KBQ591" s="198"/>
      <c r="KBR591" s="198"/>
      <c r="KBS591" s="198"/>
      <c r="KBT591" s="198"/>
      <c r="KBU591" s="198"/>
      <c r="KBV591" s="198"/>
      <c r="KBW591" s="198"/>
      <c r="KBX591" s="198"/>
      <c r="KBY591" s="198"/>
      <c r="KBZ591" s="198"/>
      <c r="KCA591" s="198"/>
      <c r="KCB591" s="198"/>
      <c r="KCC591" s="198"/>
      <c r="KCD591" s="198"/>
      <c r="KCE591" s="198"/>
      <c r="KCF591" s="198"/>
      <c r="KCG591" s="198"/>
      <c r="KCH591" s="198"/>
      <c r="KCI591" s="198"/>
      <c r="KCJ591" s="198"/>
      <c r="KCK591" s="198"/>
      <c r="KCL591" s="198"/>
      <c r="KCM591" s="198"/>
      <c r="KCN591" s="198"/>
      <c r="KCO591" s="198"/>
      <c r="KCP591" s="198"/>
      <c r="KCQ591" s="198"/>
      <c r="KCR591" s="198"/>
      <c r="KCS591" s="198"/>
      <c r="KCT591" s="198"/>
      <c r="KCU591" s="198"/>
      <c r="KCV591" s="198"/>
      <c r="KCW591" s="198"/>
      <c r="KCX591" s="198"/>
      <c r="KCY591" s="198"/>
      <c r="KCZ591" s="198"/>
      <c r="KDA591" s="198"/>
      <c r="KDB591" s="198"/>
      <c r="KDC591" s="198"/>
      <c r="KDD591" s="198"/>
      <c r="KDE591" s="198"/>
      <c r="KDF591" s="198"/>
      <c r="KDG591" s="198"/>
      <c r="KDH591" s="198"/>
      <c r="KDI591" s="198"/>
      <c r="KDJ591" s="198"/>
      <c r="KDK591" s="198"/>
      <c r="KDL591" s="198"/>
      <c r="KDM591" s="198"/>
      <c r="KDN591" s="198"/>
      <c r="KDO591" s="198"/>
      <c r="KDP591" s="198"/>
      <c r="KDQ591" s="198"/>
      <c r="KDR591" s="198"/>
      <c r="KDS591" s="198"/>
      <c r="KDT591" s="198"/>
      <c r="KDU591" s="198"/>
      <c r="KDV591" s="198"/>
      <c r="KDW591" s="198"/>
      <c r="KDX591" s="198"/>
      <c r="KDY591" s="198"/>
      <c r="KDZ591" s="198"/>
      <c r="KEA591" s="198"/>
      <c r="KEB591" s="198"/>
      <c r="KEC591" s="198"/>
      <c r="KED591" s="198"/>
      <c r="KEE591" s="198"/>
      <c r="KEF591" s="198"/>
      <c r="KEG591" s="198"/>
      <c r="KEH591" s="198"/>
      <c r="KEI591" s="198"/>
      <c r="KEJ591" s="198"/>
      <c r="KEK591" s="198"/>
      <c r="KEL591" s="198"/>
      <c r="KEM591" s="198"/>
      <c r="KEN591" s="198"/>
      <c r="KEO591" s="198"/>
      <c r="KEP591" s="198"/>
      <c r="KEQ591" s="198"/>
      <c r="KER591" s="198"/>
      <c r="KES591" s="198"/>
      <c r="KET591" s="198"/>
      <c r="KEU591" s="198"/>
      <c r="KEV591" s="198"/>
      <c r="KEW591" s="198"/>
      <c r="KEX591" s="198"/>
      <c r="KEY591" s="198"/>
      <c r="KEZ591" s="198"/>
      <c r="KFA591" s="198"/>
      <c r="KFB591" s="198"/>
      <c r="KFC591" s="198"/>
      <c r="KFD591" s="198"/>
      <c r="KFE591" s="198"/>
      <c r="KFF591" s="198"/>
      <c r="KFG591" s="198"/>
      <c r="KFH591" s="198"/>
      <c r="KFI591" s="198"/>
      <c r="KFJ591" s="198"/>
      <c r="KFK591" s="198"/>
      <c r="KFL591" s="198"/>
      <c r="KFM591" s="198"/>
      <c r="KFN591" s="198"/>
      <c r="KFO591" s="198"/>
      <c r="KFP591" s="198"/>
      <c r="KFQ591" s="198"/>
      <c r="KFR591" s="198"/>
      <c r="KFS591" s="198"/>
      <c r="KFT591" s="198"/>
      <c r="KFU591" s="198"/>
      <c r="KFV591" s="198"/>
      <c r="KFW591" s="198"/>
      <c r="KFX591" s="198"/>
      <c r="KFY591" s="198"/>
      <c r="KFZ591" s="198"/>
      <c r="KGA591" s="198"/>
      <c r="KGB591" s="198"/>
      <c r="KGC591" s="198"/>
      <c r="KGD591" s="198"/>
      <c r="KGE591" s="198"/>
      <c r="KGF591" s="198"/>
      <c r="KGG591" s="198"/>
      <c r="KGH591" s="198"/>
      <c r="KGI591" s="198"/>
      <c r="KGJ591" s="198"/>
      <c r="KGK591" s="198"/>
      <c r="KGL591" s="198"/>
      <c r="KGM591" s="198"/>
      <c r="KGN591" s="198"/>
      <c r="KGO591" s="198"/>
      <c r="KGP591" s="198"/>
      <c r="KGQ591" s="198"/>
      <c r="KGR591" s="198"/>
      <c r="KGS591" s="198"/>
      <c r="KGT591" s="198"/>
      <c r="KGU591" s="198"/>
      <c r="KGV591" s="198"/>
      <c r="KGW591" s="198"/>
      <c r="KGX591" s="198"/>
      <c r="KGY591" s="198"/>
      <c r="KGZ591" s="198"/>
      <c r="KHA591" s="198"/>
      <c r="KHB591" s="198"/>
      <c r="KHC591" s="198"/>
      <c r="KHD591" s="198"/>
      <c r="KHE591" s="198"/>
      <c r="KHF591" s="198"/>
      <c r="KHG591" s="198"/>
      <c r="KHH591" s="198"/>
      <c r="KHI591" s="198"/>
      <c r="KHJ591" s="198"/>
      <c r="KHK591" s="198"/>
      <c r="KHL591" s="198"/>
      <c r="KHM591" s="198"/>
      <c r="KHN591" s="198"/>
      <c r="KHO591" s="198"/>
      <c r="KHP591" s="198"/>
      <c r="KHQ591" s="198"/>
      <c r="KHR591" s="198"/>
      <c r="KHS591" s="198"/>
      <c r="KHT591" s="198"/>
      <c r="KHU591" s="198"/>
      <c r="KHV591" s="198"/>
      <c r="KHW591" s="198"/>
      <c r="KHX591" s="198"/>
      <c r="KHY591" s="198"/>
      <c r="KHZ591" s="198"/>
      <c r="KIA591" s="198"/>
      <c r="KIB591" s="198"/>
      <c r="KIC591" s="198"/>
      <c r="KID591" s="198"/>
      <c r="KIE591" s="198"/>
      <c r="KIF591" s="198"/>
      <c r="KIG591" s="198"/>
      <c r="KIH591" s="198"/>
      <c r="KII591" s="198"/>
      <c r="KIJ591" s="198"/>
      <c r="KIK591" s="198"/>
      <c r="KIL591" s="198"/>
      <c r="KIM591" s="198"/>
      <c r="KIN591" s="198"/>
      <c r="KIO591" s="198"/>
      <c r="KIP591" s="198"/>
      <c r="KIQ591" s="198"/>
      <c r="KIR591" s="198"/>
      <c r="KIS591" s="198"/>
      <c r="KIT591" s="198"/>
      <c r="KIU591" s="198"/>
      <c r="KIV591" s="198"/>
      <c r="KIW591" s="198"/>
      <c r="KIX591" s="198"/>
      <c r="KIY591" s="198"/>
      <c r="KIZ591" s="198"/>
      <c r="KJA591" s="198"/>
      <c r="KJB591" s="198"/>
      <c r="KJC591" s="198"/>
      <c r="KJD591" s="198"/>
      <c r="KJE591" s="198"/>
      <c r="KJF591" s="198"/>
      <c r="KJG591" s="198"/>
      <c r="KJH591" s="198"/>
      <c r="KJI591" s="198"/>
      <c r="KJJ591" s="198"/>
      <c r="KJK591" s="198"/>
      <c r="KJL591" s="198"/>
      <c r="KJM591" s="198"/>
      <c r="KJN591" s="198"/>
      <c r="KJO591" s="198"/>
      <c r="KJP591" s="198"/>
      <c r="KJQ591" s="198"/>
      <c r="KJR591" s="198"/>
      <c r="KJS591" s="198"/>
      <c r="KJT591" s="198"/>
      <c r="KJU591" s="198"/>
      <c r="KJV591" s="198"/>
      <c r="KJW591" s="198"/>
      <c r="KJX591" s="198"/>
      <c r="KJY591" s="198"/>
      <c r="KJZ591" s="198"/>
      <c r="KKA591" s="198"/>
      <c r="KKB591" s="198"/>
      <c r="KKC591" s="198"/>
      <c r="KKD591" s="198"/>
      <c r="KKE591" s="198"/>
      <c r="KKF591" s="198"/>
      <c r="KKG591" s="198"/>
      <c r="KKH591" s="198"/>
      <c r="KKI591" s="198"/>
      <c r="KKJ591" s="198"/>
      <c r="KKK591" s="198"/>
      <c r="KKL591" s="198"/>
      <c r="KKM591" s="198"/>
      <c r="KKN591" s="198"/>
      <c r="KKO591" s="198"/>
      <c r="KKP591" s="198"/>
      <c r="KKQ591" s="198"/>
      <c r="KKR591" s="198"/>
      <c r="KKS591" s="198"/>
      <c r="KKT591" s="198"/>
      <c r="KKU591" s="198"/>
      <c r="KKV591" s="198"/>
      <c r="KKW591" s="198"/>
      <c r="KKX591" s="198"/>
      <c r="KKY591" s="198"/>
      <c r="KKZ591" s="198"/>
      <c r="KLA591" s="198"/>
      <c r="KLB591" s="198"/>
      <c r="KLC591" s="198"/>
      <c r="KLD591" s="198"/>
      <c r="KLE591" s="198"/>
      <c r="KLF591" s="198"/>
      <c r="KLG591" s="198"/>
      <c r="KLH591" s="198"/>
      <c r="KLI591" s="198"/>
      <c r="KLJ591" s="198"/>
      <c r="KLK591" s="198"/>
      <c r="KLL591" s="198"/>
      <c r="KLM591" s="198"/>
      <c r="KLN591" s="198"/>
      <c r="KLO591" s="198"/>
      <c r="KLP591" s="198"/>
      <c r="KLQ591" s="198"/>
      <c r="KLR591" s="198"/>
      <c r="KLS591" s="198"/>
      <c r="KLT591" s="198"/>
      <c r="KLU591" s="198"/>
      <c r="KLV591" s="198"/>
      <c r="KLW591" s="198"/>
      <c r="KLX591" s="198"/>
      <c r="KLY591" s="198"/>
      <c r="KLZ591" s="198"/>
      <c r="KMA591" s="198"/>
      <c r="KMB591" s="198"/>
      <c r="KMC591" s="198"/>
      <c r="KMD591" s="198"/>
      <c r="KME591" s="198"/>
      <c r="KMF591" s="198"/>
      <c r="KMG591" s="198"/>
      <c r="KMH591" s="198"/>
      <c r="KMI591" s="198"/>
      <c r="KMJ591" s="198"/>
      <c r="KMK591" s="198"/>
      <c r="KML591" s="198"/>
      <c r="KMM591" s="198"/>
      <c r="KMN591" s="198"/>
      <c r="KMO591" s="198"/>
      <c r="KMP591" s="198"/>
      <c r="KMQ591" s="198"/>
      <c r="KMR591" s="198"/>
      <c r="KMS591" s="198"/>
      <c r="KMT591" s="198"/>
      <c r="KMU591" s="198"/>
      <c r="KMV591" s="198"/>
      <c r="KMW591" s="198"/>
      <c r="KMX591" s="198"/>
      <c r="KMY591" s="198"/>
      <c r="KMZ591" s="198"/>
      <c r="KNA591" s="198"/>
      <c r="KNB591" s="198"/>
      <c r="KNC591" s="198"/>
      <c r="KND591" s="198"/>
      <c r="KNE591" s="198"/>
      <c r="KNF591" s="198"/>
      <c r="KNG591" s="198"/>
      <c r="KNH591" s="198"/>
      <c r="KNI591" s="198"/>
      <c r="KNJ591" s="198"/>
      <c r="KNK591" s="198"/>
      <c r="KNL591" s="198"/>
      <c r="KNM591" s="198"/>
      <c r="KNN591" s="198"/>
      <c r="KNO591" s="198"/>
      <c r="KNP591" s="198"/>
      <c r="KNQ591" s="198"/>
      <c r="KNR591" s="198"/>
      <c r="KNS591" s="198"/>
      <c r="KNT591" s="198"/>
      <c r="KNU591" s="198"/>
      <c r="KNV591" s="198"/>
      <c r="KNW591" s="198"/>
      <c r="KNX591" s="198"/>
      <c r="KNY591" s="198"/>
      <c r="KNZ591" s="198"/>
      <c r="KOA591" s="198"/>
      <c r="KOB591" s="198"/>
      <c r="KOC591" s="198"/>
      <c r="KOD591" s="198"/>
      <c r="KOE591" s="198"/>
      <c r="KOF591" s="198"/>
      <c r="KOG591" s="198"/>
      <c r="KOH591" s="198"/>
      <c r="KOI591" s="198"/>
      <c r="KOJ591" s="198"/>
      <c r="KOK591" s="198"/>
      <c r="KOL591" s="198"/>
      <c r="KOM591" s="198"/>
      <c r="KON591" s="198"/>
      <c r="KOO591" s="198"/>
      <c r="KOP591" s="198"/>
      <c r="KOQ591" s="198"/>
      <c r="KOR591" s="198"/>
      <c r="KOS591" s="198"/>
      <c r="KOT591" s="198"/>
      <c r="KOU591" s="198"/>
      <c r="KOV591" s="198"/>
      <c r="KOW591" s="198"/>
      <c r="KOX591" s="198"/>
      <c r="KOY591" s="198"/>
      <c r="KOZ591" s="198"/>
      <c r="KPA591" s="198"/>
      <c r="KPB591" s="198"/>
      <c r="KPC591" s="198"/>
      <c r="KPD591" s="198"/>
      <c r="KPE591" s="198"/>
      <c r="KPF591" s="198"/>
      <c r="KPG591" s="198"/>
      <c r="KPH591" s="198"/>
      <c r="KPI591" s="198"/>
      <c r="KPJ591" s="198"/>
      <c r="KPK591" s="198"/>
      <c r="KPL591" s="198"/>
      <c r="KPM591" s="198"/>
      <c r="KPN591" s="198"/>
      <c r="KPO591" s="198"/>
      <c r="KPP591" s="198"/>
      <c r="KPQ591" s="198"/>
      <c r="KPR591" s="198"/>
      <c r="KPS591" s="198"/>
      <c r="KPT591" s="198"/>
      <c r="KPU591" s="198"/>
      <c r="KPV591" s="198"/>
      <c r="KPW591" s="198"/>
      <c r="KPX591" s="198"/>
      <c r="KPY591" s="198"/>
      <c r="KPZ591" s="198"/>
      <c r="KQA591" s="198"/>
      <c r="KQB591" s="198"/>
      <c r="KQC591" s="198"/>
      <c r="KQD591" s="198"/>
      <c r="KQE591" s="198"/>
      <c r="KQF591" s="198"/>
      <c r="KQG591" s="198"/>
      <c r="KQH591" s="198"/>
      <c r="KQI591" s="198"/>
      <c r="KQJ591" s="198"/>
      <c r="KQK591" s="198"/>
      <c r="KQL591" s="198"/>
      <c r="KQM591" s="198"/>
      <c r="KQN591" s="198"/>
      <c r="KQO591" s="198"/>
      <c r="KQP591" s="198"/>
      <c r="KQQ591" s="198"/>
      <c r="KQR591" s="198"/>
      <c r="KQS591" s="198"/>
      <c r="KQT591" s="198"/>
      <c r="KQU591" s="198"/>
      <c r="KQV591" s="198"/>
      <c r="KQW591" s="198"/>
      <c r="KQX591" s="198"/>
      <c r="KQY591" s="198"/>
      <c r="KQZ591" s="198"/>
      <c r="KRA591" s="198"/>
      <c r="KRB591" s="198"/>
      <c r="KRC591" s="198"/>
      <c r="KRD591" s="198"/>
      <c r="KRE591" s="198"/>
      <c r="KRF591" s="198"/>
      <c r="KRG591" s="198"/>
      <c r="KRH591" s="198"/>
      <c r="KRI591" s="198"/>
      <c r="KRJ591" s="198"/>
      <c r="KRK591" s="198"/>
      <c r="KRL591" s="198"/>
      <c r="KRM591" s="198"/>
      <c r="KRN591" s="198"/>
      <c r="KRO591" s="198"/>
      <c r="KRP591" s="198"/>
      <c r="KRQ591" s="198"/>
      <c r="KRR591" s="198"/>
      <c r="KRS591" s="198"/>
      <c r="KRT591" s="198"/>
      <c r="KRU591" s="198"/>
      <c r="KRV591" s="198"/>
      <c r="KRW591" s="198"/>
      <c r="KRX591" s="198"/>
      <c r="KRY591" s="198"/>
      <c r="KRZ591" s="198"/>
      <c r="KSA591" s="198"/>
      <c r="KSB591" s="198"/>
      <c r="KSC591" s="198"/>
      <c r="KSD591" s="198"/>
      <c r="KSE591" s="198"/>
      <c r="KSF591" s="198"/>
      <c r="KSG591" s="198"/>
      <c r="KSH591" s="198"/>
      <c r="KSI591" s="198"/>
      <c r="KSJ591" s="198"/>
      <c r="KSK591" s="198"/>
      <c r="KSL591" s="198"/>
      <c r="KSM591" s="198"/>
      <c r="KSN591" s="198"/>
      <c r="KSO591" s="198"/>
      <c r="KSP591" s="198"/>
      <c r="KSQ591" s="198"/>
      <c r="KSR591" s="198"/>
      <c r="KSS591" s="198"/>
      <c r="KST591" s="198"/>
      <c r="KSU591" s="198"/>
      <c r="KSV591" s="198"/>
      <c r="KSW591" s="198"/>
      <c r="KSX591" s="198"/>
      <c r="KSY591" s="198"/>
      <c r="KSZ591" s="198"/>
      <c r="KTA591" s="198"/>
      <c r="KTB591" s="198"/>
      <c r="KTC591" s="198"/>
      <c r="KTD591" s="198"/>
      <c r="KTE591" s="198"/>
      <c r="KTF591" s="198"/>
      <c r="KTG591" s="198"/>
      <c r="KTH591" s="198"/>
      <c r="KTI591" s="198"/>
      <c r="KTJ591" s="198"/>
      <c r="KTK591" s="198"/>
      <c r="KTL591" s="198"/>
      <c r="KTM591" s="198"/>
      <c r="KTN591" s="198"/>
      <c r="KTO591" s="198"/>
      <c r="KTP591" s="198"/>
      <c r="KTQ591" s="198"/>
      <c r="KTR591" s="198"/>
      <c r="KTS591" s="198"/>
      <c r="KTT591" s="198"/>
      <c r="KTU591" s="198"/>
      <c r="KTV591" s="198"/>
      <c r="KTW591" s="198"/>
      <c r="KTX591" s="198"/>
      <c r="KTY591" s="198"/>
      <c r="KTZ591" s="198"/>
      <c r="KUA591" s="198"/>
      <c r="KUB591" s="198"/>
      <c r="KUC591" s="198"/>
      <c r="KUD591" s="198"/>
      <c r="KUE591" s="198"/>
      <c r="KUF591" s="198"/>
      <c r="KUG591" s="198"/>
      <c r="KUH591" s="198"/>
      <c r="KUI591" s="198"/>
      <c r="KUJ591" s="198"/>
      <c r="KUK591" s="198"/>
      <c r="KUL591" s="198"/>
      <c r="KUM591" s="198"/>
      <c r="KUN591" s="198"/>
      <c r="KUO591" s="198"/>
      <c r="KUP591" s="198"/>
      <c r="KUQ591" s="198"/>
      <c r="KUR591" s="198"/>
      <c r="KUS591" s="198"/>
      <c r="KUT591" s="198"/>
      <c r="KUU591" s="198"/>
      <c r="KUV591" s="198"/>
      <c r="KUW591" s="198"/>
      <c r="KUX591" s="198"/>
      <c r="KUY591" s="198"/>
      <c r="KUZ591" s="198"/>
      <c r="KVA591" s="198"/>
      <c r="KVB591" s="198"/>
      <c r="KVC591" s="198"/>
      <c r="KVD591" s="198"/>
      <c r="KVE591" s="198"/>
      <c r="KVF591" s="198"/>
      <c r="KVG591" s="198"/>
      <c r="KVH591" s="198"/>
      <c r="KVI591" s="198"/>
      <c r="KVJ591" s="198"/>
      <c r="KVK591" s="198"/>
      <c r="KVL591" s="198"/>
      <c r="KVM591" s="198"/>
      <c r="KVN591" s="198"/>
      <c r="KVO591" s="198"/>
      <c r="KVP591" s="198"/>
      <c r="KVQ591" s="198"/>
      <c r="KVR591" s="198"/>
      <c r="KVS591" s="198"/>
      <c r="KVT591" s="198"/>
      <c r="KVU591" s="198"/>
      <c r="KVV591" s="198"/>
      <c r="KVW591" s="198"/>
      <c r="KVX591" s="198"/>
      <c r="KVY591" s="198"/>
      <c r="KVZ591" s="198"/>
      <c r="KWA591" s="198"/>
      <c r="KWB591" s="198"/>
      <c r="KWC591" s="198"/>
      <c r="KWD591" s="198"/>
      <c r="KWE591" s="198"/>
      <c r="KWF591" s="198"/>
      <c r="KWG591" s="198"/>
      <c r="KWH591" s="198"/>
      <c r="KWI591" s="198"/>
      <c r="KWJ591" s="198"/>
      <c r="KWK591" s="198"/>
      <c r="KWL591" s="198"/>
      <c r="KWM591" s="198"/>
      <c r="KWN591" s="198"/>
      <c r="KWO591" s="198"/>
      <c r="KWP591" s="198"/>
      <c r="KWQ591" s="198"/>
      <c r="KWR591" s="198"/>
      <c r="KWS591" s="198"/>
      <c r="KWT591" s="198"/>
      <c r="KWU591" s="198"/>
      <c r="KWV591" s="198"/>
      <c r="KWW591" s="198"/>
      <c r="KWX591" s="198"/>
      <c r="KWY591" s="198"/>
      <c r="KWZ591" s="198"/>
      <c r="KXA591" s="198"/>
      <c r="KXB591" s="198"/>
      <c r="KXC591" s="198"/>
      <c r="KXD591" s="198"/>
      <c r="KXE591" s="198"/>
      <c r="KXF591" s="198"/>
      <c r="KXG591" s="198"/>
      <c r="KXH591" s="198"/>
      <c r="KXI591" s="198"/>
      <c r="KXJ591" s="198"/>
      <c r="KXK591" s="198"/>
      <c r="KXL591" s="198"/>
      <c r="KXM591" s="198"/>
      <c r="KXN591" s="198"/>
      <c r="KXO591" s="198"/>
      <c r="KXP591" s="198"/>
      <c r="KXQ591" s="198"/>
      <c r="KXR591" s="198"/>
      <c r="KXS591" s="198"/>
      <c r="KXT591" s="198"/>
      <c r="KXU591" s="198"/>
      <c r="KXV591" s="198"/>
      <c r="KXW591" s="198"/>
      <c r="KXX591" s="198"/>
      <c r="KXY591" s="198"/>
      <c r="KXZ591" s="198"/>
      <c r="KYA591" s="198"/>
      <c r="KYB591" s="198"/>
      <c r="KYC591" s="198"/>
      <c r="KYD591" s="198"/>
      <c r="KYE591" s="198"/>
      <c r="KYF591" s="198"/>
      <c r="KYG591" s="198"/>
      <c r="KYH591" s="198"/>
      <c r="KYI591" s="198"/>
      <c r="KYJ591" s="198"/>
      <c r="KYK591" s="198"/>
      <c r="KYL591" s="198"/>
      <c r="KYM591" s="198"/>
      <c r="KYN591" s="198"/>
      <c r="KYO591" s="198"/>
      <c r="KYP591" s="198"/>
      <c r="KYQ591" s="198"/>
      <c r="KYR591" s="198"/>
      <c r="KYS591" s="198"/>
      <c r="KYT591" s="198"/>
      <c r="KYU591" s="198"/>
      <c r="KYV591" s="198"/>
      <c r="KYW591" s="198"/>
      <c r="KYX591" s="198"/>
      <c r="KYY591" s="198"/>
      <c r="KYZ591" s="198"/>
      <c r="KZA591" s="198"/>
      <c r="KZB591" s="198"/>
      <c r="KZC591" s="198"/>
      <c r="KZD591" s="198"/>
      <c r="KZE591" s="198"/>
      <c r="KZF591" s="198"/>
      <c r="KZG591" s="198"/>
      <c r="KZH591" s="198"/>
      <c r="KZI591" s="198"/>
      <c r="KZJ591" s="198"/>
      <c r="KZK591" s="198"/>
      <c r="KZL591" s="198"/>
      <c r="KZM591" s="198"/>
      <c r="KZN591" s="198"/>
      <c r="KZO591" s="198"/>
      <c r="KZP591" s="198"/>
      <c r="KZQ591" s="198"/>
      <c r="KZR591" s="198"/>
      <c r="KZS591" s="198"/>
      <c r="KZT591" s="198"/>
      <c r="KZU591" s="198"/>
      <c r="KZV591" s="198"/>
      <c r="KZW591" s="198"/>
      <c r="KZX591" s="198"/>
      <c r="KZY591" s="198"/>
      <c r="KZZ591" s="198"/>
      <c r="LAA591" s="198"/>
      <c r="LAB591" s="198"/>
      <c r="LAC591" s="198"/>
      <c r="LAD591" s="198"/>
      <c r="LAE591" s="198"/>
      <c r="LAF591" s="198"/>
      <c r="LAG591" s="198"/>
      <c r="LAH591" s="198"/>
      <c r="LAI591" s="198"/>
      <c r="LAJ591" s="198"/>
      <c r="LAK591" s="198"/>
      <c r="LAL591" s="198"/>
      <c r="LAM591" s="198"/>
      <c r="LAN591" s="198"/>
      <c r="LAO591" s="198"/>
      <c r="LAP591" s="198"/>
      <c r="LAQ591" s="198"/>
      <c r="LAR591" s="198"/>
      <c r="LAS591" s="198"/>
      <c r="LAT591" s="198"/>
      <c r="LAU591" s="198"/>
      <c r="LAV591" s="198"/>
      <c r="LAW591" s="198"/>
      <c r="LAX591" s="198"/>
      <c r="LAY591" s="198"/>
      <c r="LAZ591" s="198"/>
      <c r="LBA591" s="198"/>
      <c r="LBB591" s="198"/>
      <c r="LBC591" s="198"/>
      <c r="LBD591" s="198"/>
      <c r="LBE591" s="198"/>
      <c r="LBF591" s="198"/>
      <c r="LBG591" s="198"/>
      <c r="LBH591" s="198"/>
      <c r="LBI591" s="198"/>
      <c r="LBJ591" s="198"/>
      <c r="LBK591" s="198"/>
      <c r="LBL591" s="198"/>
      <c r="LBM591" s="198"/>
      <c r="LBN591" s="198"/>
      <c r="LBO591" s="198"/>
      <c r="LBP591" s="198"/>
      <c r="LBQ591" s="198"/>
      <c r="LBR591" s="198"/>
      <c r="LBS591" s="198"/>
      <c r="LBT591" s="198"/>
      <c r="LBU591" s="198"/>
      <c r="LBV591" s="198"/>
      <c r="LBW591" s="198"/>
      <c r="LBX591" s="198"/>
      <c r="LBY591" s="198"/>
      <c r="LBZ591" s="198"/>
      <c r="LCA591" s="198"/>
      <c r="LCB591" s="198"/>
      <c r="LCC591" s="198"/>
      <c r="LCD591" s="198"/>
      <c r="LCE591" s="198"/>
      <c r="LCF591" s="198"/>
      <c r="LCG591" s="198"/>
      <c r="LCH591" s="198"/>
      <c r="LCI591" s="198"/>
      <c r="LCJ591" s="198"/>
      <c r="LCK591" s="198"/>
      <c r="LCL591" s="198"/>
      <c r="LCM591" s="198"/>
      <c r="LCN591" s="198"/>
      <c r="LCO591" s="198"/>
      <c r="LCP591" s="198"/>
      <c r="LCQ591" s="198"/>
      <c r="LCR591" s="198"/>
      <c r="LCS591" s="198"/>
      <c r="LCT591" s="198"/>
      <c r="LCU591" s="198"/>
      <c r="LCV591" s="198"/>
      <c r="LCW591" s="198"/>
      <c r="LCX591" s="198"/>
      <c r="LCY591" s="198"/>
      <c r="LCZ591" s="198"/>
      <c r="LDA591" s="198"/>
      <c r="LDB591" s="198"/>
      <c r="LDC591" s="198"/>
      <c r="LDD591" s="198"/>
      <c r="LDE591" s="198"/>
      <c r="LDF591" s="198"/>
      <c r="LDG591" s="198"/>
      <c r="LDH591" s="198"/>
      <c r="LDI591" s="198"/>
      <c r="LDJ591" s="198"/>
      <c r="LDK591" s="198"/>
      <c r="LDL591" s="198"/>
      <c r="LDM591" s="198"/>
      <c r="LDN591" s="198"/>
      <c r="LDO591" s="198"/>
      <c r="LDP591" s="198"/>
      <c r="LDQ591" s="198"/>
      <c r="LDR591" s="198"/>
      <c r="LDS591" s="198"/>
      <c r="LDT591" s="198"/>
      <c r="LDU591" s="198"/>
      <c r="LDV591" s="198"/>
      <c r="LDW591" s="198"/>
      <c r="LDX591" s="198"/>
      <c r="LDY591" s="198"/>
      <c r="LDZ591" s="198"/>
      <c r="LEA591" s="198"/>
      <c r="LEB591" s="198"/>
      <c r="LEC591" s="198"/>
      <c r="LED591" s="198"/>
      <c r="LEE591" s="198"/>
      <c r="LEF591" s="198"/>
      <c r="LEG591" s="198"/>
      <c r="LEH591" s="198"/>
      <c r="LEI591" s="198"/>
      <c r="LEJ591" s="198"/>
      <c r="LEK591" s="198"/>
      <c r="LEL591" s="198"/>
      <c r="LEM591" s="198"/>
      <c r="LEN591" s="198"/>
      <c r="LEO591" s="198"/>
      <c r="LEP591" s="198"/>
      <c r="LEQ591" s="198"/>
      <c r="LER591" s="198"/>
      <c r="LES591" s="198"/>
      <c r="LET591" s="198"/>
      <c r="LEU591" s="198"/>
      <c r="LEV591" s="198"/>
      <c r="LEW591" s="198"/>
      <c r="LEX591" s="198"/>
      <c r="LEY591" s="198"/>
      <c r="LEZ591" s="198"/>
      <c r="LFA591" s="198"/>
      <c r="LFB591" s="198"/>
      <c r="LFC591" s="198"/>
      <c r="LFD591" s="198"/>
      <c r="LFE591" s="198"/>
      <c r="LFF591" s="198"/>
      <c r="LFG591" s="198"/>
      <c r="LFH591" s="198"/>
      <c r="LFI591" s="198"/>
      <c r="LFJ591" s="198"/>
      <c r="LFK591" s="198"/>
      <c r="LFL591" s="198"/>
      <c r="LFM591" s="198"/>
      <c r="LFN591" s="198"/>
      <c r="LFO591" s="198"/>
      <c r="LFP591" s="198"/>
      <c r="LFQ591" s="198"/>
      <c r="LFR591" s="198"/>
      <c r="LFS591" s="198"/>
      <c r="LFT591" s="198"/>
      <c r="LFU591" s="198"/>
      <c r="LFV591" s="198"/>
      <c r="LFW591" s="198"/>
      <c r="LFX591" s="198"/>
      <c r="LFY591" s="198"/>
      <c r="LFZ591" s="198"/>
      <c r="LGA591" s="198"/>
      <c r="LGB591" s="198"/>
      <c r="LGC591" s="198"/>
      <c r="LGD591" s="198"/>
      <c r="LGE591" s="198"/>
      <c r="LGF591" s="198"/>
      <c r="LGG591" s="198"/>
      <c r="LGH591" s="198"/>
      <c r="LGI591" s="198"/>
      <c r="LGJ591" s="198"/>
      <c r="LGK591" s="198"/>
      <c r="LGL591" s="198"/>
      <c r="LGM591" s="198"/>
      <c r="LGN591" s="198"/>
      <c r="LGO591" s="198"/>
      <c r="LGP591" s="198"/>
      <c r="LGQ591" s="198"/>
      <c r="LGR591" s="198"/>
      <c r="LGS591" s="198"/>
      <c r="LGT591" s="198"/>
      <c r="LGU591" s="198"/>
      <c r="LGV591" s="198"/>
      <c r="LGW591" s="198"/>
      <c r="LGX591" s="198"/>
      <c r="LGY591" s="198"/>
      <c r="LGZ591" s="198"/>
      <c r="LHA591" s="198"/>
      <c r="LHB591" s="198"/>
      <c r="LHC591" s="198"/>
      <c r="LHD591" s="198"/>
      <c r="LHE591" s="198"/>
      <c r="LHF591" s="198"/>
      <c r="LHG591" s="198"/>
      <c r="LHH591" s="198"/>
      <c r="LHI591" s="198"/>
      <c r="LHJ591" s="198"/>
      <c r="LHK591" s="198"/>
      <c r="LHL591" s="198"/>
      <c r="LHM591" s="198"/>
      <c r="LHN591" s="198"/>
      <c r="LHO591" s="198"/>
      <c r="LHP591" s="198"/>
      <c r="LHQ591" s="198"/>
      <c r="LHR591" s="198"/>
      <c r="LHS591" s="198"/>
      <c r="LHT591" s="198"/>
      <c r="LHU591" s="198"/>
      <c r="LHV591" s="198"/>
      <c r="LHW591" s="198"/>
      <c r="LHX591" s="198"/>
      <c r="LHY591" s="198"/>
      <c r="LHZ591" s="198"/>
      <c r="LIA591" s="198"/>
      <c r="LIB591" s="198"/>
      <c r="LIC591" s="198"/>
      <c r="LID591" s="198"/>
      <c r="LIE591" s="198"/>
      <c r="LIF591" s="198"/>
      <c r="LIG591" s="198"/>
      <c r="LIH591" s="198"/>
      <c r="LII591" s="198"/>
      <c r="LIJ591" s="198"/>
      <c r="LIK591" s="198"/>
      <c r="LIL591" s="198"/>
      <c r="LIM591" s="198"/>
      <c r="LIN591" s="198"/>
      <c r="LIO591" s="198"/>
      <c r="LIP591" s="198"/>
      <c r="LIQ591" s="198"/>
      <c r="LIR591" s="198"/>
      <c r="LIS591" s="198"/>
      <c r="LIT591" s="198"/>
      <c r="LIU591" s="198"/>
      <c r="LIV591" s="198"/>
      <c r="LIW591" s="198"/>
      <c r="LIX591" s="198"/>
      <c r="LIY591" s="198"/>
      <c r="LIZ591" s="198"/>
      <c r="LJA591" s="198"/>
      <c r="LJB591" s="198"/>
      <c r="LJC591" s="198"/>
      <c r="LJD591" s="198"/>
      <c r="LJE591" s="198"/>
      <c r="LJF591" s="198"/>
      <c r="LJG591" s="198"/>
      <c r="LJH591" s="198"/>
      <c r="LJI591" s="198"/>
      <c r="LJJ591" s="198"/>
      <c r="LJK591" s="198"/>
      <c r="LJL591" s="198"/>
      <c r="LJM591" s="198"/>
      <c r="LJN591" s="198"/>
      <c r="LJO591" s="198"/>
      <c r="LJP591" s="198"/>
      <c r="LJQ591" s="198"/>
      <c r="LJR591" s="198"/>
      <c r="LJS591" s="198"/>
      <c r="LJT591" s="198"/>
      <c r="LJU591" s="198"/>
      <c r="LJV591" s="198"/>
      <c r="LJW591" s="198"/>
      <c r="LJX591" s="198"/>
      <c r="LJY591" s="198"/>
      <c r="LJZ591" s="198"/>
      <c r="LKA591" s="198"/>
      <c r="LKB591" s="198"/>
      <c r="LKC591" s="198"/>
      <c r="LKD591" s="198"/>
      <c r="LKE591" s="198"/>
      <c r="LKF591" s="198"/>
      <c r="LKG591" s="198"/>
      <c r="LKH591" s="198"/>
      <c r="LKI591" s="198"/>
      <c r="LKJ591" s="198"/>
      <c r="LKK591" s="198"/>
      <c r="LKL591" s="198"/>
      <c r="LKM591" s="198"/>
      <c r="LKN591" s="198"/>
      <c r="LKO591" s="198"/>
      <c r="LKP591" s="198"/>
      <c r="LKQ591" s="198"/>
      <c r="LKR591" s="198"/>
      <c r="LKS591" s="198"/>
      <c r="LKT591" s="198"/>
      <c r="LKU591" s="198"/>
      <c r="LKV591" s="198"/>
      <c r="LKW591" s="198"/>
      <c r="LKX591" s="198"/>
      <c r="LKY591" s="198"/>
      <c r="LKZ591" s="198"/>
      <c r="LLA591" s="198"/>
      <c r="LLB591" s="198"/>
      <c r="LLC591" s="198"/>
      <c r="LLD591" s="198"/>
      <c r="LLE591" s="198"/>
      <c r="LLF591" s="198"/>
      <c r="LLG591" s="198"/>
      <c r="LLH591" s="198"/>
      <c r="LLI591" s="198"/>
      <c r="LLJ591" s="198"/>
      <c r="LLK591" s="198"/>
      <c r="LLL591" s="198"/>
      <c r="LLM591" s="198"/>
      <c r="LLN591" s="198"/>
      <c r="LLO591" s="198"/>
      <c r="LLP591" s="198"/>
      <c r="LLQ591" s="198"/>
      <c r="LLR591" s="198"/>
      <c r="LLS591" s="198"/>
      <c r="LLT591" s="198"/>
      <c r="LLU591" s="198"/>
      <c r="LLV591" s="198"/>
      <c r="LLW591" s="198"/>
      <c r="LLX591" s="198"/>
      <c r="LLY591" s="198"/>
      <c r="LLZ591" s="198"/>
      <c r="LMA591" s="198"/>
      <c r="LMB591" s="198"/>
      <c r="LMC591" s="198"/>
      <c r="LMD591" s="198"/>
      <c r="LME591" s="198"/>
      <c r="LMF591" s="198"/>
      <c r="LMG591" s="198"/>
      <c r="LMH591" s="198"/>
      <c r="LMI591" s="198"/>
      <c r="LMJ591" s="198"/>
      <c r="LMK591" s="198"/>
      <c r="LML591" s="198"/>
      <c r="LMM591" s="198"/>
      <c r="LMN591" s="198"/>
      <c r="LMO591" s="198"/>
      <c r="LMP591" s="198"/>
      <c r="LMQ591" s="198"/>
      <c r="LMR591" s="198"/>
      <c r="LMS591" s="198"/>
      <c r="LMT591" s="198"/>
      <c r="LMU591" s="198"/>
      <c r="LMV591" s="198"/>
      <c r="LMW591" s="198"/>
      <c r="LMX591" s="198"/>
      <c r="LMY591" s="198"/>
      <c r="LMZ591" s="198"/>
      <c r="LNA591" s="198"/>
      <c r="LNB591" s="198"/>
      <c r="LNC591" s="198"/>
      <c r="LND591" s="198"/>
      <c r="LNE591" s="198"/>
      <c r="LNF591" s="198"/>
      <c r="LNG591" s="198"/>
      <c r="LNH591" s="198"/>
      <c r="LNI591" s="198"/>
      <c r="LNJ591" s="198"/>
      <c r="LNK591" s="198"/>
      <c r="LNL591" s="198"/>
      <c r="LNM591" s="198"/>
      <c r="LNN591" s="198"/>
      <c r="LNO591" s="198"/>
      <c r="LNP591" s="198"/>
      <c r="LNQ591" s="198"/>
      <c r="LNR591" s="198"/>
      <c r="LNS591" s="198"/>
      <c r="LNT591" s="198"/>
      <c r="LNU591" s="198"/>
      <c r="LNV591" s="198"/>
      <c r="LNW591" s="198"/>
      <c r="LNX591" s="198"/>
      <c r="LNY591" s="198"/>
      <c r="LNZ591" s="198"/>
      <c r="LOA591" s="198"/>
      <c r="LOB591" s="198"/>
      <c r="LOC591" s="198"/>
      <c r="LOD591" s="198"/>
      <c r="LOE591" s="198"/>
      <c r="LOF591" s="198"/>
      <c r="LOG591" s="198"/>
      <c r="LOH591" s="198"/>
      <c r="LOI591" s="198"/>
      <c r="LOJ591" s="198"/>
      <c r="LOK591" s="198"/>
      <c r="LOL591" s="198"/>
      <c r="LOM591" s="198"/>
      <c r="LON591" s="198"/>
      <c r="LOO591" s="198"/>
      <c r="LOP591" s="198"/>
      <c r="LOQ591" s="198"/>
      <c r="LOR591" s="198"/>
      <c r="LOS591" s="198"/>
      <c r="LOT591" s="198"/>
      <c r="LOU591" s="198"/>
      <c r="LOV591" s="198"/>
      <c r="LOW591" s="198"/>
      <c r="LOX591" s="198"/>
      <c r="LOY591" s="198"/>
      <c r="LOZ591" s="198"/>
      <c r="LPA591" s="198"/>
      <c r="LPB591" s="198"/>
      <c r="LPC591" s="198"/>
      <c r="LPD591" s="198"/>
      <c r="LPE591" s="198"/>
      <c r="LPF591" s="198"/>
      <c r="LPG591" s="198"/>
      <c r="LPH591" s="198"/>
      <c r="LPI591" s="198"/>
      <c r="LPJ591" s="198"/>
      <c r="LPK591" s="198"/>
      <c r="LPL591" s="198"/>
      <c r="LPM591" s="198"/>
      <c r="LPN591" s="198"/>
      <c r="LPO591" s="198"/>
      <c r="LPP591" s="198"/>
      <c r="LPQ591" s="198"/>
      <c r="LPR591" s="198"/>
      <c r="LPS591" s="198"/>
      <c r="LPT591" s="198"/>
      <c r="LPU591" s="198"/>
      <c r="LPV591" s="198"/>
      <c r="LPW591" s="198"/>
      <c r="LPX591" s="198"/>
      <c r="LPY591" s="198"/>
      <c r="LPZ591" s="198"/>
      <c r="LQA591" s="198"/>
      <c r="LQB591" s="198"/>
      <c r="LQC591" s="198"/>
      <c r="LQD591" s="198"/>
      <c r="LQE591" s="198"/>
      <c r="LQF591" s="198"/>
      <c r="LQG591" s="198"/>
      <c r="LQH591" s="198"/>
      <c r="LQI591" s="198"/>
      <c r="LQJ591" s="198"/>
      <c r="LQK591" s="198"/>
      <c r="LQL591" s="198"/>
      <c r="LQM591" s="198"/>
      <c r="LQN591" s="198"/>
      <c r="LQO591" s="198"/>
      <c r="LQP591" s="198"/>
      <c r="LQQ591" s="198"/>
      <c r="LQR591" s="198"/>
      <c r="LQS591" s="198"/>
      <c r="LQT591" s="198"/>
      <c r="LQU591" s="198"/>
      <c r="LQV591" s="198"/>
      <c r="LQW591" s="198"/>
      <c r="LQX591" s="198"/>
      <c r="LQY591" s="198"/>
      <c r="LQZ591" s="198"/>
      <c r="LRA591" s="198"/>
      <c r="LRB591" s="198"/>
      <c r="LRC591" s="198"/>
      <c r="LRD591" s="198"/>
      <c r="LRE591" s="198"/>
      <c r="LRF591" s="198"/>
      <c r="LRG591" s="198"/>
      <c r="LRH591" s="198"/>
      <c r="LRI591" s="198"/>
      <c r="LRJ591" s="198"/>
      <c r="LRK591" s="198"/>
      <c r="LRL591" s="198"/>
      <c r="LRM591" s="198"/>
      <c r="LRN591" s="198"/>
      <c r="LRO591" s="198"/>
      <c r="LRP591" s="198"/>
      <c r="LRQ591" s="198"/>
      <c r="LRR591" s="198"/>
      <c r="LRS591" s="198"/>
      <c r="LRT591" s="198"/>
      <c r="LRU591" s="198"/>
      <c r="LRV591" s="198"/>
      <c r="LRW591" s="198"/>
      <c r="LRX591" s="198"/>
      <c r="LRY591" s="198"/>
      <c r="LRZ591" s="198"/>
      <c r="LSA591" s="198"/>
      <c r="LSB591" s="198"/>
      <c r="LSC591" s="198"/>
      <c r="LSD591" s="198"/>
      <c r="LSE591" s="198"/>
      <c r="LSF591" s="198"/>
      <c r="LSG591" s="198"/>
      <c r="LSH591" s="198"/>
      <c r="LSI591" s="198"/>
      <c r="LSJ591" s="198"/>
      <c r="LSK591" s="198"/>
      <c r="LSL591" s="198"/>
      <c r="LSM591" s="198"/>
      <c r="LSN591" s="198"/>
      <c r="LSO591" s="198"/>
      <c r="LSP591" s="198"/>
      <c r="LSQ591" s="198"/>
      <c r="LSR591" s="198"/>
      <c r="LSS591" s="198"/>
      <c r="LST591" s="198"/>
      <c r="LSU591" s="198"/>
      <c r="LSV591" s="198"/>
      <c r="LSW591" s="198"/>
      <c r="LSX591" s="198"/>
      <c r="LSY591" s="198"/>
      <c r="LSZ591" s="198"/>
      <c r="LTA591" s="198"/>
      <c r="LTB591" s="198"/>
      <c r="LTC591" s="198"/>
      <c r="LTD591" s="198"/>
      <c r="LTE591" s="198"/>
      <c r="LTF591" s="198"/>
      <c r="LTG591" s="198"/>
      <c r="LTH591" s="198"/>
      <c r="LTI591" s="198"/>
      <c r="LTJ591" s="198"/>
      <c r="LTK591" s="198"/>
      <c r="LTL591" s="198"/>
      <c r="LTM591" s="198"/>
      <c r="LTN591" s="198"/>
      <c r="LTO591" s="198"/>
      <c r="LTP591" s="198"/>
      <c r="LTQ591" s="198"/>
      <c r="LTR591" s="198"/>
      <c r="LTS591" s="198"/>
      <c r="LTT591" s="198"/>
      <c r="LTU591" s="198"/>
      <c r="LTV591" s="198"/>
      <c r="LTW591" s="198"/>
      <c r="LTX591" s="198"/>
      <c r="LTY591" s="198"/>
      <c r="LTZ591" s="198"/>
      <c r="LUA591" s="198"/>
      <c r="LUB591" s="198"/>
      <c r="LUC591" s="198"/>
      <c r="LUD591" s="198"/>
      <c r="LUE591" s="198"/>
      <c r="LUF591" s="198"/>
      <c r="LUG591" s="198"/>
      <c r="LUH591" s="198"/>
      <c r="LUI591" s="198"/>
      <c r="LUJ591" s="198"/>
      <c r="LUK591" s="198"/>
      <c r="LUL591" s="198"/>
      <c r="LUM591" s="198"/>
      <c r="LUN591" s="198"/>
      <c r="LUO591" s="198"/>
      <c r="LUP591" s="198"/>
      <c r="LUQ591" s="198"/>
      <c r="LUR591" s="198"/>
      <c r="LUS591" s="198"/>
      <c r="LUT591" s="198"/>
      <c r="LUU591" s="198"/>
      <c r="LUV591" s="198"/>
      <c r="LUW591" s="198"/>
      <c r="LUX591" s="198"/>
      <c r="LUY591" s="198"/>
      <c r="LUZ591" s="198"/>
      <c r="LVA591" s="198"/>
      <c r="LVB591" s="198"/>
      <c r="LVC591" s="198"/>
      <c r="LVD591" s="198"/>
      <c r="LVE591" s="198"/>
      <c r="LVF591" s="198"/>
      <c r="LVG591" s="198"/>
      <c r="LVH591" s="198"/>
      <c r="LVI591" s="198"/>
      <c r="LVJ591" s="198"/>
      <c r="LVK591" s="198"/>
      <c r="LVL591" s="198"/>
      <c r="LVM591" s="198"/>
      <c r="LVN591" s="198"/>
      <c r="LVO591" s="198"/>
      <c r="LVP591" s="198"/>
      <c r="LVQ591" s="198"/>
      <c r="LVR591" s="198"/>
      <c r="LVS591" s="198"/>
      <c r="LVT591" s="198"/>
      <c r="LVU591" s="198"/>
      <c r="LVV591" s="198"/>
      <c r="LVW591" s="198"/>
      <c r="LVX591" s="198"/>
      <c r="LVY591" s="198"/>
      <c r="LVZ591" s="198"/>
      <c r="LWA591" s="198"/>
      <c r="LWB591" s="198"/>
      <c r="LWC591" s="198"/>
      <c r="LWD591" s="198"/>
      <c r="LWE591" s="198"/>
      <c r="LWF591" s="198"/>
      <c r="LWG591" s="198"/>
      <c r="LWH591" s="198"/>
      <c r="LWI591" s="198"/>
      <c r="LWJ591" s="198"/>
      <c r="LWK591" s="198"/>
      <c r="LWL591" s="198"/>
      <c r="LWM591" s="198"/>
      <c r="LWN591" s="198"/>
      <c r="LWO591" s="198"/>
      <c r="LWP591" s="198"/>
      <c r="LWQ591" s="198"/>
      <c r="LWR591" s="198"/>
      <c r="LWS591" s="198"/>
      <c r="LWT591" s="198"/>
      <c r="LWU591" s="198"/>
      <c r="LWV591" s="198"/>
      <c r="LWW591" s="198"/>
      <c r="LWX591" s="198"/>
      <c r="LWY591" s="198"/>
      <c r="LWZ591" s="198"/>
      <c r="LXA591" s="198"/>
      <c r="LXB591" s="198"/>
      <c r="LXC591" s="198"/>
      <c r="LXD591" s="198"/>
      <c r="LXE591" s="198"/>
      <c r="LXF591" s="198"/>
      <c r="LXG591" s="198"/>
      <c r="LXH591" s="198"/>
      <c r="LXI591" s="198"/>
      <c r="LXJ591" s="198"/>
      <c r="LXK591" s="198"/>
      <c r="LXL591" s="198"/>
      <c r="LXM591" s="198"/>
      <c r="LXN591" s="198"/>
      <c r="LXO591" s="198"/>
      <c r="LXP591" s="198"/>
      <c r="LXQ591" s="198"/>
      <c r="LXR591" s="198"/>
      <c r="LXS591" s="198"/>
      <c r="LXT591" s="198"/>
      <c r="LXU591" s="198"/>
      <c r="LXV591" s="198"/>
      <c r="LXW591" s="198"/>
      <c r="LXX591" s="198"/>
      <c r="LXY591" s="198"/>
      <c r="LXZ591" s="198"/>
      <c r="LYA591" s="198"/>
      <c r="LYB591" s="198"/>
      <c r="LYC591" s="198"/>
      <c r="LYD591" s="198"/>
      <c r="LYE591" s="198"/>
      <c r="LYF591" s="198"/>
      <c r="LYG591" s="198"/>
      <c r="LYH591" s="198"/>
      <c r="LYI591" s="198"/>
      <c r="LYJ591" s="198"/>
      <c r="LYK591" s="198"/>
      <c r="LYL591" s="198"/>
      <c r="LYM591" s="198"/>
      <c r="LYN591" s="198"/>
      <c r="LYO591" s="198"/>
      <c r="LYP591" s="198"/>
      <c r="LYQ591" s="198"/>
      <c r="LYR591" s="198"/>
      <c r="LYS591" s="198"/>
      <c r="LYT591" s="198"/>
      <c r="LYU591" s="198"/>
      <c r="LYV591" s="198"/>
      <c r="LYW591" s="198"/>
      <c r="LYX591" s="198"/>
      <c r="LYY591" s="198"/>
      <c r="LYZ591" s="198"/>
      <c r="LZA591" s="198"/>
      <c r="LZB591" s="198"/>
      <c r="LZC591" s="198"/>
      <c r="LZD591" s="198"/>
      <c r="LZE591" s="198"/>
      <c r="LZF591" s="198"/>
      <c r="LZG591" s="198"/>
      <c r="LZH591" s="198"/>
      <c r="LZI591" s="198"/>
      <c r="LZJ591" s="198"/>
      <c r="LZK591" s="198"/>
      <c r="LZL591" s="198"/>
      <c r="LZM591" s="198"/>
      <c r="LZN591" s="198"/>
      <c r="LZO591" s="198"/>
      <c r="LZP591" s="198"/>
      <c r="LZQ591" s="198"/>
      <c r="LZR591" s="198"/>
      <c r="LZS591" s="198"/>
      <c r="LZT591" s="198"/>
      <c r="LZU591" s="198"/>
      <c r="LZV591" s="198"/>
      <c r="LZW591" s="198"/>
      <c r="LZX591" s="198"/>
      <c r="LZY591" s="198"/>
      <c r="LZZ591" s="198"/>
      <c r="MAA591" s="198"/>
      <c r="MAB591" s="198"/>
      <c r="MAC591" s="198"/>
      <c r="MAD591" s="198"/>
      <c r="MAE591" s="198"/>
      <c r="MAF591" s="198"/>
      <c r="MAG591" s="198"/>
      <c r="MAH591" s="198"/>
      <c r="MAI591" s="198"/>
      <c r="MAJ591" s="198"/>
      <c r="MAK591" s="198"/>
      <c r="MAL591" s="198"/>
      <c r="MAM591" s="198"/>
      <c r="MAN591" s="198"/>
      <c r="MAO591" s="198"/>
      <c r="MAP591" s="198"/>
      <c r="MAQ591" s="198"/>
      <c r="MAR591" s="198"/>
      <c r="MAS591" s="198"/>
      <c r="MAT591" s="198"/>
      <c r="MAU591" s="198"/>
      <c r="MAV591" s="198"/>
      <c r="MAW591" s="198"/>
      <c r="MAX591" s="198"/>
      <c r="MAY591" s="198"/>
      <c r="MAZ591" s="198"/>
      <c r="MBA591" s="198"/>
      <c r="MBB591" s="198"/>
      <c r="MBC591" s="198"/>
      <c r="MBD591" s="198"/>
      <c r="MBE591" s="198"/>
      <c r="MBF591" s="198"/>
      <c r="MBG591" s="198"/>
      <c r="MBH591" s="198"/>
      <c r="MBI591" s="198"/>
      <c r="MBJ591" s="198"/>
      <c r="MBK591" s="198"/>
      <c r="MBL591" s="198"/>
      <c r="MBM591" s="198"/>
      <c r="MBN591" s="198"/>
      <c r="MBO591" s="198"/>
      <c r="MBP591" s="198"/>
      <c r="MBQ591" s="198"/>
      <c r="MBR591" s="198"/>
      <c r="MBS591" s="198"/>
      <c r="MBT591" s="198"/>
      <c r="MBU591" s="198"/>
      <c r="MBV591" s="198"/>
      <c r="MBW591" s="198"/>
      <c r="MBX591" s="198"/>
      <c r="MBY591" s="198"/>
      <c r="MBZ591" s="198"/>
      <c r="MCA591" s="198"/>
      <c r="MCB591" s="198"/>
      <c r="MCC591" s="198"/>
      <c r="MCD591" s="198"/>
      <c r="MCE591" s="198"/>
      <c r="MCF591" s="198"/>
      <c r="MCG591" s="198"/>
      <c r="MCH591" s="198"/>
      <c r="MCI591" s="198"/>
      <c r="MCJ591" s="198"/>
      <c r="MCK591" s="198"/>
      <c r="MCL591" s="198"/>
      <c r="MCM591" s="198"/>
      <c r="MCN591" s="198"/>
      <c r="MCO591" s="198"/>
      <c r="MCP591" s="198"/>
      <c r="MCQ591" s="198"/>
      <c r="MCR591" s="198"/>
      <c r="MCS591" s="198"/>
      <c r="MCT591" s="198"/>
      <c r="MCU591" s="198"/>
      <c r="MCV591" s="198"/>
      <c r="MCW591" s="198"/>
      <c r="MCX591" s="198"/>
      <c r="MCY591" s="198"/>
      <c r="MCZ591" s="198"/>
      <c r="MDA591" s="198"/>
      <c r="MDB591" s="198"/>
      <c r="MDC591" s="198"/>
      <c r="MDD591" s="198"/>
      <c r="MDE591" s="198"/>
      <c r="MDF591" s="198"/>
      <c r="MDG591" s="198"/>
      <c r="MDH591" s="198"/>
      <c r="MDI591" s="198"/>
      <c r="MDJ591" s="198"/>
      <c r="MDK591" s="198"/>
      <c r="MDL591" s="198"/>
      <c r="MDM591" s="198"/>
      <c r="MDN591" s="198"/>
      <c r="MDO591" s="198"/>
      <c r="MDP591" s="198"/>
      <c r="MDQ591" s="198"/>
      <c r="MDR591" s="198"/>
      <c r="MDS591" s="198"/>
      <c r="MDT591" s="198"/>
      <c r="MDU591" s="198"/>
      <c r="MDV591" s="198"/>
      <c r="MDW591" s="198"/>
      <c r="MDX591" s="198"/>
      <c r="MDY591" s="198"/>
      <c r="MDZ591" s="198"/>
      <c r="MEA591" s="198"/>
      <c r="MEB591" s="198"/>
      <c r="MEC591" s="198"/>
      <c r="MED591" s="198"/>
      <c r="MEE591" s="198"/>
      <c r="MEF591" s="198"/>
      <c r="MEG591" s="198"/>
      <c r="MEH591" s="198"/>
      <c r="MEI591" s="198"/>
      <c r="MEJ591" s="198"/>
      <c r="MEK591" s="198"/>
      <c r="MEL591" s="198"/>
      <c r="MEM591" s="198"/>
      <c r="MEN591" s="198"/>
      <c r="MEO591" s="198"/>
      <c r="MEP591" s="198"/>
      <c r="MEQ591" s="198"/>
      <c r="MER591" s="198"/>
      <c r="MES591" s="198"/>
      <c r="MET591" s="198"/>
      <c r="MEU591" s="198"/>
      <c r="MEV591" s="198"/>
      <c r="MEW591" s="198"/>
      <c r="MEX591" s="198"/>
      <c r="MEY591" s="198"/>
      <c r="MEZ591" s="198"/>
      <c r="MFA591" s="198"/>
      <c r="MFB591" s="198"/>
      <c r="MFC591" s="198"/>
      <c r="MFD591" s="198"/>
      <c r="MFE591" s="198"/>
      <c r="MFF591" s="198"/>
      <c r="MFG591" s="198"/>
      <c r="MFH591" s="198"/>
      <c r="MFI591" s="198"/>
      <c r="MFJ591" s="198"/>
      <c r="MFK591" s="198"/>
      <c r="MFL591" s="198"/>
      <c r="MFM591" s="198"/>
      <c r="MFN591" s="198"/>
      <c r="MFO591" s="198"/>
      <c r="MFP591" s="198"/>
      <c r="MFQ591" s="198"/>
      <c r="MFR591" s="198"/>
      <c r="MFS591" s="198"/>
      <c r="MFT591" s="198"/>
      <c r="MFU591" s="198"/>
      <c r="MFV591" s="198"/>
      <c r="MFW591" s="198"/>
      <c r="MFX591" s="198"/>
      <c r="MFY591" s="198"/>
      <c r="MFZ591" s="198"/>
      <c r="MGA591" s="198"/>
      <c r="MGB591" s="198"/>
      <c r="MGC591" s="198"/>
      <c r="MGD591" s="198"/>
      <c r="MGE591" s="198"/>
      <c r="MGF591" s="198"/>
      <c r="MGG591" s="198"/>
      <c r="MGH591" s="198"/>
      <c r="MGI591" s="198"/>
      <c r="MGJ591" s="198"/>
      <c r="MGK591" s="198"/>
      <c r="MGL591" s="198"/>
      <c r="MGM591" s="198"/>
      <c r="MGN591" s="198"/>
      <c r="MGO591" s="198"/>
      <c r="MGP591" s="198"/>
      <c r="MGQ591" s="198"/>
      <c r="MGR591" s="198"/>
      <c r="MGS591" s="198"/>
      <c r="MGT591" s="198"/>
      <c r="MGU591" s="198"/>
      <c r="MGV591" s="198"/>
      <c r="MGW591" s="198"/>
      <c r="MGX591" s="198"/>
      <c r="MGY591" s="198"/>
      <c r="MGZ591" s="198"/>
      <c r="MHA591" s="198"/>
      <c r="MHB591" s="198"/>
      <c r="MHC591" s="198"/>
      <c r="MHD591" s="198"/>
      <c r="MHE591" s="198"/>
      <c r="MHF591" s="198"/>
      <c r="MHG591" s="198"/>
      <c r="MHH591" s="198"/>
      <c r="MHI591" s="198"/>
      <c r="MHJ591" s="198"/>
      <c r="MHK591" s="198"/>
      <c r="MHL591" s="198"/>
      <c r="MHM591" s="198"/>
      <c r="MHN591" s="198"/>
      <c r="MHO591" s="198"/>
      <c r="MHP591" s="198"/>
      <c r="MHQ591" s="198"/>
      <c r="MHR591" s="198"/>
      <c r="MHS591" s="198"/>
      <c r="MHT591" s="198"/>
      <c r="MHU591" s="198"/>
      <c r="MHV591" s="198"/>
      <c r="MHW591" s="198"/>
      <c r="MHX591" s="198"/>
      <c r="MHY591" s="198"/>
      <c r="MHZ591" s="198"/>
      <c r="MIA591" s="198"/>
      <c r="MIB591" s="198"/>
      <c r="MIC591" s="198"/>
      <c r="MID591" s="198"/>
      <c r="MIE591" s="198"/>
      <c r="MIF591" s="198"/>
      <c r="MIG591" s="198"/>
      <c r="MIH591" s="198"/>
      <c r="MII591" s="198"/>
      <c r="MIJ591" s="198"/>
      <c r="MIK591" s="198"/>
      <c r="MIL591" s="198"/>
      <c r="MIM591" s="198"/>
      <c r="MIN591" s="198"/>
      <c r="MIO591" s="198"/>
      <c r="MIP591" s="198"/>
      <c r="MIQ591" s="198"/>
      <c r="MIR591" s="198"/>
      <c r="MIS591" s="198"/>
      <c r="MIT591" s="198"/>
      <c r="MIU591" s="198"/>
      <c r="MIV591" s="198"/>
      <c r="MIW591" s="198"/>
      <c r="MIX591" s="198"/>
      <c r="MIY591" s="198"/>
      <c r="MIZ591" s="198"/>
      <c r="MJA591" s="198"/>
      <c r="MJB591" s="198"/>
      <c r="MJC591" s="198"/>
      <c r="MJD591" s="198"/>
      <c r="MJE591" s="198"/>
      <c r="MJF591" s="198"/>
      <c r="MJG591" s="198"/>
      <c r="MJH591" s="198"/>
      <c r="MJI591" s="198"/>
      <c r="MJJ591" s="198"/>
      <c r="MJK591" s="198"/>
      <c r="MJL591" s="198"/>
      <c r="MJM591" s="198"/>
      <c r="MJN591" s="198"/>
      <c r="MJO591" s="198"/>
      <c r="MJP591" s="198"/>
      <c r="MJQ591" s="198"/>
      <c r="MJR591" s="198"/>
      <c r="MJS591" s="198"/>
      <c r="MJT591" s="198"/>
      <c r="MJU591" s="198"/>
      <c r="MJV591" s="198"/>
      <c r="MJW591" s="198"/>
      <c r="MJX591" s="198"/>
      <c r="MJY591" s="198"/>
      <c r="MJZ591" s="198"/>
      <c r="MKA591" s="198"/>
      <c r="MKB591" s="198"/>
      <c r="MKC591" s="198"/>
      <c r="MKD591" s="198"/>
      <c r="MKE591" s="198"/>
      <c r="MKF591" s="198"/>
      <c r="MKG591" s="198"/>
      <c r="MKH591" s="198"/>
      <c r="MKI591" s="198"/>
      <c r="MKJ591" s="198"/>
      <c r="MKK591" s="198"/>
      <c r="MKL591" s="198"/>
      <c r="MKM591" s="198"/>
      <c r="MKN591" s="198"/>
      <c r="MKO591" s="198"/>
      <c r="MKP591" s="198"/>
      <c r="MKQ591" s="198"/>
      <c r="MKR591" s="198"/>
      <c r="MKS591" s="198"/>
      <c r="MKT591" s="198"/>
      <c r="MKU591" s="198"/>
      <c r="MKV591" s="198"/>
      <c r="MKW591" s="198"/>
      <c r="MKX591" s="198"/>
      <c r="MKY591" s="198"/>
      <c r="MKZ591" s="198"/>
      <c r="MLA591" s="198"/>
      <c r="MLB591" s="198"/>
      <c r="MLC591" s="198"/>
      <c r="MLD591" s="198"/>
      <c r="MLE591" s="198"/>
      <c r="MLF591" s="198"/>
      <c r="MLG591" s="198"/>
      <c r="MLH591" s="198"/>
      <c r="MLI591" s="198"/>
      <c r="MLJ591" s="198"/>
      <c r="MLK591" s="198"/>
      <c r="MLL591" s="198"/>
      <c r="MLM591" s="198"/>
      <c r="MLN591" s="198"/>
      <c r="MLO591" s="198"/>
      <c r="MLP591" s="198"/>
      <c r="MLQ591" s="198"/>
      <c r="MLR591" s="198"/>
      <c r="MLS591" s="198"/>
      <c r="MLT591" s="198"/>
      <c r="MLU591" s="198"/>
      <c r="MLV591" s="198"/>
      <c r="MLW591" s="198"/>
      <c r="MLX591" s="198"/>
      <c r="MLY591" s="198"/>
      <c r="MLZ591" s="198"/>
      <c r="MMA591" s="198"/>
      <c r="MMB591" s="198"/>
      <c r="MMC591" s="198"/>
      <c r="MMD591" s="198"/>
      <c r="MME591" s="198"/>
      <c r="MMF591" s="198"/>
      <c r="MMG591" s="198"/>
      <c r="MMH591" s="198"/>
      <c r="MMI591" s="198"/>
      <c r="MMJ591" s="198"/>
      <c r="MMK591" s="198"/>
      <c r="MML591" s="198"/>
      <c r="MMM591" s="198"/>
      <c r="MMN591" s="198"/>
      <c r="MMO591" s="198"/>
      <c r="MMP591" s="198"/>
      <c r="MMQ591" s="198"/>
      <c r="MMR591" s="198"/>
      <c r="MMS591" s="198"/>
      <c r="MMT591" s="198"/>
      <c r="MMU591" s="198"/>
      <c r="MMV591" s="198"/>
      <c r="MMW591" s="198"/>
      <c r="MMX591" s="198"/>
      <c r="MMY591" s="198"/>
      <c r="MMZ591" s="198"/>
      <c r="MNA591" s="198"/>
      <c r="MNB591" s="198"/>
      <c r="MNC591" s="198"/>
      <c r="MND591" s="198"/>
      <c r="MNE591" s="198"/>
      <c r="MNF591" s="198"/>
      <c r="MNG591" s="198"/>
      <c r="MNH591" s="198"/>
      <c r="MNI591" s="198"/>
      <c r="MNJ591" s="198"/>
      <c r="MNK591" s="198"/>
      <c r="MNL591" s="198"/>
      <c r="MNM591" s="198"/>
      <c r="MNN591" s="198"/>
      <c r="MNO591" s="198"/>
      <c r="MNP591" s="198"/>
      <c r="MNQ591" s="198"/>
      <c r="MNR591" s="198"/>
      <c r="MNS591" s="198"/>
      <c r="MNT591" s="198"/>
      <c r="MNU591" s="198"/>
      <c r="MNV591" s="198"/>
      <c r="MNW591" s="198"/>
      <c r="MNX591" s="198"/>
      <c r="MNY591" s="198"/>
      <c r="MNZ591" s="198"/>
      <c r="MOA591" s="198"/>
      <c r="MOB591" s="198"/>
      <c r="MOC591" s="198"/>
      <c r="MOD591" s="198"/>
      <c r="MOE591" s="198"/>
      <c r="MOF591" s="198"/>
      <c r="MOG591" s="198"/>
      <c r="MOH591" s="198"/>
      <c r="MOI591" s="198"/>
      <c r="MOJ591" s="198"/>
      <c r="MOK591" s="198"/>
      <c r="MOL591" s="198"/>
      <c r="MOM591" s="198"/>
      <c r="MON591" s="198"/>
      <c r="MOO591" s="198"/>
      <c r="MOP591" s="198"/>
      <c r="MOQ591" s="198"/>
      <c r="MOR591" s="198"/>
      <c r="MOS591" s="198"/>
      <c r="MOT591" s="198"/>
      <c r="MOU591" s="198"/>
      <c r="MOV591" s="198"/>
      <c r="MOW591" s="198"/>
      <c r="MOX591" s="198"/>
      <c r="MOY591" s="198"/>
      <c r="MOZ591" s="198"/>
      <c r="MPA591" s="198"/>
      <c r="MPB591" s="198"/>
      <c r="MPC591" s="198"/>
      <c r="MPD591" s="198"/>
      <c r="MPE591" s="198"/>
      <c r="MPF591" s="198"/>
      <c r="MPG591" s="198"/>
      <c r="MPH591" s="198"/>
      <c r="MPI591" s="198"/>
      <c r="MPJ591" s="198"/>
      <c r="MPK591" s="198"/>
      <c r="MPL591" s="198"/>
      <c r="MPM591" s="198"/>
      <c r="MPN591" s="198"/>
      <c r="MPO591" s="198"/>
      <c r="MPP591" s="198"/>
      <c r="MPQ591" s="198"/>
      <c r="MPR591" s="198"/>
      <c r="MPS591" s="198"/>
      <c r="MPT591" s="198"/>
      <c r="MPU591" s="198"/>
      <c r="MPV591" s="198"/>
      <c r="MPW591" s="198"/>
      <c r="MPX591" s="198"/>
      <c r="MPY591" s="198"/>
      <c r="MPZ591" s="198"/>
      <c r="MQA591" s="198"/>
      <c r="MQB591" s="198"/>
      <c r="MQC591" s="198"/>
      <c r="MQD591" s="198"/>
      <c r="MQE591" s="198"/>
      <c r="MQF591" s="198"/>
      <c r="MQG591" s="198"/>
      <c r="MQH591" s="198"/>
      <c r="MQI591" s="198"/>
      <c r="MQJ591" s="198"/>
      <c r="MQK591" s="198"/>
      <c r="MQL591" s="198"/>
      <c r="MQM591" s="198"/>
      <c r="MQN591" s="198"/>
      <c r="MQO591" s="198"/>
      <c r="MQP591" s="198"/>
      <c r="MQQ591" s="198"/>
      <c r="MQR591" s="198"/>
      <c r="MQS591" s="198"/>
      <c r="MQT591" s="198"/>
      <c r="MQU591" s="198"/>
      <c r="MQV591" s="198"/>
      <c r="MQW591" s="198"/>
      <c r="MQX591" s="198"/>
      <c r="MQY591" s="198"/>
      <c r="MQZ591" s="198"/>
      <c r="MRA591" s="198"/>
      <c r="MRB591" s="198"/>
      <c r="MRC591" s="198"/>
      <c r="MRD591" s="198"/>
      <c r="MRE591" s="198"/>
      <c r="MRF591" s="198"/>
      <c r="MRG591" s="198"/>
      <c r="MRH591" s="198"/>
      <c r="MRI591" s="198"/>
      <c r="MRJ591" s="198"/>
      <c r="MRK591" s="198"/>
      <c r="MRL591" s="198"/>
      <c r="MRM591" s="198"/>
      <c r="MRN591" s="198"/>
      <c r="MRO591" s="198"/>
      <c r="MRP591" s="198"/>
      <c r="MRQ591" s="198"/>
      <c r="MRR591" s="198"/>
      <c r="MRS591" s="198"/>
      <c r="MRT591" s="198"/>
      <c r="MRU591" s="198"/>
      <c r="MRV591" s="198"/>
      <c r="MRW591" s="198"/>
      <c r="MRX591" s="198"/>
      <c r="MRY591" s="198"/>
      <c r="MRZ591" s="198"/>
      <c r="MSA591" s="198"/>
      <c r="MSB591" s="198"/>
      <c r="MSC591" s="198"/>
      <c r="MSD591" s="198"/>
      <c r="MSE591" s="198"/>
      <c r="MSF591" s="198"/>
      <c r="MSG591" s="198"/>
      <c r="MSH591" s="198"/>
      <c r="MSI591" s="198"/>
      <c r="MSJ591" s="198"/>
      <c r="MSK591" s="198"/>
      <c r="MSL591" s="198"/>
      <c r="MSM591" s="198"/>
      <c r="MSN591" s="198"/>
      <c r="MSO591" s="198"/>
      <c r="MSP591" s="198"/>
      <c r="MSQ591" s="198"/>
      <c r="MSR591" s="198"/>
      <c r="MSS591" s="198"/>
      <c r="MST591" s="198"/>
      <c r="MSU591" s="198"/>
      <c r="MSV591" s="198"/>
      <c r="MSW591" s="198"/>
      <c r="MSX591" s="198"/>
      <c r="MSY591" s="198"/>
      <c r="MSZ591" s="198"/>
      <c r="MTA591" s="198"/>
      <c r="MTB591" s="198"/>
      <c r="MTC591" s="198"/>
      <c r="MTD591" s="198"/>
      <c r="MTE591" s="198"/>
      <c r="MTF591" s="198"/>
      <c r="MTG591" s="198"/>
      <c r="MTH591" s="198"/>
      <c r="MTI591" s="198"/>
      <c r="MTJ591" s="198"/>
      <c r="MTK591" s="198"/>
      <c r="MTL591" s="198"/>
      <c r="MTM591" s="198"/>
      <c r="MTN591" s="198"/>
      <c r="MTO591" s="198"/>
      <c r="MTP591" s="198"/>
      <c r="MTQ591" s="198"/>
      <c r="MTR591" s="198"/>
      <c r="MTS591" s="198"/>
      <c r="MTT591" s="198"/>
      <c r="MTU591" s="198"/>
      <c r="MTV591" s="198"/>
      <c r="MTW591" s="198"/>
      <c r="MTX591" s="198"/>
      <c r="MTY591" s="198"/>
      <c r="MTZ591" s="198"/>
      <c r="MUA591" s="198"/>
      <c r="MUB591" s="198"/>
      <c r="MUC591" s="198"/>
      <c r="MUD591" s="198"/>
      <c r="MUE591" s="198"/>
      <c r="MUF591" s="198"/>
      <c r="MUG591" s="198"/>
      <c r="MUH591" s="198"/>
      <c r="MUI591" s="198"/>
      <c r="MUJ591" s="198"/>
      <c r="MUK591" s="198"/>
      <c r="MUL591" s="198"/>
      <c r="MUM591" s="198"/>
      <c r="MUN591" s="198"/>
      <c r="MUO591" s="198"/>
      <c r="MUP591" s="198"/>
      <c r="MUQ591" s="198"/>
      <c r="MUR591" s="198"/>
      <c r="MUS591" s="198"/>
      <c r="MUT591" s="198"/>
      <c r="MUU591" s="198"/>
      <c r="MUV591" s="198"/>
      <c r="MUW591" s="198"/>
      <c r="MUX591" s="198"/>
      <c r="MUY591" s="198"/>
      <c r="MUZ591" s="198"/>
      <c r="MVA591" s="198"/>
      <c r="MVB591" s="198"/>
      <c r="MVC591" s="198"/>
      <c r="MVD591" s="198"/>
      <c r="MVE591" s="198"/>
      <c r="MVF591" s="198"/>
      <c r="MVG591" s="198"/>
      <c r="MVH591" s="198"/>
      <c r="MVI591" s="198"/>
      <c r="MVJ591" s="198"/>
      <c r="MVK591" s="198"/>
      <c r="MVL591" s="198"/>
      <c r="MVM591" s="198"/>
      <c r="MVN591" s="198"/>
      <c r="MVO591" s="198"/>
      <c r="MVP591" s="198"/>
      <c r="MVQ591" s="198"/>
      <c r="MVR591" s="198"/>
      <c r="MVS591" s="198"/>
      <c r="MVT591" s="198"/>
      <c r="MVU591" s="198"/>
      <c r="MVV591" s="198"/>
      <c r="MVW591" s="198"/>
      <c r="MVX591" s="198"/>
      <c r="MVY591" s="198"/>
      <c r="MVZ591" s="198"/>
      <c r="MWA591" s="198"/>
      <c r="MWB591" s="198"/>
      <c r="MWC591" s="198"/>
      <c r="MWD591" s="198"/>
      <c r="MWE591" s="198"/>
      <c r="MWF591" s="198"/>
      <c r="MWG591" s="198"/>
      <c r="MWH591" s="198"/>
      <c r="MWI591" s="198"/>
      <c r="MWJ591" s="198"/>
      <c r="MWK591" s="198"/>
      <c r="MWL591" s="198"/>
      <c r="MWM591" s="198"/>
      <c r="MWN591" s="198"/>
      <c r="MWO591" s="198"/>
      <c r="MWP591" s="198"/>
      <c r="MWQ591" s="198"/>
      <c r="MWR591" s="198"/>
      <c r="MWS591" s="198"/>
      <c r="MWT591" s="198"/>
      <c r="MWU591" s="198"/>
      <c r="MWV591" s="198"/>
      <c r="MWW591" s="198"/>
      <c r="MWX591" s="198"/>
      <c r="MWY591" s="198"/>
      <c r="MWZ591" s="198"/>
      <c r="MXA591" s="198"/>
      <c r="MXB591" s="198"/>
      <c r="MXC591" s="198"/>
      <c r="MXD591" s="198"/>
      <c r="MXE591" s="198"/>
      <c r="MXF591" s="198"/>
      <c r="MXG591" s="198"/>
      <c r="MXH591" s="198"/>
      <c r="MXI591" s="198"/>
      <c r="MXJ591" s="198"/>
      <c r="MXK591" s="198"/>
      <c r="MXL591" s="198"/>
      <c r="MXM591" s="198"/>
      <c r="MXN591" s="198"/>
      <c r="MXO591" s="198"/>
      <c r="MXP591" s="198"/>
      <c r="MXQ591" s="198"/>
      <c r="MXR591" s="198"/>
      <c r="MXS591" s="198"/>
      <c r="MXT591" s="198"/>
      <c r="MXU591" s="198"/>
      <c r="MXV591" s="198"/>
      <c r="MXW591" s="198"/>
      <c r="MXX591" s="198"/>
      <c r="MXY591" s="198"/>
      <c r="MXZ591" s="198"/>
      <c r="MYA591" s="198"/>
      <c r="MYB591" s="198"/>
      <c r="MYC591" s="198"/>
      <c r="MYD591" s="198"/>
      <c r="MYE591" s="198"/>
      <c r="MYF591" s="198"/>
      <c r="MYG591" s="198"/>
      <c r="MYH591" s="198"/>
      <c r="MYI591" s="198"/>
      <c r="MYJ591" s="198"/>
      <c r="MYK591" s="198"/>
      <c r="MYL591" s="198"/>
      <c r="MYM591" s="198"/>
      <c r="MYN591" s="198"/>
      <c r="MYO591" s="198"/>
      <c r="MYP591" s="198"/>
      <c r="MYQ591" s="198"/>
      <c r="MYR591" s="198"/>
      <c r="MYS591" s="198"/>
      <c r="MYT591" s="198"/>
      <c r="MYU591" s="198"/>
      <c r="MYV591" s="198"/>
      <c r="MYW591" s="198"/>
      <c r="MYX591" s="198"/>
      <c r="MYY591" s="198"/>
      <c r="MYZ591" s="198"/>
      <c r="MZA591" s="198"/>
      <c r="MZB591" s="198"/>
      <c r="MZC591" s="198"/>
      <c r="MZD591" s="198"/>
      <c r="MZE591" s="198"/>
      <c r="MZF591" s="198"/>
      <c r="MZG591" s="198"/>
      <c r="MZH591" s="198"/>
      <c r="MZI591" s="198"/>
      <c r="MZJ591" s="198"/>
      <c r="MZK591" s="198"/>
      <c r="MZL591" s="198"/>
      <c r="MZM591" s="198"/>
      <c r="MZN591" s="198"/>
      <c r="MZO591" s="198"/>
      <c r="MZP591" s="198"/>
      <c r="MZQ591" s="198"/>
      <c r="MZR591" s="198"/>
      <c r="MZS591" s="198"/>
      <c r="MZT591" s="198"/>
      <c r="MZU591" s="198"/>
      <c r="MZV591" s="198"/>
      <c r="MZW591" s="198"/>
      <c r="MZX591" s="198"/>
      <c r="MZY591" s="198"/>
      <c r="MZZ591" s="198"/>
      <c r="NAA591" s="198"/>
      <c r="NAB591" s="198"/>
      <c r="NAC591" s="198"/>
      <c r="NAD591" s="198"/>
      <c r="NAE591" s="198"/>
      <c r="NAF591" s="198"/>
      <c r="NAG591" s="198"/>
      <c r="NAH591" s="198"/>
      <c r="NAI591" s="198"/>
      <c r="NAJ591" s="198"/>
      <c r="NAK591" s="198"/>
      <c r="NAL591" s="198"/>
      <c r="NAM591" s="198"/>
      <c r="NAN591" s="198"/>
      <c r="NAO591" s="198"/>
      <c r="NAP591" s="198"/>
      <c r="NAQ591" s="198"/>
      <c r="NAR591" s="198"/>
      <c r="NAS591" s="198"/>
      <c r="NAT591" s="198"/>
      <c r="NAU591" s="198"/>
      <c r="NAV591" s="198"/>
      <c r="NAW591" s="198"/>
      <c r="NAX591" s="198"/>
      <c r="NAY591" s="198"/>
      <c r="NAZ591" s="198"/>
      <c r="NBA591" s="198"/>
      <c r="NBB591" s="198"/>
      <c r="NBC591" s="198"/>
      <c r="NBD591" s="198"/>
      <c r="NBE591" s="198"/>
      <c r="NBF591" s="198"/>
      <c r="NBG591" s="198"/>
      <c r="NBH591" s="198"/>
      <c r="NBI591" s="198"/>
      <c r="NBJ591" s="198"/>
      <c r="NBK591" s="198"/>
      <c r="NBL591" s="198"/>
      <c r="NBM591" s="198"/>
      <c r="NBN591" s="198"/>
      <c r="NBO591" s="198"/>
      <c r="NBP591" s="198"/>
      <c r="NBQ591" s="198"/>
      <c r="NBR591" s="198"/>
      <c r="NBS591" s="198"/>
      <c r="NBT591" s="198"/>
      <c r="NBU591" s="198"/>
      <c r="NBV591" s="198"/>
      <c r="NBW591" s="198"/>
      <c r="NBX591" s="198"/>
      <c r="NBY591" s="198"/>
      <c r="NBZ591" s="198"/>
      <c r="NCA591" s="198"/>
      <c r="NCB591" s="198"/>
      <c r="NCC591" s="198"/>
      <c r="NCD591" s="198"/>
      <c r="NCE591" s="198"/>
      <c r="NCF591" s="198"/>
      <c r="NCG591" s="198"/>
      <c r="NCH591" s="198"/>
      <c r="NCI591" s="198"/>
      <c r="NCJ591" s="198"/>
      <c r="NCK591" s="198"/>
      <c r="NCL591" s="198"/>
      <c r="NCM591" s="198"/>
      <c r="NCN591" s="198"/>
      <c r="NCO591" s="198"/>
      <c r="NCP591" s="198"/>
      <c r="NCQ591" s="198"/>
      <c r="NCR591" s="198"/>
      <c r="NCS591" s="198"/>
      <c r="NCT591" s="198"/>
      <c r="NCU591" s="198"/>
      <c r="NCV591" s="198"/>
      <c r="NCW591" s="198"/>
      <c r="NCX591" s="198"/>
      <c r="NCY591" s="198"/>
      <c r="NCZ591" s="198"/>
      <c r="NDA591" s="198"/>
      <c r="NDB591" s="198"/>
      <c r="NDC591" s="198"/>
      <c r="NDD591" s="198"/>
      <c r="NDE591" s="198"/>
      <c r="NDF591" s="198"/>
      <c r="NDG591" s="198"/>
      <c r="NDH591" s="198"/>
      <c r="NDI591" s="198"/>
      <c r="NDJ591" s="198"/>
      <c r="NDK591" s="198"/>
      <c r="NDL591" s="198"/>
      <c r="NDM591" s="198"/>
      <c r="NDN591" s="198"/>
      <c r="NDO591" s="198"/>
      <c r="NDP591" s="198"/>
      <c r="NDQ591" s="198"/>
      <c r="NDR591" s="198"/>
      <c r="NDS591" s="198"/>
      <c r="NDT591" s="198"/>
      <c r="NDU591" s="198"/>
      <c r="NDV591" s="198"/>
      <c r="NDW591" s="198"/>
      <c r="NDX591" s="198"/>
      <c r="NDY591" s="198"/>
      <c r="NDZ591" s="198"/>
      <c r="NEA591" s="198"/>
      <c r="NEB591" s="198"/>
      <c r="NEC591" s="198"/>
      <c r="NED591" s="198"/>
      <c r="NEE591" s="198"/>
      <c r="NEF591" s="198"/>
      <c r="NEG591" s="198"/>
      <c r="NEH591" s="198"/>
      <c r="NEI591" s="198"/>
      <c r="NEJ591" s="198"/>
      <c r="NEK591" s="198"/>
      <c r="NEL591" s="198"/>
      <c r="NEM591" s="198"/>
      <c r="NEN591" s="198"/>
      <c r="NEO591" s="198"/>
      <c r="NEP591" s="198"/>
      <c r="NEQ591" s="198"/>
      <c r="NER591" s="198"/>
      <c r="NES591" s="198"/>
      <c r="NET591" s="198"/>
      <c r="NEU591" s="198"/>
      <c r="NEV591" s="198"/>
      <c r="NEW591" s="198"/>
      <c r="NEX591" s="198"/>
      <c r="NEY591" s="198"/>
      <c r="NEZ591" s="198"/>
      <c r="NFA591" s="198"/>
      <c r="NFB591" s="198"/>
      <c r="NFC591" s="198"/>
      <c r="NFD591" s="198"/>
      <c r="NFE591" s="198"/>
      <c r="NFF591" s="198"/>
      <c r="NFG591" s="198"/>
      <c r="NFH591" s="198"/>
      <c r="NFI591" s="198"/>
      <c r="NFJ591" s="198"/>
      <c r="NFK591" s="198"/>
      <c r="NFL591" s="198"/>
      <c r="NFM591" s="198"/>
      <c r="NFN591" s="198"/>
      <c r="NFO591" s="198"/>
      <c r="NFP591" s="198"/>
      <c r="NFQ591" s="198"/>
      <c r="NFR591" s="198"/>
      <c r="NFS591" s="198"/>
      <c r="NFT591" s="198"/>
      <c r="NFU591" s="198"/>
      <c r="NFV591" s="198"/>
      <c r="NFW591" s="198"/>
      <c r="NFX591" s="198"/>
      <c r="NFY591" s="198"/>
      <c r="NFZ591" s="198"/>
      <c r="NGA591" s="198"/>
      <c r="NGB591" s="198"/>
      <c r="NGC591" s="198"/>
      <c r="NGD591" s="198"/>
      <c r="NGE591" s="198"/>
      <c r="NGF591" s="198"/>
      <c r="NGG591" s="198"/>
      <c r="NGH591" s="198"/>
      <c r="NGI591" s="198"/>
      <c r="NGJ591" s="198"/>
      <c r="NGK591" s="198"/>
      <c r="NGL591" s="198"/>
      <c r="NGM591" s="198"/>
      <c r="NGN591" s="198"/>
      <c r="NGO591" s="198"/>
      <c r="NGP591" s="198"/>
      <c r="NGQ591" s="198"/>
      <c r="NGR591" s="198"/>
      <c r="NGS591" s="198"/>
      <c r="NGT591" s="198"/>
      <c r="NGU591" s="198"/>
      <c r="NGV591" s="198"/>
      <c r="NGW591" s="198"/>
      <c r="NGX591" s="198"/>
      <c r="NGY591" s="198"/>
      <c r="NGZ591" s="198"/>
      <c r="NHA591" s="198"/>
      <c r="NHB591" s="198"/>
      <c r="NHC591" s="198"/>
      <c r="NHD591" s="198"/>
      <c r="NHE591" s="198"/>
      <c r="NHF591" s="198"/>
      <c r="NHG591" s="198"/>
      <c r="NHH591" s="198"/>
      <c r="NHI591" s="198"/>
      <c r="NHJ591" s="198"/>
      <c r="NHK591" s="198"/>
      <c r="NHL591" s="198"/>
      <c r="NHM591" s="198"/>
      <c r="NHN591" s="198"/>
      <c r="NHO591" s="198"/>
      <c r="NHP591" s="198"/>
      <c r="NHQ591" s="198"/>
      <c r="NHR591" s="198"/>
      <c r="NHS591" s="198"/>
      <c r="NHT591" s="198"/>
      <c r="NHU591" s="198"/>
      <c r="NHV591" s="198"/>
      <c r="NHW591" s="198"/>
      <c r="NHX591" s="198"/>
      <c r="NHY591" s="198"/>
      <c r="NHZ591" s="198"/>
      <c r="NIA591" s="198"/>
      <c r="NIB591" s="198"/>
      <c r="NIC591" s="198"/>
      <c r="NID591" s="198"/>
      <c r="NIE591" s="198"/>
      <c r="NIF591" s="198"/>
      <c r="NIG591" s="198"/>
      <c r="NIH591" s="198"/>
      <c r="NII591" s="198"/>
      <c r="NIJ591" s="198"/>
      <c r="NIK591" s="198"/>
      <c r="NIL591" s="198"/>
      <c r="NIM591" s="198"/>
      <c r="NIN591" s="198"/>
      <c r="NIO591" s="198"/>
      <c r="NIP591" s="198"/>
      <c r="NIQ591" s="198"/>
      <c r="NIR591" s="198"/>
      <c r="NIS591" s="198"/>
      <c r="NIT591" s="198"/>
      <c r="NIU591" s="198"/>
      <c r="NIV591" s="198"/>
      <c r="NIW591" s="198"/>
      <c r="NIX591" s="198"/>
      <c r="NIY591" s="198"/>
      <c r="NIZ591" s="198"/>
      <c r="NJA591" s="198"/>
      <c r="NJB591" s="198"/>
      <c r="NJC591" s="198"/>
      <c r="NJD591" s="198"/>
      <c r="NJE591" s="198"/>
      <c r="NJF591" s="198"/>
      <c r="NJG591" s="198"/>
      <c r="NJH591" s="198"/>
      <c r="NJI591" s="198"/>
      <c r="NJJ591" s="198"/>
      <c r="NJK591" s="198"/>
      <c r="NJL591" s="198"/>
      <c r="NJM591" s="198"/>
      <c r="NJN591" s="198"/>
      <c r="NJO591" s="198"/>
      <c r="NJP591" s="198"/>
      <c r="NJQ591" s="198"/>
      <c r="NJR591" s="198"/>
      <c r="NJS591" s="198"/>
      <c r="NJT591" s="198"/>
      <c r="NJU591" s="198"/>
      <c r="NJV591" s="198"/>
      <c r="NJW591" s="198"/>
      <c r="NJX591" s="198"/>
      <c r="NJY591" s="198"/>
      <c r="NJZ591" s="198"/>
      <c r="NKA591" s="198"/>
      <c r="NKB591" s="198"/>
      <c r="NKC591" s="198"/>
      <c r="NKD591" s="198"/>
      <c r="NKE591" s="198"/>
      <c r="NKF591" s="198"/>
      <c r="NKG591" s="198"/>
      <c r="NKH591" s="198"/>
      <c r="NKI591" s="198"/>
      <c r="NKJ591" s="198"/>
      <c r="NKK591" s="198"/>
      <c r="NKL591" s="198"/>
      <c r="NKM591" s="198"/>
      <c r="NKN591" s="198"/>
      <c r="NKO591" s="198"/>
      <c r="NKP591" s="198"/>
      <c r="NKQ591" s="198"/>
      <c r="NKR591" s="198"/>
      <c r="NKS591" s="198"/>
      <c r="NKT591" s="198"/>
      <c r="NKU591" s="198"/>
      <c r="NKV591" s="198"/>
      <c r="NKW591" s="198"/>
      <c r="NKX591" s="198"/>
      <c r="NKY591" s="198"/>
      <c r="NKZ591" s="198"/>
      <c r="NLA591" s="198"/>
      <c r="NLB591" s="198"/>
      <c r="NLC591" s="198"/>
      <c r="NLD591" s="198"/>
      <c r="NLE591" s="198"/>
      <c r="NLF591" s="198"/>
      <c r="NLG591" s="198"/>
      <c r="NLH591" s="198"/>
      <c r="NLI591" s="198"/>
      <c r="NLJ591" s="198"/>
      <c r="NLK591" s="198"/>
      <c r="NLL591" s="198"/>
      <c r="NLM591" s="198"/>
      <c r="NLN591" s="198"/>
      <c r="NLO591" s="198"/>
      <c r="NLP591" s="198"/>
      <c r="NLQ591" s="198"/>
      <c r="NLR591" s="198"/>
      <c r="NLS591" s="198"/>
      <c r="NLT591" s="198"/>
      <c r="NLU591" s="198"/>
      <c r="NLV591" s="198"/>
      <c r="NLW591" s="198"/>
      <c r="NLX591" s="198"/>
      <c r="NLY591" s="198"/>
      <c r="NLZ591" s="198"/>
      <c r="NMA591" s="198"/>
      <c r="NMB591" s="198"/>
      <c r="NMC591" s="198"/>
      <c r="NMD591" s="198"/>
      <c r="NME591" s="198"/>
      <c r="NMF591" s="198"/>
      <c r="NMG591" s="198"/>
      <c r="NMH591" s="198"/>
      <c r="NMI591" s="198"/>
      <c r="NMJ591" s="198"/>
      <c r="NMK591" s="198"/>
      <c r="NML591" s="198"/>
      <c r="NMM591" s="198"/>
      <c r="NMN591" s="198"/>
      <c r="NMO591" s="198"/>
      <c r="NMP591" s="198"/>
      <c r="NMQ591" s="198"/>
      <c r="NMR591" s="198"/>
      <c r="NMS591" s="198"/>
      <c r="NMT591" s="198"/>
      <c r="NMU591" s="198"/>
      <c r="NMV591" s="198"/>
      <c r="NMW591" s="198"/>
      <c r="NMX591" s="198"/>
      <c r="NMY591" s="198"/>
      <c r="NMZ591" s="198"/>
      <c r="NNA591" s="198"/>
      <c r="NNB591" s="198"/>
      <c r="NNC591" s="198"/>
      <c r="NND591" s="198"/>
      <c r="NNE591" s="198"/>
      <c r="NNF591" s="198"/>
      <c r="NNG591" s="198"/>
      <c r="NNH591" s="198"/>
      <c r="NNI591" s="198"/>
      <c r="NNJ591" s="198"/>
      <c r="NNK591" s="198"/>
      <c r="NNL591" s="198"/>
      <c r="NNM591" s="198"/>
      <c r="NNN591" s="198"/>
      <c r="NNO591" s="198"/>
      <c r="NNP591" s="198"/>
      <c r="NNQ591" s="198"/>
      <c r="NNR591" s="198"/>
      <c r="NNS591" s="198"/>
      <c r="NNT591" s="198"/>
      <c r="NNU591" s="198"/>
      <c r="NNV591" s="198"/>
      <c r="NNW591" s="198"/>
      <c r="NNX591" s="198"/>
      <c r="NNY591" s="198"/>
      <c r="NNZ591" s="198"/>
      <c r="NOA591" s="198"/>
      <c r="NOB591" s="198"/>
      <c r="NOC591" s="198"/>
      <c r="NOD591" s="198"/>
      <c r="NOE591" s="198"/>
      <c r="NOF591" s="198"/>
      <c r="NOG591" s="198"/>
      <c r="NOH591" s="198"/>
      <c r="NOI591" s="198"/>
      <c r="NOJ591" s="198"/>
      <c r="NOK591" s="198"/>
      <c r="NOL591" s="198"/>
      <c r="NOM591" s="198"/>
      <c r="NON591" s="198"/>
      <c r="NOO591" s="198"/>
      <c r="NOP591" s="198"/>
      <c r="NOQ591" s="198"/>
      <c r="NOR591" s="198"/>
      <c r="NOS591" s="198"/>
      <c r="NOT591" s="198"/>
      <c r="NOU591" s="198"/>
      <c r="NOV591" s="198"/>
      <c r="NOW591" s="198"/>
      <c r="NOX591" s="198"/>
      <c r="NOY591" s="198"/>
      <c r="NOZ591" s="198"/>
      <c r="NPA591" s="198"/>
      <c r="NPB591" s="198"/>
      <c r="NPC591" s="198"/>
      <c r="NPD591" s="198"/>
      <c r="NPE591" s="198"/>
      <c r="NPF591" s="198"/>
      <c r="NPG591" s="198"/>
      <c r="NPH591" s="198"/>
      <c r="NPI591" s="198"/>
      <c r="NPJ591" s="198"/>
      <c r="NPK591" s="198"/>
      <c r="NPL591" s="198"/>
      <c r="NPM591" s="198"/>
      <c r="NPN591" s="198"/>
      <c r="NPO591" s="198"/>
      <c r="NPP591" s="198"/>
      <c r="NPQ591" s="198"/>
      <c r="NPR591" s="198"/>
      <c r="NPS591" s="198"/>
      <c r="NPT591" s="198"/>
      <c r="NPU591" s="198"/>
      <c r="NPV591" s="198"/>
      <c r="NPW591" s="198"/>
      <c r="NPX591" s="198"/>
      <c r="NPY591" s="198"/>
      <c r="NPZ591" s="198"/>
      <c r="NQA591" s="198"/>
      <c r="NQB591" s="198"/>
      <c r="NQC591" s="198"/>
      <c r="NQD591" s="198"/>
      <c r="NQE591" s="198"/>
      <c r="NQF591" s="198"/>
      <c r="NQG591" s="198"/>
      <c r="NQH591" s="198"/>
      <c r="NQI591" s="198"/>
      <c r="NQJ591" s="198"/>
      <c r="NQK591" s="198"/>
      <c r="NQL591" s="198"/>
      <c r="NQM591" s="198"/>
      <c r="NQN591" s="198"/>
      <c r="NQO591" s="198"/>
      <c r="NQP591" s="198"/>
      <c r="NQQ591" s="198"/>
      <c r="NQR591" s="198"/>
      <c r="NQS591" s="198"/>
      <c r="NQT591" s="198"/>
      <c r="NQU591" s="198"/>
      <c r="NQV591" s="198"/>
      <c r="NQW591" s="198"/>
      <c r="NQX591" s="198"/>
      <c r="NQY591" s="198"/>
      <c r="NQZ591" s="198"/>
      <c r="NRA591" s="198"/>
      <c r="NRB591" s="198"/>
      <c r="NRC591" s="198"/>
      <c r="NRD591" s="198"/>
      <c r="NRE591" s="198"/>
      <c r="NRF591" s="198"/>
      <c r="NRG591" s="198"/>
      <c r="NRH591" s="198"/>
      <c r="NRI591" s="198"/>
      <c r="NRJ591" s="198"/>
      <c r="NRK591" s="198"/>
      <c r="NRL591" s="198"/>
      <c r="NRM591" s="198"/>
      <c r="NRN591" s="198"/>
      <c r="NRO591" s="198"/>
      <c r="NRP591" s="198"/>
      <c r="NRQ591" s="198"/>
      <c r="NRR591" s="198"/>
      <c r="NRS591" s="198"/>
      <c r="NRT591" s="198"/>
      <c r="NRU591" s="198"/>
      <c r="NRV591" s="198"/>
      <c r="NRW591" s="198"/>
      <c r="NRX591" s="198"/>
      <c r="NRY591" s="198"/>
      <c r="NRZ591" s="198"/>
      <c r="NSA591" s="198"/>
      <c r="NSB591" s="198"/>
      <c r="NSC591" s="198"/>
      <c r="NSD591" s="198"/>
      <c r="NSE591" s="198"/>
      <c r="NSF591" s="198"/>
      <c r="NSG591" s="198"/>
      <c r="NSH591" s="198"/>
      <c r="NSI591" s="198"/>
      <c r="NSJ591" s="198"/>
      <c r="NSK591" s="198"/>
      <c r="NSL591" s="198"/>
      <c r="NSM591" s="198"/>
      <c r="NSN591" s="198"/>
      <c r="NSO591" s="198"/>
      <c r="NSP591" s="198"/>
      <c r="NSQ591" s="198"/>
      <c r="NSR591" s="198"/>
      <c r="NSS591" s="198"/>
      <c r="NST591" s="198"/>
      <c r="NSU591" s="198"/>
      <c r="NSV591" s="198"/>
      <c r="NSW591" s="198"/>
      <c r="NSX591" s="198"/>
      <c r="NSY591" s="198"/>
      <c r="NSZ591" s="198"/>
      <c r="NTA591" s="198"/>
      <c r="NTB591" s="198"/>
      <c r="NTC591" s="198"/>
      <c r="NTD591" s="198"/>
      <c r="NTE591" s="198"/>
      <c r="NTF591" s="198"/>
      <c r="NTG591" s="198"/>
      <c r="NTH591" s="198"/>
      <c r="NTI591" s="198"/>
      <c r="NTJ591" s="198"/>
      <c r="NTK591" s="198"/>
      <c r="NTL591" s="198"/>
      <c r="NTM591" s="198"/>
      <c r="NTN591" s="198"/>
      <c r="NTO591" s="198"/>
      <c r="NTP591" s="198"/>
      <c r="NTQ591" s="198"/>
      <c r="NTR591" s="198"/>
      <c r="NTS591" s="198"/>
      <c r="NTT591" s="198"/>
      <c r="NTU591" s="198"/>
      <c r="NTV591" s="198"/>
      <c r="NTW591" s="198"/>
      <c r="NTX591" s="198"/>
      <c r="NTY591" s="198"/>
      <c r="NTZ591" s="198"/>
      <c r="NUA591" s="198"/>
      <c r="NUB591" s="198"/>
      <c r="NUC591" s="198"/>
      <c r="NUD591" s="198"/>
      <c r="NUE591" s="198"/>
      <c r="NUF591" s="198"/>
      <c r="NUG591" s="198"/>
      <c r="NUH591" s="198"/>
      <c r="NUI591" s="198"/>
      <c r="NUJ591" s="198"/>
      <c r="NUK591" s="198"/>
      <c r="NUL591" s="198"/>
      <c r="NUM591" s="198"/>
      <c r="NUN591" s="198"/>
      <c r="NUO591" s="198"/>
      <c r="NUP591" s="198"/>
      <c r="NUQ591" s="198"/>
      <c r="NUR591" s="198"/>
      <c r="NUS591" s="198"/>
      <c r="NUT591" s="198"/>
      <c r="NUU591" s="198"/>
      <c r="NUV591" s="198"/>
      <c r="NUW591" s="198"/>
      <c r="NUX591" s="198"/>
      <c r="NUY591" s="198"/>
      <c r="NUZ591" s="198"/>
      <c r="NVA591" s="198"/>
      <c r="NVB591" s="198"/>
      <c r="NVC591" s="198"/>
      <c r="NVD591" s="198"/>
      <c r="NVE591" s="198"/>
      <c r="NVF591" s="198"/>
      <c r="NVG591" s="198"/>
      <c r="NVH591" s="198"/>
      <c r="NVI591" s="198"/>
      <c r="NVJ591" s="198"/>
      <c r="NVK591" s="198"/>
      <c r="NVL591" s="198"/>
      <c r="NVM591" s="198"/>
      <c r="NVN591" s="198"/>
      <c r="NVO591" s="198"/>
      <c r="NVP591" s="198"/>
      <c r="NVQ591" s="198"/>
      <c r="NVR591" s="198"/>
      <c r="NVS591" s="198"/>
      <c r="NVT591" s="198"/>
      <c r="NVU591" s="198"/>
      <c r="NVV591" s="198"/>
      <c r="NVW591" s="198"/>
      <c r="NVX591" s="198"/>
      <c r="NVY591" s="198"/>
      <c r="NVZ591" s="198"/>
      <c r="NWA591" s="198"/>
      <c r="NWB591" s="198"/>
      <c r="NWC591" s="198"/>
      <c r="NWD591" s="198"/>
      <c r="NWE591" s="198"/>
      <c r="NWF591" s="198"/>
      <c r="NWG591" s="198"/>
      <c r="NWH591" s="198"/>
      <c r="NWI591" s="198"/>
      <c r="NWJ591" s="198"/>
      <c r="NWK591" s="198"/>
      <c r="NWL591" s="198"/>
      <c r="NWM591" s="198"/>
      <c r="NWN591" s="198"/>
      <c r="NWO591" s="198"/>
      <c r="NWP591" s="198"/>
      <c r="NWQ591" s="198"/>
      <c r="NWR591" s="198"/>
      <c r="NWS591" s="198"/>
      <c r="NWT591" s="198"/>
      <c r="NWU591" s="198"/>
      <c r="NWV591" s="198"/>
      <c r="NWW591" s="198"/>
      <c r="NWX591" s="198"/>
      <c r="NWY591" s="198"/>
      <c r="NWZ591" s="198"/>
      <c r="NXA591" s="198"/>
      <c r="NXB591" s="198"/>
      <c r="NXC591" s="198"/>
      <c r="NXD591" s="198"/>
      <c r="NXE591" s="198"/>
      <c r="NXF591" s="198"/>
      <c r="NXG591" s="198"/>
      <c r="NXH591" s="198"/>
      <c r="NXI591" s="198"/>
      <c r="NXJ591" s="198"/>
      <c r="NXK591" s="198"/>
      <c r="NXL591" s="198"/>
      <c r="NXM591" s="198"/>
      <c r="NXN591" s="198"/>
      <c r="NXO591" s="198"/>
      <c r="NXP591" s="198"/>
      <c r="NXQ591" s="198"/>
      <c r="NXR591" s="198"/>
      <c r="NXS591" s="198"/>
      <c r="NXT591" s="198"/>
      <c r="NXU591" s="198"/>
      <c r="NXV591" s="198"/>
      <c r="NXW591" s="198"/>
      <c r="NXX591" s="198"/>
      <c r="NXY591" s="198"/>
      <c r="NXZ591" s="198"/>
      <c r="NYA591" s="198"/>
      <c r="NYB591" s="198"/>
      <c r="NYC591" s="198"/>
      <c r="NYD591" s="198"/>
      <c r="NYE591" s="198"/>
      <c r="NYF591" s="198"/>
      <c r="NYG591" s="198"/>
      <c r="NYH591" s="198"/>
      <c r="NYI591" s="198"/>
      <c r="NYJ591" s="198"/>
      <c r="NYK591" s="198"/>
      <c r="NYL591" s="198"/>
      <c r="NYM591" s="198"/>
      <c r="NYN591" s="198"/>
      <c r="NYO591" s="198"/>
      <c r="NYP591" s="198"/>
      <c r="NYQ591" s="198"/>
      <c r="NYR591" s="198"/>
      <c r="NYS591" s="198"/>
      <c r="NYT591" s="198"/>
      <c r="NYU591" s="198"/>
      <c r="NYV591" s="198"/>
      <c r="NYW591" s="198"/>
      <c r="NYX591" s="198"/>
      <c r="NYY591" s="198"/>
      <c r="NYZ591" s="198"/>
      <c r="NZA591" s="198"/>
      <c r="NZB591" s="198"/>
      <c r="NZC591" s="198"/>
      <c r="NZD591" s="198"/>
      <c r="NZE591" s="198"/>
      <c r="NZF591" s="198"/>
      <c r="NZG591" s="198"/>
      <c r="NZH591" s="198"/>
      <c r="NZI591" s="198"/>
      <c r="NZJ591" s="198"/>
      <c r="NZK591" s="198"/>
      <c r="NZL591" s="198"/>
      <c r="NZM591" s="198"/>
      <c r="NZN591" s="198"/>
      <c r="NZO591" s="198"/>
      <c r="NZP591" s="198"/>
      <c r="NZQ591" s="198"/>
      <c r="NZR591" s="198"/>
      <c r="NZS591" s="198"/>
      <c r="NZT591" s="198"/>
      <c r="NZU591" s="198"/>
      <c r="NZV591" s="198"/>
      <c r="NZW591" s="198"/>
      <c r="NZX591" s="198"/>
      <c r="NZY591" s="198"/>
      <c r="NZZ591" s="198"/>
      <c r="OAA591" s="198"/>
      <c r="OAB591" s="198"/>
      <c r="OAC591" s="198"/>
      <c r="OAD591" s="198"/>
      <c r="OAE591" s="198"/>
      <c r="OAF591" s="198"/>
      <c r="OAG591" s="198"/>
      <c r="OAH591" s="198"/>
      <c r="OAI591" s="198"/>
      <c r="OAJ591" s="198"/>
      <c r="OAK591" s="198"/>
      <c r="OAL591" s="198"/>
      <c r="OAM591" s="198"/>
      <c r="OAN591" s="198"/>
      <c r="OAO591" s="198"/>
      <c r="OAP591" s="198"/>
      <c r="OAQ591" s="198"/>
      <c r="OAR591" s="198"/>
      <c r="OAS591" s="198"/>
      <c r="OAT591" s="198"/>
      <c r="OAU591" s="198"/>
      <c r="OAV591" s="198"/>
      <c r="OAW591" s="198"/>
      <c r="OAX591" s="198"/>
      <c r="OAY591" s="198"/>
      <c r="OAZ591" s="198"/>
      <c r="OBA591" s="198"/>
      <c r="OBB591" s="198"/>
      <c r="OBC591" s="198"/>
      <c r="OBD591" s="198"/>
      <c r="OBE591" s="198"/>
      <c r="OBF591" s="198"/>
      <c r="OBG591" s="198"/>
      <c r="OBH591" s="198"/>
      <c r="OBI591" s="198"/>
      <c r="OBJ591" s="198"/>
      <c r="OBK591" s="198"/>
      <c r="OBL591" s="198"/>
      <c r="OBM591" s="198"/>
      <c r="OBN591" s="198"/>
      <c r="OBO591" s="198"/>
      <c r="OBP591" s="198"/>
      <c r="OBQ591" s="198"/>
      <c r="OBR591" s="198"/>
      <c r="OBS591" s="198"/>
      <c r="OBT591" s="198"/>
      <c r="OBU591" s="198"/>
      <c r="OBV591" s="198"/>
      <c r="OBW591" s="198"/>
      <c r="OBX591" s="198"/>
      <c r="OBY591" s="198"/>
      <c r="OBZ591" s="198"/>
      <c r="OCA591" s="198"/>
      <c r="OCB591" s="198"/>
      <c r="OCC591" s="198"/>
      <c r="OCD591" s="198"/>
      <c r="OCE591" s="198"/>
      <c r="OCF591" s="198"/>
      <c r="OCG591" s="198"/>
      <c r="OCH591" s="198"/>
      <c r="OCI591" s="198"/>
      <c r="OCJ591" s="198"/>
      <c r="OCK591" s="198"/>
      <c r="OCL591" s="198"/>
      <c r="OCM591" s="198"/>
      <c r="OCN591" s="198"/>
      <c r="OCO591" s="198"/>
      <c r="OCP591" s="198"/>
      <c r="OCQ591" s="198"/>
      <c r="OCR591" s="198"/>
      <c r="OCS591" s="198"/>
      <c r="OCT591" s="198"/>
      <c r="OCU591" s="198"/>
      <c r="OCV591" s="198"/>
      <c r="OCW591" s="198"/>
      <c r="OCX591" s="198"/>
      <c r="OCY591" s="198"/>
      <c r="OCZ591" s="198"/>
      <c r="ODA591" s="198"/>
      <c r="ODB591" s="198"/>
      <c r="ODC591" s="198"/>
      <c r="ODD591" s="198"/>
      <c r="ODE591" s="198"/>
      <c r="ODF591" s="198"/>
      <c r="ODG591" s="198"/>
      <c r="ODH591" s="198"/>
      <c r="ODI591" s="198"/>
      <c r="ODJ591" s="198"/>
      <c r="ODK591" s="198"/>
      <c r="ODL591" s="198"/>
      <c r="ODM591" s="198"/>
      <c r="ODN591" s="198"/>
      <c r="ODO591" s="198"/>
      <c r="ODP591" s="198"/>
      <c r="ODQ591" s="198"/>
      <c r="ODR591" s="198"/>
      <c r="ODS591" s="198"/>
      <c r="ODT591" s="198"/>
      <c r="ODU591" s="198"/>
      <c r="ODV591" s="198"/>
      <c r="ODW591" s="198"/>
      <c r="ODX591" s="198"/>
      <c r="ODY591" s="198"/>
      <c r="ODZ591" s="198"/>
      <c r="OEA591" s="198"/>
      <c r="OEB591" s="198"/>
      <c r="OEC591" s="198"/>
      <c r="OED591" s="198"/>
      <c r="OEE591" s="198"/>
      <c r="OEF591" s="198"/>
      <c r="OEG591" s="198"/>
      <c r="OEH591" s="198"/>
      <c r="OEI591" s="198"/>
      <c r="OEJ591" s="198"/>
      <c r="OEK591" s="198"/>
      <c r="OEL591" s="198"/>
      <c r="OEM591" s="198"/>
      <c r="OEN591" s="198"/>
      <c r="OEO591" s="198"/>
      <c r="OEP591" s="198"/>
      <c r="OEQ591" s="198"/>
      <c r="OER591" s="198"/>
      <c r="OES591" s="198"/>
      <c r="OET591" s="198"/>
      <c r="OEU591" s="198"/>
      <c r="OEV591" s="198"/>
      <c r="OEW591" s="198"/>
      <c r="OEX591" s="198"/>
      <c r="OEY591" s="198"/>
      <c r="OEZ591" s="198"/>
      <c r="OFA591" s="198"/>
      <c r="OFB591" s="198"/>
      <c r="OFC591" s="198"/>
      <c r="OFD591" s="198"/>
      <c r="OFE591" s="198"/>
      <c r="OFF591" s="198"/>
      <c r="OFG591" s="198"/>
      <c r="OFH591" s="198"/>
      <c r="OFI591" s="198"/>
      <c r="OFJ591" s="198"/>
      <c r="OFK591" s="198"/>
      <c r="OFL591" s="198"/>
      <c r="OFM591" s="198"/>
      <c r="OFN591" s="198"/>
      <c r="OFO591" s="198"/>
      <c r="OFP591" s="198"/>
      <c r="OFQ591" s="198"/>
      <c r="OFR591" s="198"/>
      <c r="OFS591" s="198"/>
      <c r="OFT591" s="198"/>
      <c r="OFU591" s="198"/>
      <c r="OFV591" s="198"/>
      <c r="OFW591" s="198"/>
      <c r="OFX591" s="198"/>
      <c r="OFY591" s="198"/>
      <c r="OFZ591" s="198"/>
      <c r="OGA591" s="198"/>
      <c r="OGB591" s="198"/>
      <c r="OGC591" s="198"/>
      <c r="OGD591" s="198"/>
      <c r="OGE591" s="198"/>
      <c r="OGF591" s="198"/>
      <c r="OGG591" s="198"/>
      <c r="OGH591" s="198"/>
      <c r="OGI591" s="198"/>
      <c r="OGJ591" s="198"/>
      <c r="OGK591" s="198"/>
      <c r="OGL591" s="198"/>
      <c r="OGM591" s="198"/>
      <c r="OGN591" s="198"/>
      <c r="OGO591" s="198"/>
      <c r="OGP591" s="198"/>
      <c r="OGQ591" s="198"/>
      <c r="OGR591" s="198"/>
      <c r="OGS591" s="198"/>
      <c r="OGT591" s="198"/>
      <c r="OGU591" s="198"/>
      <c r="OGV591" s="198"/>
      <c r="OGW591" s="198"/>
      <c r="OGX591" s="198"/>
      <c r="OGY591" s="198"/>
      <c r="OGZ591" s="198"/>
      <c r="OHA591" s="198"/>
      <c r="OHB591" s="198"/>
      <c r="OHC591" s="198"/>
      <c r="OHD591" s="198"/>
      <c r="OHE591" s="198"/>
      <c r="OHF591" s="198"/>
      <c r="OHG591" s="198"/>
      <c r="OHH591" s="198"/>
      <c r="OHI591" s="198"/>
      <c r="OHJ591" s="198"/>
      <c r="OHK591" s="198"/>
      <c r="OHL591" s="198"/>
      <c r="OHM591" s="198"/>
      <c r="OHN591" s="198"/>
      <c r="OHO591" s="198"/>
      <c r="OHP591" s="198"/>
      <c r="OHQ591" s="198"/>
      <c r="OHR591" s="198"/>
      <c r="OHS591" s="198"/>
      <c r="OHT591" s="198"/>
      <c r="OHU591" s="198"/>
      <c r="OHV591" s="198"/>
      <c r="OHW591" s="198"/>
      <c r="OHX591" s="198"/>
      <c r="OHY591" s="198"/>
      <c r="OHZ591" s="198"/>
      <c r="OIA591" s="198"/>
      <c r="OIB591" s="198"/>
      <c r="OIC591" s="198"/>
      <c r="OID591" s="198"/>
      <c r="OIE591" s="198"/>
      <c r="OIF591" s="198"/>
      <c r="OIG591" s="198"/>
      <c r="OIH591" s="198"/>
      <c r="OII591" s="198"/>
      <c r="OIJ591" s="198"/>
      <c r="OIK591" s="198"/>
      <c r="OIL591" s="198"/>
      <c r="OIM591" s="198"/>
      <c r="OIN591" s="198"/>
      <c r="OIO591" s="198"/>
      <c r="OIP591" s="198"/>
      <c r="OIQ591" s="198"/>
      <c r="OIR591" s="198"/>
      <c r="OIS591" s="198"/>
      <c r="OIT591" s="198"/>
      <c r="OIU591" s="198"/>
      <c r="OIV591" s="198"/>
      <c r="OIW591" s="198"/>
      <c r="OIX591" s="198"/>
      <c r="OIY591" s="198"/>
      <c r="OIZ591" s="198"/>
      <c r="OJA591" s="198"/>
      <c r="OJB591" s="198"/>
      <c r="OJC591" s="198"/>
      <c r="OJD591" s="198"/>
      <c r="OJE591" s="198"/>
      <c r="OJF591" s="198"/>
      <c r="OJG591" s="198"/>
      <c r="OJH591" s="198"/>
      <c r="OJI591" s="198"/>
      <c r="OJJ591" s="198"/>
      <c r="OJK591" s="198"/>
      <c r="OJL591" s="198"/>
      <c r="OJM591" s="198"/>
      <c r="OJN591" s="198"/>
      <c r="OJO591" s="198"/>
      <c r="OJP591" s="198"/>
      <c r="OJQ591" s="198"/>
      <c r="OJR591" s="198"/>
      <c r="OJS591" s="198"/>
      <c r="OJT591" s="198"/>
      <c r="OJU591" s="198"/>
      <c r="OJV591" s="198"/>
      <c r="OJW591" s="198"/>
      <c r="OJX591" s="198"/>
      <c r="OJY591" s="198"/>
      <c r="OJZ591" s="198"/>
      <c r="OKA591" s="198"/>
      <c r="OKB591" s="198"/>
      <c r="OKC591" s="198"/>
      <c r="OKD591" s="198"/>
      <c r="OKE591" s="198"/>
      <c r="OKF591" s="198"/>
      <c r="OKG591" s="198"/>
      <c r="OKH591" s="198"/>
      <c r="OKI591" s="198"/>
      <c r="OKJ591" s="198"/>
      <c r="OKK591" s="198"/>
      <c r="OKL591" s="198"/>
      <c r="OKM591" s="198"/>
      <c r="OKN591" s="198"/>
      <c r="OKO591" s="198"/>
      <c r="OKP591" s="198"/>
      <c r="OKQ591" s="198"/>
      <c r="OKR591" s="198"/>
      <c r="OKS591" s="198"/>
      <c r="OKT591" s="198"/>
      <c r="OKU591" s="198"/>
      <c r="OKV591" s="198"/>
      <c r="OKW591" s="198"/>
      <c r="OKX591" s="198"/>
      <c r="OKY591" s="198"/>
      <c r="OKZ591" s="198"/>
      <c r="OLA591" s="198"/>
      <c r="OLB591" s="198"/>
      <c r="OLC591" s="198"/>
      <c r="OLD591" s="198"/>
      <c r="OLE591" s="198"/>
      <c r="OLF591" s="198"/>
      <c r="OLG591" s="198"/>
      <c r="OLH591" s="198"/>
      <c r="OLI591" s="198"/>
      <c r="OLJ591" s="198"/>
      <c r="OLK591" s="198"/>
      <c r="OLL591" s="198"/>
      <c r="OLM591" s="198"/>
      <c r="OLN591" s="198"/>
      <c r="OLO591" s="198"/>
      <c r="OLP591" s="198"/>
      <c r="OLQ591" s="198"/>
      <c r="OLR591" s="198"/>
      <c r="OLS591" s="198"/>
      <c r="OLT591" s="198"/>
      <c r="OLU591" s="198"/>
      <c r="OLV591" s="198"/>
      <c r="OLW591" s="198"/>
      <c r="OLX591" s="198"/>
      <c r="OLY591" s="198"/>
      <c r="OLZ591" s="198"/>
      <c r="OMA591" s="198"/>
      <c r="OMB591" s="198"/>
      <c r="OMC591" s="198"/>
      <c r="OMD591" s="198"/>
      <c r="OME591" s="198"/>
      <c r="OMF591" s="198"/>
      <c r="OMG591" s="198"/>
      <c r="OMH591" s="198"/>
      <c r="OMI591" s="198"/>
      <c r="OMJ591" s="198"/>
      <c r="OMK591" s="198"/>
      <c r="OML591" s="198"/>
      <c r="OMM591" s="198"/>
      <c r="OMN591" s="198"/>
      <c r="OMO591" s="198"/>
      <c r="OMP591" s="198"/>
      <c r="OMQ591" s="198"/>
      <c r="OMR591" s="198"/>
      <c r="OMS591" s="198"/>
      <c r="OMT591" s="198"/>
      <c r="OMU591" s="198"/>
      <c r="OMV591" s="198"/>
      <c r="OMW591" s="198"/>
      <c r="OMX591" s="198"/>
      <c r="OMY591" s="198"/>
      <c r="OMZ591" s="198"/>
      <c r="ONA591" s="198"/>
      <c r="ONB591" s="198"/>
      <c r="ONC591" s="198"/>
      <c r="OND591" s="198"/>
      <c r="ONE591" s="198"/>
      <c r="ONF591" s="198"/>
      <c r="ONG591" s="198"/>
      <c r="ONH591" s="198"/>
      <c r="ONI591" s="198"/>
      <c r="ONJ591" s="198"/>
      <c r="ONK591" s="198"/>
      <c r="ONL591" s="198"/>
      <c r="ONM591" s="198"/>
      <c r="ONN591" s="198"/>
      <c r="ONO591" s="198"/>
      <c r="ONP591" s="198"/>
      <c r="ONQ591" s="198"/>
      <c r="ONR591" s="198"/>
      <c r="ONS591" s="198"/>
      <c r="ONT591" s="198"/>
      <c r="ONU591" s="198"/>
      <c r="ONV591" s="198"/>
      <c r="ONW591" s="198"/>
      <c r="ONX591" s="198"/>
      <c r="ONY591" s="198"/>
      <c r="ONZ591" s="198"/>
      <c r="OOA591" s="198"/>
      <c r="OOB591" s="198"/>
      <c r="OOC591" s="198"/>
      <c r="OOD591" s="198"/>
      <c r="OOE591" s="198"/>
      <c r="OOF591" s="198"/>
      <c r="OOG591" s="198"/>
      <c r="OOH591" s="198"/>
      <c r="OOI591" s="198"/>
      <c r="OOJ591" s="198"/>
      <c r="OOK591" s="198"/>
      <c r="OOL591" s="198"/>
      <c r="OOM591" s="198"/>
      <c r="OON591" s="198"/>
      <c r="OOO591" s="198"/>
      <c r="OOP591" s="198"/>
      <c r="OOQ591" s="198"/>
      <c r="OOR591" s="198"/>
      <c r="OOS591" s="198"/>
      <c r="OOT591" s="198"/>
      <c r="OOU591" s="198"/>
      <c r="OOV591" s="198"/>
      <c r="OOW591" s="198"/>
      <c r="OOX591" s="198"/>
      <c r="OOY591" s="198"/>
      <c r="OOZ591" s="198"/>
      <c r="OPA591" s="198"/>
      <c r="OPB591" s="198"/>
      <c r="OPC591" s="198"/>
      <c r="OPD591" s="198"/>
      <c r="OPE591" s="198"/>
      <c r="OPF591" s="198"/>
      <c r="OPG591" s="198"/>
      <c r="OPH591" s="198"/>
      <c r="OPI591" s="198"/>
      <c r="OPJ591" s="198"/>
      <c r="OPK591" s="198"/>
      <c r="OPL591" s="198"/>
      <c r="OPM591" s="198"/>
      <c r="OPN591" s="198"/>
      <c r="OPO591" s="198"/>
      <c r="OPP591" s="198"/>
      <c r="OPQ591" s="198"/>
      <c r="OPR591" s="198"/>
      <c r="OPS591" s="198"/>
      <c r="OPT591" s="198"/>
      <c r="OPU591" s="198"/>
      <c r="OPV591" s="198"/>
      <c r="OPW591" s="198"/>
      <c r="OPX591" s="198"/>
      <c r="OPY591" s="198"/>
      <c r="OPZ591" s="198"/>
      <c r="OQA591" s="198"/>
      <c r="OQB591" s="198"/>
      <c r="OQC591" s="198"/>
      <c r="OQD591" s="198"/>
      <c r="OQE591" s="198"/>
      <c r="OQF591" s="198"/>
      <c r="OQG591" s="198"/>
      <c r="OQH591" s="198"/>
      <c r="OQI591" s="198"/>
      <c r="OQJ591" s="198"/>
      <c r="OQK591" s="198"/>
      <c r="OQL591" s="198"/>
      <c r="OQM591" s="198"/>
      <c r="OQN591" s="198"/>
      <c r="OQO591" s="198"/>
      <c r="OQP591" s="198"/>
      <c r="OQQ591" s="198"/>
      <c r="OQR591" s="198"/>
      <c r="OQS591" s="198"/>
      <c r="OQT591" s="198"/>
      <c r="OQU591" s="198"/>
      <c r="OQV591" s="198"/>
      <c r="OQW591" s="198"/>
      <c r="OQX591" s="198"/>
      <c r="OQY591" s="198"/>
      <c r="OQZ591" s="198"/>
      <c r="ORA591" s="198"/>
      <c r="ORB591" s="198"/>
      <c r="ORC591" s="198"/>
      <c r="ORD591" s="198"/>
      <c r="ORE591" s="198"/>
      <c r="ORF591" s="198"/>
      <c r="ORG591" s="198"/>
      <c r="ORH591" s="198"/>
      <c r="ORI591" s="198"/>
      <c r="ORJ591" s="198"/>
      <c r="ORK591" s="198"/>
      <c r="ORL591" s="198"/>
      <c r="ORM591" s="198"/>
      <c r="ORN591" s="198"/>
      <c r="ORO591" s="198"/>
      <c r="ORP591" s="198"/>
      <c r="ORQ591" s="198"/>
      <c r="ORR591" s="198"/>
      <c r="ORS591" s="198"/>
      <c r="ORT591" s="198"/>
      <c r="ORU591" s="198"/>
      <c r="ORV591" s="198"/>
      <c r="ORW591" s="198"/>
      <c r="ORX591" s="198"/>
      <c r="ORY591" s="198"/>
      <c r="ORZ591" s="198"/>
      <c r="OSA591" s="198"/>
      <c r="OSB591" s="198"/>
      <c r="OSC591" s="198"/>
      <c r="OSD591" s="198"/>
      <c r="OSE591" s="198"/>
      <c r="OSF591" s="198"/>
      <c r="OSG591" s="198"/>
      <c r="OSH591" s="198"/>
      <c r="OSI591" s="198"/>
      <c r="OSJ591" s="198"/>
      <c r="OSK591" s="198"/>
      <c r="OSL591" s="198"/>
      <c r="OSM591" s="198"/>
      <c r="OSN591" s="198"/>
      <c r="OSO591" s="198"/>
      <c r="OSP591" s="198"/>
      <c r="OSQ591" s="198"/>
      <c r="OSR591" s="198"/>
      <c r="OSS591" s="198"/>
      <c r="OST591" s="198"/>
      <c r="OSU591" s="198"/>
      <c r="OSV591" s="198"/>
      <c r="OSW591" s="198"/>
      <c r="OSX591" s="198"/>
      <c r="OSY591" s="198"/>
      <c r="OSZ591" s="198"/>
      <c r="OTA591" s="198"/>
      <c r="OTB591" s="198"/>
      <c r="OTC591" s="198"/>
      <c r="OTD591" s="198"/>
      <c r="OTE591" s="198"/>
      <c r="OTF591" s="198"/>
      <c r="OTG591" s="198"/>
      <c r="OTH591" s="198"/>
      <c r="OTI591" s="198"/>
      <c r="OTJ591" s="198"/>
      <c r="OTK591" s="198"/>
      <c r="OTL591" s="198"/>
      <c r="OTM591" s="198"/>
      <c r="OTN591" s="198"/>
      <c r="OTO591" s="198"/>
      <c r="OTP591" s="198"/>
      <c r="OTQ591" s="198"/>
      <c r="OTR591" s="198"/>
      <c r="OTS591" s="198"/>
      <c r="OTT591" s="198"/>
      <c r="OTU591" s="198"/>
      <c r="OTV591" s="198"/>
      <c r="OTW591" s="198"/>
      <c r="OTX591" s="198"/>
      <c r="OTY591" s="198"/>
      <c r="OTZ591" s="198"/>
      <c r="OUA591" s="198"/>
      <c r="OUB591" s="198"/>
      <c r="OUC591" s="198"/>
      <c r="OUD591" s="198"/>
      <c r="OUE591" s="198"/>
      <c r="OUF591" s="198"/>
      <c r="OUG591" s="198"/>
      <c r="OUH591" s="198"/>
      <c r="OUI591" s="198"/>
      <c r="OUJ591" s="198"/>
      <c r="OUK591" s="198"/>
      <c r="OUL591" s="198"/>
      <c r="OUM591" s="198"/>
      <c r="OUN591" s="198"/>
      <c r="OUO591" s="198"/>
      <c r="OUP591" s="198"/>
      <c r="OUQ591" s="198"/>
      <c r="OUR591" s="198"/>
      <c r="OUS591" s="198"/>
      <c r="OUT591" s="198"/>
      <c r="OUU591" s="198"/>
      <c r="OUV591" s="198"/>
      <c r="OUW591" s="198"/>
      <c r="OUX591" s="198"/>
      <c r="OUY591" s="198"/>
      <c r="OUZ591" s="198"/>
      <c r="OVA591" s="198"/>
      <c r="OVB591" s="198"/>
      <c r="OVC591" s="198"/>
      <c r="OVD591" s="198"/>
      <c r="OVE591" s="198"/>
      <c r="OVF591" s="198"/>
      <c r="OVG591" s="198"/>
      <c r="OVH591" s="198"/>
      <c r="OVI591" s="198"/>
      <c r="OVJ591" s="198"/>
      <c r="OVK591" s="198"/>
      <c r="OVL591" s="198"/>
      <c r="OVM591" s="198"/>
      <c r="OVN591" s="198"/>
      <c r="OVO591" s="198"/>
      <c r="OVP591" s="198"/>
      <c r="OVQ591" s="198"/>
      <c r="OVR591" s="198"/>
      <c r="OVS591" s="198"/>
      <c r="OVT591" s="198"/>
      <c r="OVU591" s="198"/>
      <c r="OVV591" s="198"/>
      <c r="OVW591" s="198"/>
      <c r="OVX591" s="198"/>
      <c r="OVY591" s="198"/>
      <c r="OVZ591" s="198"/>
      <c r="OWA591" s="198"/>
      <c r="OWB591" s="198"/>
      <c r="OWC591" s="198"/>
      <c r="OWD591" s="198"/>
      <c r="OWE591" s="198"/>
      <c r="OWF591" s="198"/>
      <c r="OWG591" s="198"/>
      <c r="OWH591" s="198"/>
      <c r="OWI591" s="198"/>
      <c r="OWJ591" s="198"/>
      <c r="OWK591" s="198"/>
      <c r="OWL591" s="198"/>
      <c r="OWM591" s="198"/>
      <c r="OWN591" s="198"/>
      <c r="OWO591" s="198"/>
      <c r="OWP591" s="198"/>
      <c r="OWQ591" s="198"/>
      <c r="OWR591" s="198"/>
      <c r="OWS591" s="198"/>
      <c r="OWT591" s="198"/>
      <c r="OWU591" s="198"/>
      <c r="OWV591" s="198"/>
      <c r="OWW591" s="198"/>
      <c r="OWX591" s="198"/>
      <c r="OWY591" s="198"/>
      <c r="OWZ591" s="198"/>
      <c r="OXA591" s="198"/>
      <c r="OXB591" s="198"/>
      <c r="OXC591" s="198"/>
      <c r="OXD591" s="198"/>
      <c r="OXE591" s="198"/>
      <c r="OXF591" s="198"/>
      <c r="OXG591" s="198"/>
      <c r="OXH591" s="198"/>
      <c r="OXI591" s="198"/>
      <c r="OXJ591" s="198"/>
      <c r="OXK591" s="198"/>
      <c r="OXL591" s="198"/>
      <c r="OXM591" s="198"/>
      <c r="OXN591" s="198"/>
      <c r="OXO591" s="198"/>
      <c r="OXP591" s="198"/>
      <c r="OXQ591" s="198"/>
      <c r="OXR591" s="198"/>
      <c r="OXS591" s="198"/>
      <c r="OXT591" s="198"/>
      <c r="OXU591" s="198"/>
      <c r="OXV591" s="198"/>
      <c r="OXW591" s="198"/>
      <c r="OXX591" s="198"/>
      <c r="OXY591" s="198"/>
      <c r="OXZ591" s="198"/>
      <c r="OYA591" s="198"/>
      <c r="OYB591" s="198"/>
      <c r="OYC591" s="198"/>
      <c r="OYD591" s="198"/>
      <c r="OYE591" s="198"/>
      <c r="OYF591" s="198"/>
      <c r="OYG591" s="198"/>
      <c r="OYH591" s="198"/>
      <c r="OYI591" s="198"/>
      <c r="OYJ591" s="198"/>
      <c r="OYK591" s="198"/>
      <c r="OYL591" s="198"/>
      <c r="OYM591" s="198"/>
      <c r="OYN591" s="198"/>
      <c r="OYO591" s="198"/>
      <c r="OYP591" s="198"/>
      <c r="OYQ591" s="198"/>
      <c r="OYR591" s="198"/>
      <c r="OYS591" s="198"/>
      <c r="OYT591" s="198"/>
      <c r="OYU591" s="198"/>
      <c r="OYV591" s="198"/>
      <c r="OYW591" s="198"/>
      <c r="OYX591" s="198"/>
      <c r="OYY591" s="198"/>
      <c r="OYZ591" s="198"/>
      <c r="OZA591" s="198"/>
      <c r="OZB591" s="198"/>
      <c r="OZC591" s="198"/>
      <c r="OZD591" s="198"/>
      <c r="OZE591" s="198"/>
      <c r="OZF591" s="198"/>
      <c r="OZG591" s="198"/>
      <c r="OZH591" s="198"/>
      <c r="OZI591" s="198"/>
      <c r="OZJ591" s="198"/>
      <c r="OZK591" s="198"/>
      <c r="OZL591" s="198"/>
      <c r="OZM591" s="198"/>
      <c r="OZN591" s="198"/>
      <c r="OZO591" s="198"/>
      <c r="OZP591" s="198"/>
      <c r="OZQ591" s="198"/>
      <c r="OZR591" s="198"/>
      <c r="OZS591" s="198"/>
      <c r="OZT591" s="198"/>
      <c r="OZU591" s="198"/>
      <c r="OZV591" s="198"/>
      <c r="OZW591" s="198"/>
      <c r="OZX591" s="198"/>
      <c r="OZY591" s="198"/>
      <c r="OZZ591" s="198"/>
      <c r="PAA591" s="198"/>
      <c r="PAB591" s="198"/>
      <c r="PAC591" s="198"/>
      <c r="PAD591" s="198"/>
      <c r="PAE591" s="198"/>
      <c r="PAF591" s="198"/>
      <c r="PAG591" s="198"/>
      <c r="PAH591" s="198"/>
      <c r="PAI591" s="198"/>
      <c r="PAJ591" s="198"/>
      <c r="PAK591" s="198"/>
      <c r="PAL591" s="198"/>
      <c r="PAM591" s="198"/>
      <c r="PAN591" s="198"/>
      <c r="PAO591" s="198"/>
      <c r="PAP591" s="198"/>
      <c r="PAQ591" s="198"/>
      <c r="PAR591" s="198"/>
      <c r="PAS591" s="198"/>
      <c r="PAT591" s="198"/>
      <c r="PAU591" s="198"/>
      <c r="PAV591" s="198"/>
      <c r="PAW591" s="198"/>
      <c r="PAX591" s="198"/>
      <c r="PAY591" s="198"/>
      <c r="PAZ591" s="198"/>
      <c r="PBA591" s="198"/>
      <c r="PBB591" s="198"/>
      <c r="PBC591" s="198"/>
      <c r="PBD591" s="198"/>
      <c r="PBE591" s="198"/>
      <c r="PBF591" s="198"/>
      <c r="PBG591" s="198"/>
      <c r="PBH591" s="198"/>
      <c r="PBI591" s="198"/>
      <c r="PBJ591" s="198"/>
      <c r="PBK591" s="198"/>
      <c r="PBL591" s="198"/>
      <c r="PBM591" s="198"/>
      <c r="PBN591" s="198"/>
      <c r="PBO591" s="198"/>
      <c r="PBP591" s="198"/>
      <c r="PBQ591" s="198"/>
      <c r="PBR591" s="198"/>
      <c r="PBS591" s="198"/>
      <c r="PBT591" s="198"/>
      <c r="PBU591" s="198"/>
      <c r="PBV591" s="198"/>
      <c r="PBW591" s="198"/>
      <c r="PBX591" s="198"/>
      <c r="PBY591" s="198"/>
      <c r="PBZ591" s="198"/>
      <c r="PCA591" s="198"/>
      <c r="PCB591" s="198"/>
      <c r="PCC591" s="198"/>
      <c r="PCD591" s="198"/>
      <c r="PCE591" s="198"/>
      <c r="PCF591" s="198"/>
      <c r="PCG591" s="198"/>
      <c r="PCH591" s="198"/>
      <c r="PCI591" s="198"/>
      <c r="PCJ591" s="198"/>
      <c r="PCK591" s="198"/>
      <c r="PCL591" s="198"/>
      <c r="PCM591" s="198"/>
      <c r="PCN591" s="198"/>
      <c r="PCO591" s="198"/>
      <c r="PCP591" s="198"/>
      <c r="PCQ591" s="198"/>
      <c r="PCR591" s="198"/>
      <c r="PCS591" s="198"/>
      <c r="PCT591" s="198"/>
      <c r="PCU591" s="198"/>
      <c r="PCV591" s="198"/>
      <c r="PCW591" s="198"/>
      <c r="PCX591" s="198"/>
      <c r="PCY591" s="198"/>
      <c r="PCZ591" s="198"/>
      <c r="PDA591" s="198"/>
      <c r="PDB591" s="198"/>
      <c r="PDC591" s="198"/>
      <c r="PDD591" s="198"/>
      <c r="PDE591" s="198"/>
      <c r="PDF591" s="198"/>
      <c r="PDG591" s="198"/>
      <c r="PDH591" s="198"/>
      <c r="PDI591" s="198"/>
      <c r="PDJ591" s="198"/>
      <c r="PDK591" s="198"/>
      <c r="PDL591" s="198"/>
      <c r="PDM591" s="198"/>
      <c r="PDN591" s="198"/>
      <c r="PDO591" s="198"/>
      <c r="PDP591" s="198"/>
      <c r="PDQ591" s="198"/>
      <c r="PDR591" s="198"/>
      <c r="PDS591" s="198"/>
      <c r="PDT591" s="198"/>
      <c r="PDU591" s="198"/>
      <c r="PDV591" s="198"/>
      <c r="PDW591" s="198"/>
      <c r="PDX591" s="198"/>
      <c r="PDY591" s="198"/>
      <c r="PDZ591" s="198"/>
      <c r="PEA591" s="198"/>
      <c r="PEB591" s="198"/>
      <c r="PEC591" s="198"/>
      <c r="PED591" s="198"/>
      <c r="PEE591" s="198"/>
      <c r="PEF591" s="198"/>
      <c r="PEG591" s="198"/>
      <c r="PEH591" s="198"/>
      <c r="PEI591" s="198"/>
      <c r="PEJ591" s="198"/>
      <c r="PEK591" s="198"/>
      <c r="PEL591" s="198"/>
      <c r="PEM591" s="198"/>
      <c r="PEN591" s="198"/>
      <c r="PEO591" s="198"/>
      <c r="PEP591" s="198"/>
      <c r="PEQ591" s="198"/>
      <c r="PER591" s="198"/>
      <c r="PES591" s="198"/>
      <c r="PET591" s="198"/>
      <c r="PEU591" s="198"/>
      <c r="PEV591" s="198"/>
      <c r="PEW591" s="198"/>
      <c r="PEX591" s="198"/>
      <c r="PEY591" s="198"/>
      <c r="PEZ591" s="198"/>
      <c r="PFA591" s="198"/>
      <c r="PFB591" s="198"/>
      <c r="PFC591" s="198"/>
      <c r="PFD591" s="198"/>
      <c r="PFE591" s="198"/>
      <c r="PFF591" s="198"/>
      <c r="PFG591" s="198"/>
      <c r="PFH591" s="198"/>
      <c r="PFI591" s="198"/>
      <c r="PFJ591" s="198"/>
      <c r="PFK591" s="198"/>
      <c r="PFL591" s="198"/>
      <c r="PFM591" s="198"/>
      <c r="PFN591" s="198"/>
      <c r="PFO591" s="198"/>
      <c r="PFP591" s="198"/>
      <c r="PFQ591" s="198"/>
      <c r="PFR591" s="198"/>
      <c r="PFS591" s="198"/>
      <c r="PFT591" s="198"/>
      <c r="PFU591" s="198"/>
      <c r="PFV591" s="198"/>
      <c r="PFW591" s="198"/>
      <c r="PFX591" s="198"/>
      <c r="PFY591" s="198"/>
      <c r="PFZ591" s="198"/>
      <c r="PGA591" s="198"/>
      <c r="PGB591" s="198"/>
      <c r="PGC591" s="198"/>
      <c r="PGD591" s="198"/>
      <c r="PGE591" s="198"/>
      <c r="PGF591" s="198"/>
      <c r="PGG591" s="198"/>
      <c r="PGH591" s="198"/>
      <c r="PGI591" s="198"/>
      <c r="PGJ591" s="198"/>
      <c r="PGK591" s="198"/>
      <c r="PGL591" s="198"/>
      <c r="PGM591" s="198"/>
      <c r="PGN591" s="198"/>
      <c r="PGO591" s="198"/>
      <c r="PGP591" s="198"/>
      <c r="PGQ591" s="198"/>
      <c r="PGR591" s="198"/>
      <c r="PGS591" s="198"/>
      <c r="PGT591" s="198"/>
      <c r="PGU591" s="198"/>
      <c r="PGV591" s="198"/>
      <c r="PGW591" s="198"/>
      <c r="PGX591" s="198"/>
      <c r="PGY591" s="198"/>
      <c r="PGZ591" s="198"/>
      <c r="PHA591" s="198"/>
      <c r="PHB591" s="198"/>
      <c r="PHC591" s="198"/>
      <c r="PHD591" s="198"/>
      <c r="PHE591" s="198"/>
      <c r="PHF591" s="198"/>
      <c r="PHG591" s="198"/>
      <c r="PHH591" s="198"/>
      <c r="PHI591" s="198"/>
      <c r="PHJ591" s="198"/>
      <c r="PHK591" s="198"/>
      <c r="PHL591" s="198"/>
      <c r="PHM591" s="198"/>
      <c r="PHN591" s="198"/>
      <c r="PHO591" s="198"/>
      <c r="PHP591" s="198"/>
      <c r="PHQ591" s="198"/>
      <c r="PHR591" s="198"/>
      <c r="PHS591" s="198"/>
      <c r="PHT591" s="198"/>
      <c r="PHU591" s="198"/>
      <c r="PHV591" s="198"/>
      <c r="PHW591" s="198"/>
      <c r="PHX591" s="198"/>
      <c r="PHY591" s="198"/>
      <c r="PHZ591" s="198"/>
      <c r="PIA591" s="198"/>
      <c r="PIB591" s="198"/>
      <c r="PIC591" s="198"/>
      <c r="PID591" s="198"/>
      <c r="PIE591" s="198"/>
      <c r="PIF591" s="198"/>
      <c r="PIG591" s="198"/>
      <c r="PIH591" s="198"/>
      <c r="PII591" s="198"/>
      <c r="PIJ591" s="198"/>
      <c r="PIK591" s="198"/>
      <c r="PIL591" s="198"/>
      <c r="PIM591" s="198"/>
      <c r="PIN591" s="198"/>
      <c r="PIO591" s="198"/>
      <c r="PIP591" s="198"/>
      <c r="PIQ591" s="198"/>
      <c r="PIR591" s="198"/>
      <c r="PIS591" s="198"/>
      <c r="PIT591" s="198"/>
      <c r="PIU591" s="198"/>
      <c r="PIV591" s="198"/>
      <c r="PIW591" s="198"/>
      <c r="PIX591" s="198"/>
      <c r="PIY591" s="198"/>
      <c r="PIZ591" s="198"/>
      <c r="PJA591" s="198"/>
      <c r="PJB591" s="198"/>
      <c r="PJC591" s="198"/>
      <c r="PJD591" s="198"/>
      <c r="PJE591" s="198"/>
      <c r="PJF591" s="198"/>
      <c r="PJG591" s="198"/>
      <c r="PJH591" s="198"/>
      <c r="PJI591" s="198"/>
      <c r="PJJ591" s="198"/>
      <c r="PJK591" s="198"/>
      <c r="PJL591" s="198"/>
      <c r="PJM591" s="198"/>
      <c r="PJN591" s="198"/>
      <c r="PJO591" s="198"/>
      <c r="PJP591" s="198"/>
      <c r="PJQ591" s="198"/>
      <c r="PJR591" s="198"/>
      <c r="PJS591" s="198"/>
      <c r="PJT591" s="198"/>
      <c r="PJU591" s="198"/>
      <c r="PJV591" s="198"/>
      <c r="PJW591" s="198"/>
      <c r="PJX591" s="198"/>
      <c r="PJY591" s="198"/>
      <c r="PJZ591" s="198"/>
      <c r="PKA591" s="198"/>
      <c r="PKB591" s="198"/>
      <c r="PKC591" s="198"/>
      <c r="PKD591" s="198"/>
      <c r="PKE591" s="198"/>
      <c r="PKF591" s="198"/>
      <c r="PKG591" s="198"/>
      <c r="PKH591" s="198"/>
      <c r="PKI591" s="198"/>
      <c r="PKJ591" s="198"/>
      <c r="PKK591" s="198"/>
      <c r="PKL591" s="198"/>
      <c r="PKM591" s="198"/>
      <c r="PKN591" s="198"/>
      <c r="PKO591" s="198"/>
      <c r="PKP591" s="198"/>
      <c r="PKQ591" s="198"/>
      <c r="PKR591" s="198"/>
      <c r="PKS591" s="198"/>
      <c r="PKT591" s="198"/>
      <c r="PKU591" s="198"/>
      <c r="PKV591" s="198"/>
      <c r="PKW591" s="198"/>
      <c r="PKX591" s="198"/>
      <c r="PKY591" s="198"/>
      <c r="PKZ591" s="198"/>
      <c r="PLA591" s="198"/>
      <c r="PLB591" s="198"/>
      <c r="PLC591" s="198"/>
      <c r="PLD591" s="198"/>
      <c r="PLE591" s="198"/>
      <c r="PLF591" s="198"/>
      <c r="PLG591" s="198"/>
      <c r="PLH591" s="198"/>
      <c r="PLI591" s="198"/>
      <c r="PLJ591" s="198"/>
      <c r="PLK591" s="198"/>
      <c r="PLL591" s="198"/>
      <c r="PLM591" s="198"/>
      <c r="PLN591" s="198"/>
      <c r="PLO591" s="198"/>
      <c r="PLP591" s="198"/>
      <c r="PLQ591" s="198"/>
      <c r="PLR591" s="198"/>
      <c r="PLS591" s="198"/>
      <c r="PLT591" s="198"/>
      <c r="PLU591" s="198"/>
      <c r="PLV591" s="198"/>
      <c r="PLW591" s="198"/>
      <c r="PLX591" s="198"/>
      <c r="PLY591" s="198"/>
      <c r="PLZ591" s="198"/>
      <c r="PMA591" s="198"/>
      <c r="PMB591" s="198"/>
      <c r="PMC591" s="198"/>
      <c r="PMD591" s="198"/>
      <c r="PME591" s="198"/>
      <c r="PMF591" s="198"/>
      <c r="PMG591" s="198"/>
      <c r="PMH591" s="198"/>
      <c r="PMI591" s="198"/>
      <c r="PMJ591" s="198"/>
      <c r="PMK591" s="198"/>
      <c r="PML591" s="198"/>
      <c r="PMM591" s="198"/>
      <c r="PMN591" s="198"/>
      <c r="PMO591" s="198"/>
      <c r="PMP591" s="198"/>
      <c r="PMQ591" s="198"/>
      <c r="PMR591" s="198"/>
      <c r="PMS591" s="198"/>
      <c r="PMT591" s="198"/>
      <c r="PMU591" s="198"/>
      <c r="PMV591" s="198"/>
      <c r="PMW591" s="198"/>
      <c r="PMX591" s="198"/>
      <c r="PMY591" s="198"/>
      <c r="PMZ591" s="198"/>
      <c r="PNA591" s="198"/>
      <c r="PNB591" s="198"/>
      <c r="PNC591" s="198"/>
      <c r="PND591" s="198"/>
      <c r="PNE591" s="198"/>
      <c r="PNF591" s="198"/>
      <c r="PNG591" s="198"/>
      <c r="PNH591" s="198"/>
      <c r="PNI591" s="198"/>
      <c r="PNJ591" s="198"/>
      <c r="PNK591" s="198"/>
      <c r="PNL591" s="198"/>
      <c r="PNM591" s="198"/>
      <c r="PNN591" s="198"/>
      <c r="PNO591" s="198"/>
      <c r="PNP591" s="198"/>
      <c r="PNQ591" s="198"/>
      <c r="PNR591" s="198"/>
      <c r="PNS591" s="198"/>
      <c r="PNT591" s="198"/>
      <c r="PNU591" s="198"/>
      <c r="PNV591" s="198"/>
      <c r="PNW591" s="198"/>
      <c r="PNX591" s="198"/>
      <c r="PNY591" s="198"/>
      <c r="PNZ591" s="198"/>
      <c r="POA591" s="198"/>
      <c r="POB591" s="198"/>
      <c r="POC591" s="198"/>
      <c r="POD591" s="198"/>
      <c r="POE591" s="198"/>
      <c r="POF591" s="198"/>
      <c r="POG591" s="198"/>
      <c r="POH591" s="198"/>
      <c r="POI591" s="198"/>
      <c r="POJ591" s="198"/>
      <c r="POK591" s="198"/>
      <c r="POL591" s="198"/>
      <c r="POM591" s="198"/>
      <c r="PON591" s="198"/>
      <c r="POO591" s="198"/>
      <c r="POP591" s="198"/>
      <c r="POQ591" s="198"/>
      <c r="POR591" s="198"/>
      <c r="POS591" s="198"/>
      <c r="POT591" s="198"/>
      <c r="POU591" s="198"/>
      <c r="POV591" s="198"/>
      <c r="POW591" s="198"/>
      <c r="POX591" s="198"/>
      <c r="POY591" s="198"/>
      <c r="POZ591" s="198"/>
      <c r="PPA591" s="198"/>
      <c r="PPB591" s="198"/>
      <c r="PPC591" s="198"/>
      <c r="PPD591" s="198"/>
      <c r="PPE591" s="198"/>
      <c r="PPF591" s="198"/>
      <c r="PPG591" s="198"/>
      <c r="PPH591" s="198"/>
      <c r="PPI591" s="198"/>
      <c r="PPJ591" s="198"/>
      <c r="PPK591" s="198"/>
      <c r="PPL591" s="198"/>
      <c r="PPM591" s="198"/>
      <c r="PPN591" s="198"/>
      <c r="PPO591" s="198"/>
      <c r="PPP591" s="198"/>
      <c r="PPQ591" s="198"/>
      <c r="PPR591" s="198"/>
      <c r="PPS591" s="198"/>
      <c r="PPT591" s="198"/>
      <c r="PPU591" s="198"/>
      <c r="PPV591" s="198"/>
      <c r="PPW591" s="198"/>
      <c r="PPX591" s="198"/>
      <c r="PPY591" s="198"/>
      <c r="PPZ591" s="198"/>
      <c r="PQA591" s="198"/>
      <c r="PQB591" s="198"/>
      <c r="PQC591" s="198"/>
      <c r="PQD591" s="198"/>
      <c r="PQE591" s="198"/>
      <c r="PQF591" s="198"/>
      <c r="PQG591" s="198"/>
      <c r="PQH591" s="198"/>
      <c r="PQI591" s="198"/>
      <c r="PQJ591" s="198"/>
      <c r="PQK591" s="198"/>
      <c r="PQL591" s="198"/>
      <c r="PQM591" s="198"/>
      <c r="PQN591" s="198"/>
      <c r="PQO591" s="198"/>
      <c r="PQP591" s="198"/>
      <c r="PQQ591" s="198"/>
      <c r="PQR591" s="198"/>
      <c r="PQS591" s="198"/>
      <c r="PQT591" s="198"/>
      <c r="PQU591" s="198"/>
      <c r="PQV591" s="198"/>
      <c r="PQW591" s="198"/>
      <c r="PQX591" s="198"/>
      <c r="PQY591" s="198"/>
      <c r="PQZ591" s="198"/>
      <c r="PRA591" s="198"/>
      <c r="PRB591" s="198"/>
      <c r="PRC591" s="198"/>
      <c r="PRD591" s="198"/>
      <c r="PRE591" s="198"/>
      <c r="PRF591" s="198"/>
      <c r="PRG591" s="198"/>
      <c r="PRH591" s="198"/>
      <c r="PRI591" s="198"/>
      <c r="PRJ591" s="198"/>
      <c r="PRK591" s="198"/>
      <c r="PRL591" s="198"/>
      <c r="PRM591" s="198"/>
      <c r="PRN591" s="198"/>
      <c r="PRO591" s="198"/>
      <c r="PRP591" s="198"/>
      <c r="PRQ591" s="198"/>
      <c r="PRR591" s="198"/>
      <c r="PRS591" s="198"/>
      <c r="PRT591" s="198"/>
      <c r="PRU591" s="198"/>
      <c r="PRV591" s="198"/>
      <c r="PRW591" s="198"/>
      <c r="PRX591" s="198"/>
      <c r="PRY591" s="198"/>
      <c r="PRZ591" s="198"/>
      <c r="PSA591" s="198"/>
      <c r="PSB591" s="198"/>
      <c r="PSC591" s="198"/>
      <c r="PSD591" s="198"/>
      <c r="PSE591" s="198"/>
      <c r="PSF591" s="198"/>
      <c r="PSG591" s="198"/>
      <c r="PSH591" s="198"/>
      <c r="PSI591" s="198"/>
      <c r="PSJ591" s="198"/>
      <c r="PSK591" s="198"/>
      <c r="PSL591" s="198"/>
      <c r="PSM591" s="198"/>
      <c r="PSN591" s="198"/>
      <c r="PSO591" s="198"/>
      <c r="PSP591" s="198"/>
      <c r="PSQ591" s="198"/>
      <c r="PSR591" s="198"/>
      <c r="PSS591" s="198"/>
      <c r="PST591" s="198"/>
      <c r="PSU591" s="198"/>
      <c r="PSV591" s="198"/>
      <c r="PSW591" s="198"/>
      <c r="PSX591" s="198"/>
      <c r="PSY591" s="198"/>
      <c r="PSZ591" s="198"/>
      <c r="PTA591" s="198"/>
      <c r="PTB591" s="198"/>
      <c r="PTC591" s="198"/>
      <c r="PTD591" s="198"/>
      <c r="PTE591" s="198"/>
      <c r="PTF591" s="198"/>
      <c r="PTG591" s="198"/>
      <c r="PTH591" s="198"/>
      <c r="PTI591" s="198"/>
      <c r="PTJ591" s="198"/>
      <c r="PTK591" s="198"/>
      <c r="PTL591" s="198"/>
      <c r="PTM591" s="198"/>
      <c r="PTN591" s="198"/>
      <c r="PTO591" s="198"/>
      <c r="PTP591" s="198"/>
      <c r="PTQ591" s="198"/>
      <c r="PTR591" s="198"/>
      <c r="PTS591" s="198"/>
      <c r="PTT591" s="198"/>
      <c r="PTU591" s="198"/>
      <c r="PTV591" s="198"/>
      <c r="PTW591" s="198"/>
      <c r="PTX591" s="198"/>
      <c r="PTY591" s="198"/>
      <c r="PTZ591" s="198"/>
      <c r="PUA591" s="198"/>
      <c r="PUB591" s="198"/>
      <c r="PUC591" s="198"/>
      <c r="PUD591" s="198"/>
      <c r="PUE591" s="198"/>
      <c r="PUF591" s="198"/>
      <c r="PUG591" s="198"/>
      <c r="PUH591" s="198"/>
      <c r="PUI591" s="198"/>
      <c r="PUJ591" s="198"/>
      <c r="PUK591" s="198"/>
      <c r="PUL591" s="198"/>
      <c r="PUM591" s="198"/>
      <c r="PUN591" s="198"/>
      <c r="PUO591" s="198"/>
      <c r="PUP591" s="198"/>
      <c r="PUQ591" s="198"/>
      <c r="PUR591" s="198"/>
      <c r="PUS591" s="198"/>
      <c r="PUT591" s="198"/>
      <c r="PUU591" s="198"/>
      <c r="PUV591" s="198"/>
      <c r="PUW591" s="198"/>
      <c r="PUX591" s="198"/>
      <c r="PUY591" s="198"/>
      <c r="PUZ591" s="198"/>
      <c r="PVA591" s="198"/>
      <c r="PVB591" s="198"/>
      <c r="PVC591" s="198"/>
      <c r="PVD591" s="198"/>
      <c r="PVE591" s="198"/>
      <c r="PVF591" s="198"/>
      <c r="PVG591" s="198"/>
      <c r="PVH591" s="198"/>
      <c r="PVI591" s="198"/>
      <c r="PVJ591" s="198"/>
      <c r="PVK591" s="198"/>
      <c r="PVL591" s="198"/>
      <c r="PVM591" s="198"/>
      <c r="PVN591" s="198"/>
      <c r="PVO591" s="198"/>
      <c r="PVP591" s="198"/>
      <c r="PVQ591" s="198"/>
      <c r="PVR591" s="198"/>
      <c r="PVS591" s="198"/>
      <c r="PVT591" s="198"/>
      <c r="PVU591" s="198"/>
      <c r="PVV591" s="198"/>
      <c r="PVW591" s="198"/>
      <c r="PVX591" s="198"/>
      <c r="PVY591" s="198"/>
      <c r="PVZ591" s="198"/>
      <c r="PWA591" s="198"/>
      <c r="PWB591" s="198"/>
      <c r="PWC591" s="198"/>
      <c r="PWD591" s="198"/>
      <c r="PWE591" s="198"/>
      <c r="PWF591" s="198"/>
      <c r="PWG591" s="198"/>
      <c r="PWH591" s="198"/>
      <c r="PWI591" s="198"/>
      <c r="PWJ591" s="198"/>
      <c r="PWK591" s="198"/>
      <c r="PWL591" s="198"/>
      <c r="PWM591" s="198"/>
      <c r="PWN591" s="198"/>
      <c r="PWO591" s="198"/>
      <c r="PWP591" s="198"/>
      <c r="PWQ591" s="198"/>
      <c r="PWR591" s="198"/>
      <c r="PWS591" s="198"/>
      <c r="PWT591" s="198"/>
      <c r="PWU591" s="198"/>
      <c r="PWV591" s="198"/>
      <c r="PWW591" s="198"/>
      <c r="PWX591" s="198"/>
      <c r="PWY591" s="198"/>
      <c r="PWZ591" s="198"/>
      <c r="PXA591" s="198"/>
      <c r="PXB591" s="198"/>
      <c r="PXC591" s="198"/>
      <c r="PXD591" s="198"/>
      <c r="PXE591" s="198"/>
      <c r="PXF591" s="198"/>
      <c r="PXG591" s="198"/>
      <c r="PXH591" s="198"/>
      <c r="PXI591" s="198"/>
      <c r="PXJ591" s="198"/>
      <c r="PXK591" s="198"/>
      <c r="PXL591" s="198"/>
      <c r="PXM591" s="198"/>
      <c r="PXN591" s="198"/>
      <c r="PXO591" s="198"/>
      <c r="PXP591" s="198"/>
      <c r="PXQ591" s="198"/>
      <c r="PXR591" s="198"/>
      <c r="PXS591" s="198"/>
      <c r="PXT591" s="198"/>
      <c r="PXU591" s="198"/>
      <c r="PXV591" s="198"/>
      <c r="PXW591" s="198"/>
      <c r="PXX591" s="198"/>
      <c r="PXY591" s="198"/>
      <c r="PXZ591" s="198"/>
      <c r="PYA591" s="198"/>
      <c r="PYB591" s="198"/>
      <c r="PYC591" s="198"/>
      <c r="PYD591" s="198"/>
      <c r="PYE591" s="198"/>
      <c r="PYF591" s="198"/>
      <c r="PYG591" s="198"/>
      <c r="PYH591" s="198"/>
      <c r="PYI591" s="198"/>
      <c r="PYJ591" s="198"/>
      <c r="PYK591" s="198"/>
      <c r="PYL591" s="198"/>
      <c r="PYM591" s="198"/>
      <c r="PYN591" s="198"/>
      <c r="PYO591" s="198"/>
      <c r="PYP591" s="198"/>
      <c r="PYQ591" s="198"/>
      <c r="PYR591" s="198"/>
      <c r="PYS591" s="198"/>
      <c r="PYT591" s="198"/>
      <c r="PYU591" s="198"/>
      <c r="PYV591" s="198"/>
      <c r="PYW591" s="198"/>
      <c r="PYX591" s="198"/>
      <c r="PYY591" s="198"/>
      <c r="PYZ591" s="198"/>
      <c r="PZA591" s="198"/>
      <c r="PZB591" s="198"/>
      <c r="PZC591" s="198"/>
      <c r="PZD591" s="198"/>
      <c r="PZE591" s="198"/>
      <c r="PZF591" s="198"/>
      <c r="PZG591" s="198"/>
      <c r="PZH591" s="198"/>
      <c r="PZI591" s="198"/>
      <c r="PZJ591" s="198"/>
      <c r="PZK591" s="198"/>
      <c r="PZL591" s="198"/>
      <c r="PZM591" s="198"/>
      <c r="PZN591" s="198"/>
      <c r="PZO591" s="198"/>
      <c r="PZP591" s="198"/>
      <c r="PZQ591" s="198"/>
      <c r="PZR591" s="198"/>
      <c r="PZS591" s="198"/>
      <c r="PZT591" s="198"/>
      <c r="PZU591" s="198"/>
      <c r="PZV591" s="198"/>
      <c r="PZW591" s="198"/>
      <c r="PZX591" s="198"/>
      <c r="PZY591" s="198"/>
      <c r="PZZ591" s="198"/>
      <c r="QAA591" s="198"/>
      <c r="QAB591" s="198"/>
      <c r="QAC591" s="198"/>
      <c r="QAD591" s="198"/>
      <c r="QAE591" s="198"/>
      <c r="QAF591" s="198"/>
      <c r="QAG591" s="198"/>
      <c r="QAH591" s="198"/>
      <c r="QAI591" s="198"/>
      <c r="QAJ591" s="198"/>
      <c r="QAK591" s="198"/>
      <c r="QAL591" s="198"/>
      <c r="QAM591" s="198"/>
      <c r="QAN591" s="198"/>
      <c r="QAO591" s="198"/>
      <c r="QAP591" s="198"/>
      <c r="QAQ591" s="198"/>
      <c r="QAR591" s="198"/>
      <c r="QAS591" s="198"/>
      <c r="QAT591" s="198"/>
      <c r="QAU591" s="198"/>
      <c r="QAV591" s="198"/>
      <c r="QAW591" s="198"/>
      <c r="QAX591" s="198"/>
      <c r="QAY591" s="198"/>
      <c r="QAZ591" s="198"/>
      <c r="QBA591" s="198"/>
      <c r="QBB591" s="198"/>
      <c r="QBC591" s="198"/>
      <c r="QBD591" s="198"/>
      <c r="QBE591" s="198"/>
      <c r="QBF591" s="198"/>
      <c r="QBG591" s="198"/>
      <c r="QBH591" s="198"/>
      <c r="QBI591" s="198"/>
      <c r="QBJ591" s="198"/>
      <c r="QBK591" s="198"/>
      <c r="QBL591" s="198"/>
      <c r="QBM591" s="198"/>
      <c r="QBN591" s="198"/>
      <c r="QBO591" s="198"/>
      <c r="QBP591" s="198"/>
      <c r="QBQ591" s="198"/>
      <c r="QBR591" s="198"/>
      <c r="QBS591" s="198"/>
      <c r="QBT591" s="198"/>
      <c r="QBU591" s="198"/>
      <c r="QBV591" s="198"/>
      <c r="QBW591" s="198"/>
      <c r="QBX591" s="198"/>
      <c r="QBY591" s="198"/>
      <c r="QBZ591" s="198"/>
      <c r="QCA591" s="198"/>
      <c r="QCB591" s="198"/>
      <c r="QCC591" s="198"/>
      <c r="QCD591" s="198"/>
      <c r="QCE591" s="198"/>
      <c r="QCF591" s="198"/>
      <c r="QCG591" s="198"/>
      <c r="QCH591" s="198"/>
      <c r="QCI591" s="198"/>
      <c r="QCJ591" s="198"/>
      <c r="QCK591" s="198"/>
      <c r="QCL591" s="198"/>
      <c r="QCM591" s="198"/>
      <c r="QCN591" s="198"/>
      <c r="QCO591" s="198"/>
      <c r="QCP591" s="198"/>
      <c r="QCQ591" s="198"/>
      <c r="QCR591" s="198"/>
      <c r="QCS591" s="198"/>
      <c r="QCT591" s="198"/>
      <c r="QCU591" s="198"/>
      <c r="QCV591" s="198"/>
      <c r="QCW591" s="198"/>
      <c r="QCX591" s="198"/>
      <c r="QCY591" s="198"/>
      <c r="QCZ591" s="198"/>
      <c r="QDA591" s="198"/>
      <c r="QDB591" s="198"/>
      <c r="QDC591" s="198"/>
      <c r="QDD591" s="198"/>
      <c r="QDE591" s="198"/>
      <c r="QDF591" s="198"/>
      <c r="QDG591" s="198"/>
      <c r="QDH591" s="198"/>
      <c r="QDI591" s="198"/>
      <c r="QDJ591" s="198"/>
      <c r="QDK591" s="198"/>
      <c r="QDL591" s="198"/>
      <c r="QDM591" s="198"/>
      <c r="QDN591" s="198"/>
      <c r="QDO591" s="198"/>
      <c r="QDP591" s="198"/>
      <c r="QDQ591" s="198"/>
      <c r="QDR591" s="198"/>
      <c r="QDS591" s="198"/>
      <c r="QDT591" s="198"/>
      <c r="QDU591" s="198"/>
      <c r="QDV591" s="198"/>
      <c r="QDW591" s="198"/>
      <c r="QDX591" s="198"/>
      <c r="QDY591" s="198"/>
      <c r="QDZ591" s="198"/>
      <c r="QEA591" s="198"/>
      <c r="QEB591" s="198"/>
      <c r="QEC591" s="198"/>
      <c r="QED591" s="198"/>
      <c r="QEE591" s="198"/>
      <c r="QEF591" s="198"/>
      <c r="QEG591" s="198"/>
      <c r="QEH591" s="198"/>
      <c r="QEI591" s="198"/>
      <c r="QEJ591" s="198"/>
      <c r="QEK591" s="198"/>
      <c r="QEL591" s="198"/>
      <c r="QEM591" s="198"/>
      <c r="QEN591" s="198"/>
      <c r="QEO591" s="198"/>
      <c r="QEP591" s="198"/>
      <c r="QEQ591" s="198"/>
      <c r="QER591" s="198"/>
      <c r="QES591" s="198"/>
      <c r="QET591" s="198"/>
      <c r="QEU591" s="198"/>
      <c r="QEV591" s="198"/>
      <c r="QEW591" s="198"/>
      <c r="QEX591" s="198"/>
      <c r="QEY591" s="198"/>
      <c r="QEZ591" s="198"/>
      <c r="QFA591" s="198"/>
      <c r="QFB591" s="198"/>
      <c r="QFC591" s="198"/>
      <c r="QFD591" s="198"/>
      <c r="QFE591" s="198"/>
      <c r="QFF591" s="198"/>
      <c r="QFG591" s="198"/>
      <c r="QFH591" s="198"/>
      <c r="QFI591" s="198"/>
      <c r="QFJ591" s="198"/>
      <c r="QFK591" s="198"/>
      <c r="QFL591" s="198"/>
      <c r="QFM591" s="198"/>
      <c r="QFN591" s="198"/>
      <c r="QFO591" s="198"/>
      <c r="QFP591" s="198"/>
      <c r="QFQ591" s="198"/>
      <c r="QFR591" s="198"/>
      <c r="QFS591" s="198"/>
      <c r="QFT591" s="198"/>
      <c r="QFU591" s="198"/>
      <c r="QFV591" s="198"/>
      <c r="QFW591" s="198"/>
      <c r="QFX591" s="198"/>
      <c r="QFY591" s="198"/>
      <c r="QFZ591" s="198"/>
      <c r="QGA591" s="198"/>
      <c r="QGB591" s="198"/>
      <c r="QGC591" s="198"/>
      <c r="QGD591" s="198"/>
      <c r="QGE591" s="198"/>
      <c r="QGF591" s="198"/>
      <c r="QGG591" s="198"/>
      <c r="QGH591" s="198"/>
      <c r="QGI591" s="198"/>
      <c r="QGJ591" s="198"/>
      <c r="QGK591" s="198"/>
      <c r="QGL591" s="198"/>
      <c r="QGM591" s="198"/>
      <c r="QGN591" s="198"/>
      <c r="QGO591" s="198"/>
      <c r="QGP591" s="198"/>
      <c r="QGQ591" s="198"/>
      <c r="QGR591" s="198"/>
      <c r="QGS591" s="198"/>
      <c r="QGT591" s="198"/>
      <c r="QGU591" s="198"/>
      <c r="QGV591" s="198"/>
      <c r="QGW591" s="198"/>
      <c r="QGX591" s="198"/>
      <c r="QGY591" s="198"/>
      <c r="QGZ591" s="198"/>
      <c r="QHA591" s="198"/>
      <c r="QHB591" s="198"/>
      <c r="QHC591" s="198"/>
      <c r="QHD591" s="198"/>
      <c r="QHE591" s="198"/>
      <c r="QHF591" s="198"/>
      <c r="QHG591" s="198"/>
      <c r="QHH591" s="198"/>
      <c r="QHI591" s="198"/>
      <c r="QHJ591" s="198"/>
      <c r="QHK591" s="198"/>
      <c r="QHL591" s="198"/>
      <c r="QHM591" s="198"/>
      <c r="QHN591" s="198"/>
      <c r="QHO591" s="198"/>
      <c r="QHP591" s="198"/>
      <c r="QHQ591" s="198"/>
      <c r="QHR591" s="198"/>
      <c r="QHS591" s="198"/>
      <c r="QHT591" s="198"/>
      <c r="QHU591" s="198"/>
      <c r="QHV591" s="198"/>
      <c r="QHW591" s="198"/>
      <c r="QHX591" s="198"/>
      <c r="QHY591" s="198"/>
      <c r="QHZ591" s="198"/>
      <c r="QIA591" s="198"/>
      <c r="QIB591" s="198"/>
      <c r="QIC591" s="198"/>
      <c r="QID591" s="198"/>
      <c r="QIE591" s="198"/>
      <c r="QIF591" s="198"/>
      <c r="QIG591" s="198"/>
      <c r="QIH591" s="198"/>
      <c r="QII591" s="198"/>
      <c r="QIJ591" s="198"/>
      <c r="QIK591" s="198"/>
      <c r="QIL591" s="198"/>
      <c r="QIM591" s="198"/>
      <c r="QIN591" s="198"/>
      <c r="QIO591" s="198"/>
      <c r="QIP591" s="198"/>
      <c r="QIQ591" s="198"/>
      <c r="QIR591" s="198"/>
      <c r="QIS591" s="198"/>
      <c r="QIT591" s="198"/>
      <c r="QIU591" s="198"/>
      <c r="QIV591" s="198"/>
      <c r="QIW591" s="198"/>
      <c r="QIX591" s="198"/>
      <c r="QIY591" s="198"/>
      <c r="QIZ591" s="198"/>
      <c r="QJA591" s="198"/>
      <c r="QJB591" s="198"/>
      <c r="QJC591" s="198"/>
      <c r="QJD591" s="198"/>
      <c r="QJE591" s="198"/>
      <c r="QJF591" s="198"/>
      <c r="QJG591" s="198"/>
      <c r="QJH591" s="198"/>
      <c r="QJI591" s="198"/>
      <c r="QJJ591" s="198"/>
      <c r="QJK591" s="198"/>
      <c r="QJL591" s="198"/>
      <c r="QJM591" s="198"/>
      <c r="QJN591" s="198"/>
      <c r="QJO591" s="198"/>
      <c r="QJP591" s="198"/>
      <c r="QJQ591" s="198"/>
      <c r="QJR591" s="198"/>
      <c r="QJS591" s="198"/>
      <c r="QJT591" s="198"/>
      <c r="QJU591" s="198"/>
      <c r="QJV591" s="198"/>
      <c r="QJW591" s="198"/>
      <c r="QJX591" s="198"/>
      <c r="QJY591" s="198"/>
      <c r="QJZ591" s="198"/>
      <c r="QKA591" s="198"/>
      <c r="QKB591" s="198"/>
      <c r="QKC591" s="198"/>
      <c r="QKD591" s="198"/>
      <c r="QKE591" s="198"/>
      <c r="QKF591" s="198"/>
      <c r="QKG591" s="198"/>
      <c r="QKH591" s="198"/>
      <c r="QKI591" s="198"/>
      <c r="QKJ591" s="198"/>
      <c r="QKK591" s="198"/>
      <c r="QKL591" s="198"/>
      <c r="QKM591" s="198"/>
      <c r="QKN591" s="198"/>
      <c r="QKO591" s="198"/>
      <c r="QKP591" s="198"/>
      <c r="QKQ591" s="198"/>
      <c r="QKR591" s="198"/>
      <c r="QKS591" s="198"/>
      <c r="QKT591" s="198"/>
      <c r="QKU591" s="198"/>
      <c r="QKV591" s="198"/>
      <c r="QKW591" s="198"/>
      <c r="QKX591" s="198"/>
      <c r="QKY591" s="198"/>
      <c r="QKZ591" s="198"/>
      <c r="QLA591" s="198"/>
      <c r="QLB591" s="198"/>
      <c r="QLC591" s="198"/>
      <c r="QLD591" s="198"/>
      <c r="QLE591" s="198"/>
      <c r="QLF591" s="198"/>
      <c r="QLG591" s="198"/>
      <c r="QLH591" s="198"/>
      <c r="QLI591" s="198"/>
      <c r="QLJ591" s="198"/>
      <c r="QLK591" s="198"/>
      <c r="QLL591" s="198"/>
      <c r="QLM591" s="198"/>
      <c r="QLN591" s="198"/>
      <c r="QLO591" s="198"/>
      <c r="QLP591" s="198"/>
      <c r="QLQ591" s="198"/>
      <c r="QLR591" s="198"/>
      <c r="QLS591" s="198"/>
      <c r="QLT591" s="198"/>
      <c r="QLU591" s="198"/>
      <c r="QLV591" s="198"/>
      <c r="QLW591" s="198"/>
      <c r="QLX591" s="198"/>
      <c r="QLY591" s="198"/>
      <c r="QLZ591" s="198"/>
      <c r="QMA591" s="198"/>
      <c r="QMB591" s="198"/>
      <c r="QMC591" s="198"/>
      <c r="QMD591" s="198"/>
      <c r="QME591" s="198"/>
      <c r="QMF591" s="198"/>
      <c r="QMG591" s="198"/>
      <c r="QMH591" s="198"/>
      <c r="QMI591" s="198"/>
      <c r="QMJ591" s="198"/>
      <c r="QMK591" s="198"/>
      <c r="QML591" s="198"/>
      <c r="QMM591" s="198"/>
      <c r="QMN591" s="198"/>
      <c r="QMO591" s="198"/>
      <c r="QMP591" s="198"/>
      <c r="QMQ591" s="198"/>
      <c r="QMR591" s="198"/>
      <c r="QMS591" s="198"/>
      <c r="QMT591" s="198"/>
      <c r="QMU591" s="198"/>
      <c r="QMV591" s="198"/>
      <c r="QMW591" s="198"/>
      <c r="QMX591" s="198"/>
      <c r="QMY591" s="198"/>
      <c r="QMZ591" s="198"/>
      <c r="QNA591" s="198"/>
      <c r="QNB591" s="198"/>
      <c r="QNC591" s="198"/>
      <c r="QND591" s="198"/>
      <c r="QNE591" s="198"/>
      <c r="QNF591" s="198"/>
      <c r="QNG591" s="198"/>
      <c r="QNH591" s="198"/>
      <c r="QNI591" s="198"/>
      <c r="QNJ591" s="198"/>
      <c r="QNK591" s="198"/>
      <c r="QNL591" s="198"/>
      <c r="QNM591" s="198"/>
      <c r="QNN591" s="198"/>
      <c r="QNO591" s="198"/>
      <c r="QNP591" s="198"/>
      <c r="QNQ591" s="198"/>
      <c r="QNR591" s="198"/>
      <c r="QNS591" s="198"/>
      <c r="QNT591" s="198"/>
      <c r="QNU591" s="198"/>
      <c r="QNV591" s="198"/>
      <c r="QNW591" s="198"/>
      <c r="QNX591" s="198"/>
      <c r="QNY591" s="198"/>
      <c r="QNZ591" s="198"/>
      <c r="QOA591" s="198"/>
      <c r="QOB591" s="198"/>
      <c r="QOC591" s="198"/>
      <c r="QOD591" s="198"/>
      <c r="QOE591" s="198"/>
      <c r="QOF591" s="198"/>
      <c r="QOG591" s="198"/>
      <c r="QOH591" s="198"/>
      <c r="QOI591" s="198"/>
      <c r="QOJ591" s="198"/>
      <c r="QOK591" s="198"/>
      <c r="QOL591" s="198"/>
      <c r="QOM591" s="198"/>
      <c r="QON591" s="198"/>
      <c r="QOO591" s="198"/>
      <c r="QOP591" s="198"/>
      <c r="QOQ591" s="198"/>
      <c r="QOR591" s="198"/>
      <c r="QOS591" s="198"/>
      <c r="QOT591" s="198"/>
      <c r="QOU591" s="198"/>
      <c r="QOV591" s="198"/>
      <c r="QOW591" s="198"/>
      <c r="QOX591" s="198"/>
      <c r="QOY591" s="198"/>
      <c r="QOZ591" s="198"/>
      <c r="QPA591" s="198"/>
      <c r="QPB591" s="198"/>
      <c r="QPC591" s="198"/>
      <c r="QPD591" s="198"/>
      <c r="QPE591" s="198"/>
      <c r="QPF591" s="198"/>
      <c r="QPG591" s="198"/>
      <c r="QPH591" s="198"/>
      <c r="QPI591" s="198"/>
      <c r="QPJ591" s="198"/>
      <c r="QPK591" s="198"/>
      <c r="QPL591" s="198"/>
      <c r="QPM591" s="198"/>
      <c r="QPN591" s="198"/>
      <c r="QPO591" s="198"/>
      <c r="QPP591" s="198"/>
      <c r="QPQ591" s="198"/>
      <c r="QPR591" s="198"/>
      <c r="QPS591" s="198"/>
      <c r="QPT591" s="198"/>
      <c r="QPU591" s="198"/>
      <c r="QPV591" s="198"/>
      <c r="QPW591" s="198"/>
      <c r="QPX591" s="198"/>
      <c r="QPY591" s="198"/>
      <c r="QPZ591" s="198"/>
      <c r="QQA591" s="198"/>
      <c r="QQB591" s="198"/>
      <c r="QQC591" s="198"/>
      <c r="QQD591" s="198"/>
      <c r="QQE591" s="198"/>
      <c r="QQF591" s="198"/>
      <c r="QQG591" s="198"/>
      <c r="QQH591" s="198"/>
      <c r="QQI591" s="198"/>
      <c r="QQJ591" s="198"/>
      <c r="QQK591" s="198"/>
      <c r="QQL591" s="198"/>
      <c r="QQM591" s="198"/>
      <c r="QQN591" s="198"/>
      <c r="QQO591" s="198"/>
      <c r="QQP591" s="198"/>
      <c r="QQQ591" s="198"/>
      <c r="QQR591" s="198"/>
      <c r="QQS591" s="198"/>
      <c r="QQT591" s="198"/>
      <c r="QQU591" s="198"/>
      <c r="QQV591" s="198"/>
      <c r="QQW591" s="198"/>
      <c r="QQX591" s="198"/>
      <c r="QQY591" s="198"/>
      <c r="QQZ591" s="198"/>
      <c r="QRA591" s="198"/>
      <c r="QRB591" s="198"/>
      <c r="QRC591" s="198"/>
      <c r="QRD591" s="198"/>
      <c r="QRE591" s="198"/>
      <c r="QRF591" s="198"/>
      <c r="QRG591" s="198"/>
      <c r="QRH591" s="198"/>
      <c r="QRI591" s="198"/>
      <c r="QRJ591" s="198"/>
      <c r="QRK591" s="198"/>
      <c r="QRL591" s="198"/>
      <c r="QRM591" s="198"/>
      <c r="QRN591" s="198"/>
      <c r="QRO591" s="198"/>
      <c r="QRP591" s="198"/>
      <c r="QRQ591" s="198"/>
      <c r="QRR591" s="198"/>
      <c r="QRS591" s="198"/>
      <c r="QRT591" s="198"/>
      <c r="QRU591" s="198"/>
      <c r="QRV591" s="198"/>
      <c r="QRW591" s="198"/>
      <c r="QRX591" s="198"/>
      <c r="QRY591" s="198"/>
      <c r="QRZ591" s="198"/>
      <c r="QSA591" s="198"/>
      <c r="QSB591" s="198"/>
      <c r="QSC591" s="198"/>
      <c r="QSD591" s="198"/>
      <c r="QSE591" s="198"/>
      <c r="QSF591" s="198"/>
      <c r="QSG591" s="198"/>
      <c r="QSH591" s="198"/>
      <c r="QSI591" s="198"/>
      <c r="QSJ591" s="198"/>
      <c r="QSK591" s="198"/>
      <c r="QSL591" s="198"/>
      <c r="QSM591" s="198"/>
      <c r="QSN591" s="198"/>
      <c r="QSO591" s="198"/>
      <c r="QSP591" s="198"/>
      <c r="QSQ591" s="198"/>
      <c r="QSR591" s="198"/>
      <c r="QSS591" s="198"/>
      <c r="QST591" s="198"/>
      <c r="QSU591" s="198"/>
      <c r="QSV591" s="198"/>
      <c r="QSW591" s="198"/>
      <c r="QSX591" s="198"/>
      <c r="QSY591" s="198"/>
      <c r="QSZ591" s="198"/>
      <c r="QTA591" s="198"/>
      <c r="QTB591" s="198"/>
      <c r="QTC591" s="198"/>
      <c r="QTD591" s="198"/>
      <c r="QTE591" s="198"/>
      <c r="QTF591" s="198"/>
      <c r="QTG591" s="198"/>
      <c r="QTH591" s="198"/>
      <c r="QTI591" s="198"/>
      <c r="QTJ591" s="198"/>
      <c r="QTK591" s="198"/>
      <c r="QTL591" s="198"/>
      <c r="QTM591" s="198"/>
      <c r="QTN591" s="198"/>
      <c r="QTO591" s="198"/>
      <c r="QTP591" s="198"/>
      <c r="QTQ591" s="198"/>
      <c r="QTR591" s="198"/>
      <c r="QTS591" s="198"/>
      <c r="QTT591" s="198"/>
      <c r="QTU591" s="198"/>
      <c r="QTV591" s="198"/>
      <c r="QTW591" s="198"/>
      <c r="QTX591" s="198"/>
      <c r="QTY591" s="198"/>
      <c r="QTZ591" s="198"/>
      <c r="QUA591" s="198"/>
      <c r="QUB591" s="198"/>
      <c r="QUC591" s="198"/>
      <c r="QUD591" s="198"/>
      <c r="QUE591" s="198"/>
      <c r="QUF591" s="198"/>
      <c r="QUG591" s="198"/>
      <c r="QUH591" s="198"/>
      <c r="QUI591" s="198"/>
      <c r="QUJ591" s="198"/>
      <c r="QUK591" s="198"/>
      <c r="QUL591" s="198"/>
      <c r="QUM591" s="198"/>
      <c r="QUN591" s="198"/>
      <c r="QUO591" s="198"/>
      <c r="QUP591" s="198"/>
      <c r="QUQ591" s="198"/>
      <c r="QUR591" s="198"/>
      <c r="QUS591" s="198"/>
      <c r="QUT591" s="198"/>
      <c r="QUU591" s="198"/>
      <c r="QUV591" s="198"/>
      <c r="QUW591" s="198"/>
      <c r="QUX591" s="198"/>
      <c r="QUY591" s="198"/>
      <c r="QUZ591" s="198"/>
      <c r="QVA591" s="198"/>
      <c r="QVB591" s="198"/>
      <c r="QVC591" s="198"/>
      <c r="QVD591" s="198"/>
      <c r="QVE591" s="198"/>
      <c r="QVF591" s="198"/>
      <c r="QVG591" s="198"/>
      <c r="QVH591" s="198"/>
      <c r="QVI591" s="198"/>
      <c r="QVJ591" s="198"/>
      <c r="QVK591" s="198"/>
      <c r="QVL591" s="198"/>
      <c r="QVM591" s="198"/>
      <c r="QVN591" s="198"/>
      <c r="QVO591" s="198"/>
      <c r="QVP591" s="198"/>
      <c r="QVQ591" s="198"/>
      <c r="QVR591" s="198"/>
      <c r="QVS591" s="198"/>
      <c r="QVT591" s="198"/>
      <c r="QVU591" s="198"/>
      <c r="QVV591" s="198"/>
      <c r="QVW591" s="198"/>
      <c r="QVX591" s="198"/>
      <c r="QVY591" s="198"/>
      <c r="QVZ591" s="198"/>
      <c r="QWA591" s="198"/>
      <c r="QWB591" s="198"/>
      <c r="QWC591" s="198"/>
      <c r="QWD591" s="198"/>
      <c r="QWE591" s="198"/>
      <c r="QWF591" s="198"/>
      <c r="QWG591" s="198"/>
      <c r="QWH591" s="198"/>
      <c r="QWI591" s="198"/>
      <c r="QWJ591" s="198"/>
      <c r="QWK591" s="198"/>
      <c r="QWL591" s="198"/>
      <c r="QWM591" s="198"/>
      <c r="QWN591" s="198"/>
      <c r="QWO591" s="198"/>
      <c r="QWP591" s="198"/>
      <c r="QWQ591" s="198"/>
      <c r="QWR591" s="198"/>
      <c r="QWS591" s="198"/>
      <c r="QWT591" s="198"/>
      <c r="QWU591" s="198"/>
      <c r="QWV591" s="198"/>
      <c r="QWW591" s="198"/>
      <c r="QWX591" s="198"/>
      <c r="QWY591" s="198"/>
      <c r="QWZ591" s="198"/>
      <c r="QXA591" s="198"/>
      <c r="QXB591" s="198"/>
      <c r="QXC591" s="198"/>
      <c r="QXD591" s="198"/>
      <c r="QXE591" s="198"/>
      <c r="QXF591" s="198"/>
      <c r="QXG591" s="198"/>
      <c r="QXH591" s="198"/>
      <c r="QXI591" s="198"/>
      <c r="QXJ591" s="198"/>
      <c r="QXK591" s="198"/>
      <c r="QXL591" s="198"/>
      <c r="QXM591" s="198"/>
      <c r="QXN591" s="198"/>
      <c r="QXO591" s="198"/>
      <c r="QXP591" s="198"/>
      <c r="QXQ591" s="198"/>
      <c r="QXR591" s="198"/>
      <c r="QXS591" s="198"/>
      <c r="QXT591" s="198"/>
      <c r="QXU591" s="198"/>
      <c r="QXV591" s="198"/>
      <c r="QXW591" s="198"/>
      <c r="QXX591" s="198"/>
      <c r="QXY591" s="198"/>
      <c r="QXZ591" s="198"/>
      <c r="QYA591" s="198"/>
      <c r="QYB591" s="198"/>
      <c r="QYC591" s="198"/>
      <c r="QYD591" s="198"/>
      <c r="QYE591" s="198"/>
      <c r="QYF591" s="198"/>
      <c r="QYG591" s="198"/>
      <c r="QYH591" s="198"/>
      <c r="QYI591" s="198"/>
      <c r="QYJ591" s="198"/>
      <c r="QYK591" s="198"/>
      <c r="QYL591" s="198"/>
      <c r="QYM591" s="198"/>
      <c r="QYN591" s="198"/>
      <c r="QYO591" s="198"/>
      <c r="QYP591" s="198"/>
      <c r="QYQ591" s="198"/>
      <c r="QYR591" s="198"/>
      <c r="QYS591" s="198"/>
      <c r="QYT591" s="198"/>
      <c r="QYU591" s="198"/>
      <c r="QYV591" s="198"/>
      <c r="QYW591" s="198"/>
      <c r="QYX591" s="198"/>
      <c r="QYY591" s="198"/>
      <c r="QYZ591" s="198"/>
      <c r="QZA591" s="198"/>
      <c r="QZB591" s="198"/>
      <c r="QZC591" s="198"/>
      <c r="QZD591" s="198"/>
      <c r="QZE591" s="198"/>
      <c r="QZF591" s="198"/>
      <c r="QZG591" s="198"/>
      <c r="QZH591" s="198"/>
      <c r="QZI591" s="198"/>
      <c r="QZJ591" s="198"/>
      <c r="QZK591" s="198"/>
      <c r="QZL591" s="198"/>
      <c r="QZM591" s="198"/>
      <c r="QZN591" s="198"/>
      <c r="QZO591" s="198"/>
      <c r="QZP591" s="198"/>
      <c r="QZQ591" s="198"/>
      <c r="QZR591" s="198"/>
      <c r="QZS591" s="198"/>
      <c r="QZT591" s="198"/>
      <c r="QZU591" s="198"/>
      <c r="QZV591" s="198"/>
      <c r="QZW591" s="198"/>
      <c r="QZX591" s="198"/>
      <c r="QZY591" s="198"/>
      <c r="QZZ591" s="198"/>
      <c r="RAA591" s="198"/>
      <c r="RAB591" s="198"/>
      <c r="RAC591" s="198"/>
      <c r="RAD591" s="198"/>
      <c r="RAE591" s="198"/>
      <c r="RAF591" s="198"/>
      <c r="RAG591" s="198"/>
      <c r="RAH591" s="198"/>
      <c r="RAI591" s="198"/>
      <c r="RAJ591" s="198"/>
      <c r="RAK591" s="198"/>
      <c r="RAL591" s="198"/>
      <c r="RAM591" s="198"/>
      <c r="RAN591" s="198"/>
      <c r="RAO591" s="198"/>
      <c r="RAP591" s="198"/>
      <c r="RAQ591" s="198"/>
      <c r="RAR591" s="198"/>
      <c r="RAS591" s="198"/>
      <c r="RAT591" s="198"/>
      <c r="RAU591" s="198"/>
      <c r="RAV591" s="198"/>
      <c r="RAW591" s="198"/>
      <c r="RAX591" s="198"/>
      <c r="RAY591" s="198"/>
      <c r="RAZ591" s="198"/>
      <c r="RBA591" s="198"/>
      <c r="RBB591" s="198"/>
      <c r="RBC591" s="198"/>
      <c r="RBD591" s="198"/>
      <c r="RBE591" s="198"/>
      <c r="RBF591" s="198"/>
      <c r="RBG591" s="198"/>
      <c r="RBH591" s="198"/>
      <c r="RBI591" s="198"/>
      <c r="RBJ591" s="198"/>
      <c r="RBK591" s="198"/>
      <c r="RBL591" s="198"/>
      <c r="RBM591" s="198"/>
      <c r="RBN591" s="198"/>
      <c r="RBO591" s="198"/>
      <c r="RBP591" s="198"/>
      <c r="RBQ591" s="198"/>
      <c r="RBR591" s="198"/>
      <c r="RBS591" s="198"/>
      <c r="RBT591" s="198"/>
      <c r="RBU591" s="198"/>
      <c r="RBV591" s="198"/>
      <c r="RBW591" s="198"/>
      <c r="RBX591" s="198"/>
      <c r="RBY591" s="198"/>
      <c r="RBZ591" s="198"/>
      <c r="RCA591" s="198"/>
      <c r="RCB591" s="198"/>
      <c r="RCC591" s="198"/>
      <c r="RCD591" s="198"/>
      <c r="RCE591" s="198"/>
      <c r="RCF591" s="198"/>
      <c r="RCG591" s="198"/>
      <c r="RCH591" s="198"/>
      <c r="RCI591" s="198"/>
      <c r="RCJ591" s="198"/>
      <c r="RCK591" s="198"/>
      <c r="RCL591" s="198"/>
      <c r="RCM591" s="198"/>
      <c r="RCN591" s="198"/>
      <c r="RCO591" s="198"/>
      <c r="RCP591" s="198"/>
      <c r="RCQ591" s="198"/>
      <c r="RCR591" s="198"/>
      <c r="RCS591" s="198"/>
      <c r="RCT591" s="198"/>
      <c r="RCU591" s="198"/>
      <c r="RCV591" s="198"/>
      <c r="RCW591" s="198"/>
      <c r="RCX591" s="198"/>
      <c r="RCY591" s="198"/>
      <c r="RCZ591" s="198"/>
      <c r="RDA591" s="198"/>
      <c r="RDB591" s="198"/>
      <c r="RDC591" s="198"/>
      <c r="RDD591" s="198"/>
      <c r="RDE591" s="198"/>
      <c r="RDF591" s="198"/>
      <c r="RDG591" s="198"/>
      <c r="RDH591" s="198"/>
      <c r="RDI591" s="198"/>
      <c r="RDJ591" s="198"/>
      <c r="RDK591" s="198"/>
      <c r="RDL591" s="198"/>
      <c r="RDM591" s="198"/>
      <c r="RDN591" s="198"/>
      <c r="RDO591" s="198"/>
      <c r="RDP591" s="198"/>
      <c r="RDQ591" s="198"/>
      <c r="RDR591" s="198"/>
      <c r="RDS591" s="198"/>
      <c r="RDT591" s="198"/>
      <c r="RDU591" s="198"/>
      <c r="RDV591" s="198"/>
      <c r="RDW591" s="198"/>
      <c r="RDX591" s="198"/>
      <c r="RDY591" s="198"/>
      <c r="RDZ591" s="198"/>
      <c r="REA591" s="198"/>
      <c r="REB591" s="198"/>
      <c r="REC591" s="198"/>
      <c r="RED591" s="198"/>
      <c r="REE591" s="198"/>
      <c r="REF591" s="198"/>
      <c r="REG591" s="198"/>
      <c r="REH591" s="198"/>
      <c r="REI591" s="198"/>
      <c r="REJ591" s="198"/>
      <c r="REK591" s="198"/>
      <c r="REL591" s="198"/>
      <c r="REM591" s="198"/>
      <c r="REN591" s="198"/>
      <c r="REO591" s="198"/>
      <c r="REP591" s="198"/>
      <c r="REQ591" s="198"/>
      <c r="RER591" s="198"/>
      <c r="RES591" s="198"/>
      <c r="RET591" s="198"/>
      <c r="REU591" s="198"/>
      <c r="REV591" s="198"/>
      <c r="REW591" s="198"/>
      <c r="REX591" s="198"/>
      <c r="REY591" s="198"/>
      <c r="REZ591" s="198"/>
      <c r="RFA591" s="198"/>
      <c r="RFB591" s="198"/>
      <c r="RFC591" s="198"/>
      <c r="RFD591" s="198"/>
      <c r="RFE591" s="198"/>
      <c r="RFF591" s="198"/>
      <c r="RFG591" s="198"/>
      <c r="RFH591" s="198"/>
      <c r="RFI591" s="198"/>
      <c r="RFJ591" s="198"/>
      <c r="RFK591" s="198"/>
      <c r="RFL591" s="198"/>
      <c r="RFM591" s="198"/>
      <c r="RFN591" s="198"/>
      <c r="RFO591" s="198"/>
      <c r="RFP591" s="198"/>
      <c r="RFQ591" s="198"/>
      <c r="RFR591" s="198"/>
      <c r="RFS591" s="198"/>
      <c r="RFT591" s="198"/>
      <c r="RFU591" s="198"/>
      <c r="RFV591" s="198"/>
      <c r="RFW591" s="198"/>
      <c r="RFX591" s="198"/>
      <c r="RFY591" s="198"/>
      <c r="RFZ591" s="198"/>
      <c r="RGA591" s="198"/>
      <c r="RGB591" s="198"/>
      <c r="RGC591" s="198"/>
      <c r="RGD591" s="198"/>
      <c r="RGE591" s="198"/>
      <c r="RGF591" s="198"/>
      <c r="RGG591" s="198"/>
      <c r="RGH591" s="198"/>
      <c r="RGI591" s="198"/>
      <c r="RGJ591" s="198"/>
      <c r="RGK591" s="198"/>
      <c r="RGL591" s="198"/>
      <c r="RGM591" s="198"/>
      <c r="RGN591" s="198"/>
      <c r="RGO591" s="198"/>
      <c r="RGP591" s="198"/>
      <c r="RGQ591" s="198"/>
      <c r="RGR591" s="198"/>
      <c r="RGS591" s="198"/>
      <c r="RGT591" s="198"/>
      <c r="RGU591" s="198"/>
      <c r="RGV591" s="198"/>
      <c r="RGW591" s="198"/>
      <c r="RGX591" s="198"/>
      <c r="RGY591" s="198"/>
      <c r="RGZ591" s="198"/>
      <c r="RHA591" s="198"/>
      <c r="RHB591" s="198"/>
      <c r="RHC591" s="198"/>
      <c r="RHD591" s="198"/>
      <c r="RHE591" s="198"/>
      <c r="RHF591" s="198"/>
      <c r="RHG591" s="198"/>
      <c r="RHH591" s="198"/>
      <c r="RHI591" s="198"/>
      <c r="RHJ591" s="198"/>
      <c r="RHK591" s="198"/>
      <c r="RHL591" s="198"/>
      <c r="RHM591" s="198"/>
      <c r="RHN591" s="198"/>
      <c r="RHO591" s="198"/>
      <c r="RHP591" s="198"/>
      <c r="RHQ591" s="198"/>
      <c r="RHR591" s="198"/>
      <c r="RHS591" s="198"/>
      <c r="RHT591" s="198"/>
      <c r="RHU591" s="198"/>
      <c r="RHV591" s="198"/>
      <c r="RHW591" s="198"/>
      <c r="RHX591" s="198"/>
      <c r="RHY591" s="198"/>
      <c r="RHZ591" s="198"/>
      <c r="RIA591" s="198"/>
      <c r="RIB591" s="198"/>
      <c r="RIC591" s="198"/>
      <c r="RID591" s="198"/>
      <c r="RIE591" s="198"/>
      <c r="RIF591" s="198"/>
      <c r="RIG591" s="198"/>
      <c r="RIH591" s="198"/>
      <c r="RII591" s="198"/>
      <c r="RIJ591" s="198"/>
      <c r="RIK591" s="198"/>
      <c r="RIL591" s="198"/>
      <c r="RIM591" s="198"/>
      <c r="RIN591" s="198"/>
      <c r="RIO591" s="198"/>
      <c r="RIP591" s="198"/>
      <c r="RIQ591" s="198"/>
      <c r="RIR591" s="198"/>
      <c r="RIS591" s="198"/>
      <c r="RIT591" s="198"/>
      <c r="RIU591" s="198"/>
      <c r="RIV591" s="198"/>
      <c r="RIW591" s="198"/>
      <c r="RIX591" s="198"/>
      <c r="RIY591" s="198"/>
      <c r="RIZ591" s="198"/>
      <c r="RJA591" s="198"/>
      <c r="RJB591" s="198"/>
      <c r="RJC591" s="198"/>
      <c r="RJD591" s="198"/>
      <c r="RJE591" s="198"/>
      <c r="RJF591" s="198"/>
      <c r="RJG591" s="198"/>
      <c r="RJH591" s="198"/>
      <c r="RJI591" s="198"/>
      <c r="RJJ591" s="198"/>
      <c r="RJK591" s="198"/>
      <c r="RJL591" s="198"/>
      <c r="RJM591" s="198"/>
      <c r="RJN591" s="198"/>
      <c r="RJO591" s="198"/>
      <c r="RJP591" s="198"/>
      <c r="RJQ591" s="198"/>
      <c r="RJR591" s="198"/>
      <c r="RJS591" s="198"/>
      <c r="RJT591" s="198"/>
      <c r="RJU591" s="198"/>
      <c r="RJV591" s="198"/>
      <c r="RJW591" s="198"/>
      <c r="RJX591" s="198"/>
      <c r="RJY591" s="198"/>
      <c r="RJZ591" s="198"/>
      <c r="RKA591" s="198"/>
      <c r="RKB591" s="198"/>
      <c r="RKC591" s="198"/>
      <c r="RKD591" s="198"/>
      <c r="RKE591" s="198"/>
      <c r="RKF591" s="198"/>
      <c r="RKG591" s="198"/>
      <c r="RKH591" s="198"/>
      <c r="RKI591" s="198"/>
      <c r="RKJ591" s="198"/>
      <c r="RKK591" s="198"/>
      <c r="RKL591" s="198"/>
      <c r="RKM591" s="198"/>
      <c r="RKN591" s="198"/>
      <c r="RKO591" s="198"/>
      <c r="RKP591" s="198"/>
      <c r="RKQ591" s="198"/>
      <c r="RKR591" s="198"/>
      <c r="RKS591" s="198"/>
      <c r="RKT591" s="198"/>
      <c r="RKU591" s="198"/>
      <c r="RKV591" s="198"/>
      <c r="RKW591" s="198"/>
      <c r="RKX591" s="198"/>
      <c r="RKY591" s="198"/>
      <c r="RKZ591" s="198"/>
      <c r="RLA591" s="198"/>
      <c r="RLB591" s="198"/>
      <c r="RLC591" s="198"/>
      <c r="RLD591" s="198"/>
      <c r="RLE591" s="198"/>
      <c r="RLF591" s="198"/>
      <c r="RLG591" s="198"/>
      <c r="RLH591" s="198"/>
      <c r="RLI591" s="198"/>
      <c r="RLJ591" s="198"/>
      <c r="RLK591" s="198"/>
      <c r="RLL591" s="198"/>
      <c r="RLM591" s="198"/>
      <c r="RLN591" s="198"/>
      <c r="RLO591" s="198"/>
      <c r="RLP591" s="198"/>
      <c r="RLQ591" s="198"/>
      <c r="RLR591" s="198"/>
      <c r="RLS591" s="198"/>
      <c r="RLT591" s="198"/>
      <c r="RLU591" s="198"/>
      <c r="RLV591" s="198"/>
      <c r="RLW591" s="198"/>
      <c r="RLX591" s="198"/>
      <c r="RLY591" s="198"/>
      <c r="RLZ591" s="198"/>
      <c r="RMA591" s="198"/>
      <c r="RMB591" s="198"/>
      <c r="RMC591" s="198"/>
      <c r="RMD591" s="198"/>
      <c r="RME591" s="198"/>
      <c r="RMF591" s="198"/>
      <c r="RMG591" s="198"/>
      <c r="RMH591" s="198"/>
      <c r="RMI591" s="198"/>
      <c r="RMJ591" s="198"/>
      <c r="RMK591" s="198"/>
      <c r="RML591" s="198"/>
      <c r="RMM591" s="198"/>
      <c r="RMN591" s="198"/>
      <c r="RMO591" s="198"/>
      <c r="RMP591" s="198"/>
      <c r="RMQ591" s="198"/>
      <c r="RMR591" s="198"/>
      <c r="RMS591" s="198"/>
      <c r="RMT591" s="198"/>
      <c r="RMU591" s="198"/>
      <c r="RMV591" s="198"/>
      <c r="RMW591" s="198"/>
      <c r="RMX591" s="198"/>
      <c r="RMY591" s="198"/>
      <c r="RMZ591" s="198"/>
      <c r="RNA591" s="198"/>
      <c r="RNB591" s="198"/>
      <c r="RNC591" s="198"/>
      <c r="RND591" s="198"/>
      <c r="RNE591" s="198"/>
      <c r="RNF591" s="198"/>
      <c r="RNG591" s="198"/>
      <c r="RNH591" s="198"/>
      <c r="RNI591" s="198"/>
      <c r="RNJ591" s="198"/>
      <c r="RNK591" s="198"/>
      <c r="RNL591" s="198"/>
      <c r="RNM591" s="198"/>
      <c r="RNN591" s="198"/>
      <c r="RNO591" s="198"/>
      <c r="RNP591" s="198"/>
      <c r="RNQ591" s="198"/>
      <c r="RNR591" s="198"/>
      <c r="RNS591" s="198"/>
      <c r="RNT591" s="198"/>
      <c r="RNU591" s="198"/>
      <c r="RNV591" s="198"/>
      <c r="RNW591" s="198"/>
      <c r="RNX591" s="198"/>
      <c r="RNY591" s="198"/>
      <c r="RNZ591" s="198"/>
      <c r="ROA591" s="198"/>
      <c r="ROB591" s="198"/>
      <c r="ROC591" s="198"/>
      <c r="ROD591" s="198"/>
      <c r="ROE591" s="198"/>
      <c r="ROF591" s="198"/>
      <c r="ROG591" s="198"/>
      <c r="ROH591" s="198"/>
      <c r="ROI591" s="198"/>
      <c r="ROJ591" s="198"/>
      <c r="ROK591" s="198"/>
      <c r="ROL591" s="198"/>
      <c r="ROM591" s="198"/>
      <c r="RON591" s="198"/>
      <c r="ROO591" s="198"/>
      <c r="ROP591" s="198"/>
      <c r="ROQ591" s="198"/>
      <c r="ROR591" s="198"/>
      <c r="ROS591" s="198"/>
      <c r="ROT591" s="198"/>
      <c r="ROU591" s="198"/>
      <c r="ROV591" s="198"/>
      <c r="ROW591" s="198"/>
      <c r="ROX591" s="198"/>
      <c r="ROY591" s="198"/>
      <c r="ROZ591" s="198"/>
      <c r="RPA591" s="198"/>
      <c r="RPB591" s="198"/>
      <c r="RPC591" s="198"/>
      <c r="RPD591" s="198"/>
      <c r="RPE591" s="198"/>
      <c r="RPF591" s="198"/>
      <c r="RPG591" s="198"/>
      <c r="RPH591" s="198"/>
      <c r="RPI591" s="198"/>
      <c r="RPJ591" s="198"/>
      <c r="RPK591" s="198"/>
      <c r="RPL591" s="198"/>
      <c r="RPM591" s="198"/>
      <c r="RPN591" s="198"/>
      <c r="RPO591" s="198"/>
      <c r="RPP591" s="198"/>
      <c r="RPQ591" s="198"/>
      <c r="RPR591" s="198"/>
      <c r="RPS591" s="198"/>
      <c r="RPT591" s="198"/>
      <c r="RPU591" s="198"/>
      <c r="RPV591" s="198"/>
      <c r="RPW591" s="198"/>
      <c r="RPX591" s="198"/>
      <c r="RPY591" s="198"/>
      <c r="RPZ591" s="198"/>
      <c r="RQA591" s="198"/>
      <c r="RQB591" s="198"/>
      <c r="RQC591" s="198"/>
      <c r="RQD591" s="198"/>
      <c r="RQE591" s="198"/>
      <c r="RQF591" s="198"/>
      <c r="RQG591" s="198"/>
      <c r="RQH591" s="198"/>
      <c r="RQI591" s="198"/>
      <c r="RQJ591" s="198"/>
      <c r="RQK591" s="198"/>
      <c r="RQL591" s="198"/>
      <c r="RQM591" s="198"/>
      <c r="RQN591" s="198"/>
      <c r="RQO591" s="198"/>
      <c r="RQP591" s="198"/>
      <c r="RQQ591" s="198"/>
      <c r="RQR591" s="198"/>
      <c r="RQS591" s="198"/>
      <c r="RQT591" s="198"/>
      <c r="RQU591" s="198"/>
      <c r="RQV591" s="198"/>
      <c r="RQW591" s="198"/>
      <c r="RQX591" s="198"/>
      <c r="RQY591" s="198"/>
      <c r="RQZ591" s="198"/>
      <c r="RRA591" s="198"/>
      <c r="RRB591" s="198"/>
      <c r="RRC591" s="198"/>
      <c r="RRD591" s="198"/>
      <c r="RRE591" s="198"/>
      <c r="RRF591" s="198"/>
      <c r="RRG591" s="198"/>
      <c r="RRH591" s="198"/>
      <c r="RRI591" s="198"/>
      <c r="RRJ591" s="198"/>
      <c r="RRK591" s="198"/>
      <c r="RRL591" s="198"/>
      <c r="RRM591" s="198"/>
      <c r="RRN591" s="198"/>
      <c r="RRO591" s="198"/>
      <c r="RRP591" s="198"/>
      <c r="RRQ591" s="198"/>
      <c r="RRR591" s="198"/>
      <c r="RRS591" s="198"/>
      <c r="RRT591" s="198"/>
      <c r="RRU591" s="198"/>
      <c r="RRV591" s="198"/>
      <c r="RRW591" s="198"/>
      <c r="RRX591" s="198"/>
      <c r="RRY591" s="198"/>
      <c r="RRZ591" s="198"/>
      <c r="RSA591" s="198"/>
      <c r="RSB591" s="198"/>
      <c r="RSC591" s="198"/>
      <c r="RSD591" s="198"/>
      <c r="RSE591" s="198"/>
      <c r="RSF591" s="198"/>
      <c r="RSG591" s="198"/>
      <c r="RSH591" s="198"/>
      <c r="RSI591" s="198"/>
      <c r="RSJ591" s="198"/>
      <c r="RSK591" s="198"/>
      <c r="RSL591" s="198"/>
      <c r="RSM591" s="198"/>
      <c r="RSN591" s="198"/>
      <c r="RSO591" s="198"/>
      <c r="RSP591" s="198"/>
      <c r="RSQ591" s="198"/>
      <c r="RSR591" s="198"/>
      <c r="RSS591" s="198"/>
      <c r="RST591" s="198"/>
      <c r="RSU591" s="198"/>
      <c r="RSV591" s="198"/>
      <c r="RSW591" s="198"/>
      <c r="RSX591" s="198"/>
      <c r="RSY591" s="198"/>
      <c r="RSZ591" s="198"/>
      <c r="RTA591" s="198"/>
      <c r="RTB591" s="198"/>
      <c r="RTC591" s="198"/>
      <c r="RTD591" s="198"/>
      <c r="RTE591" s="198"/>
      <c r="RTF591" s="198"/>
      <c r="RTG591" s="198"/>
      <c r="RTH591" s="198"/>
      <c r="RTI591" s="198"/>
      <c r="RTJ591" s="198"/>
      <c r="RTK591" s="198"/>
      <c r="RTL591" s="198"/>
      <c r="RTM591" s="198"/>
      <c r="RTN591" s="198"/>
      <c r="RTO591" s="198"/>
      <c r="RTP591" s="198"/>
      <c r="RTQ591" s="198"/>
      <c r="RTR591" s="198"/>
      <c r="RTS591" s="198"/>
      <c r="RTT591" s="198"/>
      <c r="RTU591" s="198"/>
      <c r="RTV591" s="198"/>
      <c r="RTW591" s="198"/>
      <c r="RTX591" s="198"/>
      <c r="RTY591" s="198"/>
      <c r="RTZ591" s="198"/>
      <c r="RUA591" s="198"/>
      <c r="RUB591" s="198"/>
      <c r="RUC591" s="198"/>
      <c r="RUD591" s="198"/>
      <c r="RUE591" s="198"/>
      <c r="RUF591" s="198"/>
      <c r="RUG591" s="198"/>
      <c r="RUH591" s="198"/>
      <c r="RUI591" s="198"/>
      <c r="RUJ591" s="198"/>
      <c r="RUK591" s="198"/>
      <c r="RUL591" s="198"/>
      <c r="RUM591" s="198"/>
      <c r="RUN591" s="198"/>
      <c r="RUO591" s="198"/>
      <c r="RUP591" s="198"/>
      <c r="RUQ591" s="198"/>
      <c r="RUR591" s="198"/>
      <c r="RUS591" s="198"/>
      <c r="RUT591" s="198"/>
      <c r="RUU591" s="198"/>
      <c r="RUV591" s="198"/>
      <c r="RUW591" s="198"/>
      <c r="RUX591" s="198"/>
      <c r="RUY591" s="198"/>
      <c r="RUZ591" s="198"/>
      <c r="RVA591" s="198"/>
      <c r="RVB591" s="198"/>
      <c r="RVC591" s="198"/>
      <c r="RVD591" s="198"/>
      <c r="RVE591" s="198"/>
      <c r="RVF591" s="198"/>
      <c r="RVG591" s="198"/>
      <c r="RVH591" s="198"/>
      <c r="RVI591" s="198"/>
      <c r="RVJ591" s="198"/>
      <c r="RVK591" s="198"/>
      <c r="RVL591" s="198"/>
      <c r="RVM591" s="198"/>
      <c r="RVN591" s="198"/>
      <c r="RVO591" s="198"/>
      <c r="RVP591" s="198"/>
      <c r="RVQ591" s="198"/>
      <c r="RVR591" s="198"/>
      <c r="RVS591" s="198"/>
      <c r="RVT591" s="198"/>
      <c r="RVU591" s="198"/>
      <c r="RVV591" s="198"/>
      <c r="RVW591" s="198"/>
      <c r="RVX591" s="198"/>
      <c r="RVY591" s="198"/>
      <c r="RVZ591" s="198"/>
      <c r="RWA591" s="198"/>
      <c r="RWB591" s="198"/>
      <c r="RWC591" s="198"/>
      <c r="RWD591" s="198"/>
      <c r="RWE591" s="198"/>
      <c r="RWF591" s="198"/>
      <c r="RWG591" s="198"/>
      <c r="RWH591" s="198"/>
      <c r="RWI591" s="198"/>
      <c r="RWJ591" s="198"/>
      <c r="RWK591" s="198"/>
      <c r="RWL591" s="198"/>
      <c r="RWM591" s="198"/>
      <c r="RWN591" s="198"/>
      <c r="RWO591" s="198"/>
      <c r="RWP591" s="198"/>
      <c r="RWQ591" s="198"/>
      <c r="RWR591" s="198"/>
      <c r="RWS591" s="198"/>
      <c r="RWT591" s="198"/>
      <c r="RWU591" s="198"/>
      <c r="RWV591" s="198"/>
      <c r="RWW591" s="198"/>
      <c r="RWX591" s="198"/>
      <c r="RWY591" s="198"/>
      <c r="RWZ591" s="198"/>
      <c r="RXA591" s="198"/>
      <c r="RXB591" s="198"/>
      <c r="RXC591" s="198"/>
      <c r="RXD591" s="198"/>
      <c r="RXE591" s="198"/>
      <c r="RXF591" s="198"/>
      <c r="RXG591" s="198"/>
      <c r="RXH591" s="198"/>
      <c r="RXI591" s="198"/>
      <c r="RXJ591" s="198"/>
      <c r="RXK591" s="198"/>
      <c r="RXL591" s="198"/>
      <c r="RXM591" s="198"/>
      <c r="RXN591" s="198"/>
      <c r="RXO591" s="198"/>
      <c r="RXP591" s="198"/>
      <c r="RXQ591" s="198"/>
      <c r="RXR591" s="198"/>
      <c r="RXS591" s="198"/>
      <c r="RXT591" s="198"/>
      <c r="RXU591" s="198"/>
      <c r="RXV591" s="198"/>
      <c r="RXW591" s="198"/>
      <c r="RXX591" s="198"/>
      <c r="RXY591" s="198"/>
      <c r="RXZ591" s="198"/>
      <c r="RYA591" s="198"/>
      <c r="RYB591" s="198"/>
      <c r="RYC591" s="198"/>
      <c r="RYD591" s="198"/>
      <c r="RYE591" s="198"/>
      <c r="RYF591" s="198"/>
      <c r="RYG591" s="198"/>
      <c r="RYH591" s="198"/>
      <c r="RYI591" s="198"/>
      <c r="RYJ591" s="198"/>
      <c r="RYK591" s="198"/>
      <c r="RYL591" s="198"/>
      <c r="RYM591" s="198"/>
      <c r="RYN591" s="198"/>
      <c r="RYO591" s="198"/>
      <c r="RYP591" s="198"/>
      <c r="RYQ591" s="198"/>
      <c r="RYR591" s="198"/>
      <c r="RYS591" s="198"/>
      <c r="RYT591" s="198"/>
      <c r="RYU591" s="198"/>
      <c r="RYV591" s="198"/>
      <c r="RYW591" s="198"/>
      <c r="RYX591" s="198"/>
      <c r="RYY591" s="198"/>
      <c r="RYZ591" s="198"/>
      <c r="RZA591" s="198"/>
      <c r="RZB591" s="198"/>
      <c r="RZC591" s="198"/>
      <c r="RZD591" s="198"/>
      <c r="RZE591" s="198"/>
      <c r="RZF591" s="198"/>
      <c r="RZG591" s="198"/>
      <c r="RZH591" s="198"/>
      <c r="RZI591" s="198"/>
      <c r="RZJ591" s="198"/>
      <c r="RZK591" s="198"/>
      <c r="RZL591" s="198"/>
      <c r="RZM591" s="198"/>
      <c r="RZN591" s="198"/>
      <c r="RZO591" s="198"/>
      <c r="RZP591" s="198"/>
      <c r="RZQ591" s="198"/>
      <c r="RZR591" s="198"/>
      <c r="RZS591" s="198"/>
      <c r="RZT591" s="198"/>
      <c r="RZU591" s="198"/>
      <c r="RZV591" s="198"/>
      <c r="RZW591" s="198"/>
      <c r="RZX591" s="198"/>
      <c r="RZY591" s="198"/>
      <c r="RZZ591" s="198"/>
      <c r="SAA591" s="198"/>
      <c r="SAB591" s="198"/>
      <c r="SAC591" s="198"/>
      <c r="SAD591" s="198"/>
      <c r="SAE591" s="198"/>
      <c r="SAF591" s="198"/>
      <c r="SAG591" s="198"/>
      <c r="SAH591" s="198"/>
      <c r="SAI591" s="198"/>
      <c r="SAJ591" s="198"/>
      <c r="SAK591" s="198"/>
      <c r="SAL591" s="198"/>
      <c r="SAM591" s="198"/>
      <c r="SAN591" s="198"/>
      <c r="SAO591" s="198"/>
      <c r="SAP591" s="198"/>
      <c r="SAQ591" s="198"/>
      <c r="SAR591" s="198"/>
      <c r="SAS591" s="198"/>
      <c r="SAT591" s="198"/>
      <c r="SAU591" s="198"/>
      <c r="SAV591" s="198"/>
      <c r="SAW591" s="198"/>
      <c r="SAX591" s="198"/>
      <c r="SAY591" s="198"/>
      <c r="SAZ591" s="198"/>
      <c r="SBA591" s="198"/>
      <c r="SBB591" s="198"/>
      <c r="SBC591" s="198"/>
      <c r="SBD591" s="198"/>
      <c r="SBE591" s="198"/>
      <c r="SBF591" s="198"/>
      <c r="SBG591" s="198"/>
      <c r="SBH591" s="198"/>
      <c r="SBI591" s="198"/>
      <c r="SBJ591" s="198"/>
      <c r="SBK591" s="198"/>
      <c r="SBL591" s="198"/>
      <c r="SBM591" s="198"/>
      <c r="SBN591" s="198"/>
      <c r="SBO591" s="198"/>
      <c r="SBP591" s="198"/>
      <c r="SBQ591" s="198"/>
      <c r="SBR591" s="198"/>
      <c r="SBS591" s="198"/>
      <c r="SBT591" s="198"/>
      <c r="SBU591" s="198"/>
      <c r="SBV591" s="198"/>
      <c r="SBW591" s="198"/>
      <c r="SBX591" s="198"/>
      <c r="SBY591" s="198"/>
      <c r="SBZ591" s="198"/>
      <c r="SCA591" s="198"/>
      <c r="SCB591" s="198"/>
      <c r="SCC591" s="198"/>
      <c r="SCD591" s="198"/>
      <c r="SCE591" s="198"/>
      <c r="SCF591" s="198"/>
      <c r="SCG591" s="198"/>
      <c r="SCH591" s="198"/>
      <c r="SCI591" s="198"/>
      <c r="SCJ591" s="198"/>
      <c r="SCK591" s="198"/>
      <c r="SCL591" s="198"/>
      <c r="SCM591" s="198"/>
      <c r="SCN591" s="198"/>
      <c r="SCO591" s="198"/>
      <c r="SCP591" s="198"/>
      <c r="SCQ591" s="198"/>
      <c r="SCR591" s="198"/>
      <c r="SCS591" s="198"/>
      <c r="SCT591" s="198"/>
      <c r="SCU591" s="198"/>
      <c r="SCV591" s="198"/>
      <c r="SCW591" s="198"/>
      <c r="SCX591" s="198"/>
      <c r="SCY591" s="198"/>
      <c r="SCZ591" s="198"/>
      <c r="SDA591" s="198"/>
      <c r="SDB591" s="198"/>
      <c r="SDC591" s="198"/>
      <c r="SDD591" s="198"/>
      <c r="SDE591" s="198"/>
      <c r="SDF591" s="198"/>
      <c r="SDG591" s="198"/>
      <c r="SDH591" s="198"/>
      <c r="SDI591" s="198"/>
      <c r="SDJ591" s="198"/>
      <c r="SDK591" s="198"/>
      <c r="SDL591" s="198"/>
      <c r="SDM591" s="198"/>
      <c r="SDN591" s="198"/>
      <c r="SDO591" s="198"/>
      <c r="SDP591" s="198"/>
      <c r="SDQ591" s="198"/>
      <c r="SDR591" s="198"/>
      <c r="SDS591" s="198"/>
      <c r="SDT591" s="198"/>
      <c r="SDU591" s="198"/>
      <c r="SDV591" s="198"/>
      <c r="SDW591" s="198"/>
      <c r="SDX591" s="198"/>
      <c r="SDY591" s="198"/>
      <c r="SDZ591" s="198"/>
      <c r="SEA591" s="198"/>
      <c r="SEB591" s="198"/>
      <c r="SEC591" s="198"/>
      <c r="SED591" s="198"/>
      <c r="SEE591" s="198"/>
      <c r="SEF591" s="198"/>
      <c r="SEG591" s="198"/>
      <c r="SEH591" s="198"/>
      <c r="SEI591" s="198"/>
      <c r="SEJ591" s="198"/>
      <c r="SEK591" s="198"/>
      <c r="SEL591" s="198"/>
      <c r="SEM591" s="198"/>
      <c r="SEN591" s="198"/>
      <c r="SEO591" s="198"/>
      <c r="SEP591" s="198"/>
      <c r="SEQ591" s="198"/>
      <c r="SER591" s="198"/>
      <c r="SES591" s="198"/>
      <c r="SET591" s="198"/>
      <c r="SEU591" s="198"/>
      <c r="SEV591" s="198"/>
      <c r="SEW591" s="198"/>
      <c r="SEX591" s="198"/>
      <c r="SEY591" s="198"/>
      <c r="SEZ591" s="198"/>
      <c r="SFA591" s="198"/>
      <c r="SFB591" s="198"/>
      <c r="SFC591" s="198"/>
      <c r="SFD591" s="198"/>
      <c r="SFE591" s="198"/>
      <c r="SFF591" s="198"/>
      <c r="SFG591" s="198"/>
      <c r="SFH591" s="198"/>
      <c r="SFI591" s="198"/>
      <c r="SFJ591" s="198"/>
      <c r="SFK591" s="198"/>
      <c r="SFL591" s="198"/>
      <c r="SFM591" s="198"/>
      <c r="SFN591" s="198"/>
      <c r="SFO591" s="198"/>
      <c r="SFP591" s="198"/>
      <c r="SFQ591" s="198"/>
      <c r="SFR591" s="198"/>
      <c r="SFS591" s="198"/>
      <c r="SFT591" s="198"/>
      <c r="SFU591" s="198"/>
      <c r="SFV591" s="198"/>
      <c r="SFW591" s="198"/>
      <c r="SFX591" s="198"/>
      <c r="SFY591" s="198"/>
      <c r="SFZ591" s="198"/>
      <c r="SGA591" s="198"/>
      <c r="SGB591" s="198"/>
      <c r="SGC591" s="198"/>
      <c r="SGD591" s="198"/>
      <c r="SGE591" s="198"/>
      <c r="SGF591" s="198"/>
      <c r="SGG591" s="198"/>
      <c r="SGH591" s="198"/>
      <c r="SGI591" s="198"/>
      <c r="SGJ591" s="198"/>
      <c r="SGK591" s="198"/>
      <c r="SGL591" s="198"/>
      <c r="SGM591" s="198"/>
      <c r="SGN591" s="198"/>
      <c r="SGO591" s="198"/>
      <c r="SGP591" s="198"/>
      <c r="SGQ591" s="198"/>
      <c r="SGR591" s="198"/>
      <c r="SGS591" s="198"/>
      <c r="SGT591" s="198"/>
      <c r="SGU591" s="198"/>
      <c r="SGV591" s="198"/>
      <c r="SGW591" s="198"/>
      <c r="SGX591" s="198"/>
      <c r="SGY591" s="198"/>
      <c r="SGZ591" s="198"/>
      <c r="SHA591" s="198"/>
      <c r="SHB591" s="198"/>
      <c r="SHC591" s="198"/>
      <c r="SHD591" s="198"/>
      <c r="SHE591" s="198"/>
      <c r="SHF591" s="198"/>
      <c r="SHG591" s="198"/>
      <c r="SHH591" s="198"/>
      <c r="SHI591" s="198"/>
      <c r="SHJ591" s="198"/>
      <c r="SHK591" s="198"/>
      <c r="SHL591" s="198"/>
      <c r="SHM591" s="198"/>
      <c r="SHN591" s="198"/>
      <c r="SHO591" s="198"/>
      <c r="SHP591" s="198"/>
      <c r="SHQ591" s="198"/>
      <c r="SHR591" s="198"/>
      <c r="SHS591" s="198"/>
      <c r="SHT591" s="198"/>
      <c r="SHU591" s="198"/>
      <c r="SHV591" s="198"/>
      <c r="SHW591" s="198"/>
      <c r="SHX591" s="198"/>
      <c r="SHY591" s="198"/>
      <c r="SHZ591" s="198"/>
      <c r="SIA591" s="198"/>
      <c r="SIB591" s="198"/>
      <c r="SIC591" s="198"/>
      <c r="SID591" s="198"/>
      <c r="SIE591" s="198"/>
      <c r="SIF591" s="198"/>
      <c r="SIG591" s="198"/>
      <c r="SIH591" s="198"/>
      <c r="SII591" s="198"/>
      <c r="SIJ591" s="198"/>
      <c r="SIK591" s="198"/>
      <c r="SIL591" s="198"/>
      <c r="SIM591" s="198"/>
      <c r="SIN591" s="198"/>
      <c r="SIO591" s="198"/>
      <c r="SIP591" s="198"/>
      <c r="SIQ591" s="198"/>
      <c r="SIR591" s="198"/>
      <c r="SIS591" s="198"/>
      <c r="SIT591" s="198"/>
      <c r="SIU591" s="198"/>
      <c r="SIV591" s="198"/>
      <c r="SIW591" s="198"/>
      <c r="SIX591" s="198"/>
      <c r="SIY591" s="198"/>
      <c r="SIZ591" s="198"/>
      <c r="SJA591" s="198"/>
      <c r="SJB591" s="198"/>
      <c r="SJC591" s="198"/>
      <c r="SJD591" s="198"/>
      <c r="SJE591" s="198"/>
      <c r="SJF591" s="198"/>
      <c r="SJG591" s="198"/>
      <c r="SJH591" s="198"/>
      <c r="SJI591" s="198"/>
      <c r="SJJ591" s="198"/>
      <c r="SJK591" s="198"/>
      <c r="SJL591" s="198"/>
      <c r="SJM591" s="198"/>
      <c r="SJN591" s="198"/>
      <c r="SJO591" s="198"/>
      <c r="SJP591" s="198"/>
      <c r="SJQ591" s="198"/>
      <c r="SJR591" s="198"/>
      <c r="SJS591" s="198"/>
      <c r="SJT591" s="198"/>
      <c r="SJU591" s="198"/>
      <c r="SJV591" s="198"/>
      <c r="SJW591" s="198"/>
      <c r="SJX591" s="198"/>
      <c r="SJY591" s="198"/>
      <c r="SJZ591" s="198"/>
      <c r="SKA591" s="198"/>
      <c r="SKB591" s="198"/>
      <c r="SKC591" s="198"/>
      <c r="SKD591" s="198"/>
      <c r="SKE591" s="198"/>
      <c r="SKF591" s="198"/>
      <c r="SKG591" s="198"/>
      <c r="SKH591" s="198"/>
      <c r="SKI591" s="198"/>
      <c r="SKJ591" s="198"/>
      <c r="SKK591" s="198"/>
      <c r="SKL591" s="198"/>
      <c r="SKM591" s="198"/>
      <c r="SKN591" s="198"/>
      <c r="SKO591" s="198"/>
      <c r="SKP591" s="198"/>
      <c r="SKQ591" s="198"/>
      <c r="SKR591" s="198"/>
      <c r="SKS591" s="198"/>
      <c r="SKT591" s="198"/>
      <c r="SKU591" s="198"/>
      <c r="SKV591" s="198"/>
      <c r="SKW591" s="198"/>
      <c r="SKX591" s="198"/>
      <c r="SKY591" s="198"/>
      <c r="SKZ591" s="198"/>
      <c r="SLA591" s="198"/>
      <c r="SLB591" s="198"/>
      <c r="SLC591" s="198"/>
      <c r="SLD591" s="198"/>
      <c r="SLE591" s="198"/>
      <c r="SLF591" s="198"/>
      <c r="SLG591" s="198"/>
      <c r="SLH591" s="198"/>
      <c r="SLI591" s="198"/>
      <c r="SLJ591" s="198"/>
      <c r="SLK591" s="198"/>
      <c r="SLL591" s="198"/>
      <c r="SLM591" s="198"/>
      <c r="SLN591" s="198"/>
      <c r="SLO591" s="198"/>
      <c r="SLP591" s="198"/>
      <c r="SLQ591" s="198"/>
      <c r="SLR591" s="198"/>
      <c r="SLS591" s="198"/>
      <c r="SLT591" s="198"/>
      <c r="SLU591" s="198"/>
      <c r="SLV591" s="198"/>
      <c r="SLW591" s="198"/>
      <c r="SLX591" s="198"/>
      <c r="SLY591" s="198"/>
      <c r="SLZ591" s="198"/>
      <c r="SMA591" s="198"/>
      <c r="SMB591" s="198"/>
      <c r="SMC591" s="198"/>
      <c r="SMD591" s="198"/>
      <c r="SME591" s="198"/>
      <c r="SMF591" s="198"/>
      <c r="SMG591" s="198"/>
      <c r="SMH591" s="198"/>
      <c r="SMI591" s="198"/>
      <c r="SMJ591" s="198"/>
      <c r="SMK591" s="198"/>
      <c r="SML591" s="198"/>
      <c r="SMM591" s="198"/>
      <c r="SMN591" s="198"/>
      <c r="SMO591" s="198"/>
      <c r="SMP591" s="198"/>
      <c r="SMQ591" s="198"/>
      <c r="SMR591" s="198"/>
      <c r="SMS591" s="198"/>
      <c r="SMT591" s="198"/>
      <c r="SMU591" s="198"/>
      <c r="SMV591" s="198"/>
      <c r="SMW591" s="198"/>
      <c r="SMX591" s="198"/>
      <c r="SMY591" s="198"/>
      <c r="SMZ591" s="198"/>
      <c r="SNA591" s="198"/>
      <c r="SNB591" s="198"/>
      <c r="SNC591" s="198"/>
      <c r="SND591" s="198"/>
      <c r="SNE591" s="198"/>
      <c r="SNF591" s="198"/>
      <c r="SNG591" s="198"/>
      <c r="SNH591" s="198"/>
      <c r="SNI591" s="198"/>
      <c r="SNJ591" s="198"/>
      <c r="SNK591" s="198"/>
      <c r="SNL591" s="198"/>
      <c r="SNM591" s="198"/>
      <c r="SNN591" s="198"/>
      <c r="SNO591" s="198"/>
      <c r="SNP591" s="198"/>
      <c r="SNQ591" s="198"/>
      <c r="SNR591" s="198"/>
      <c r="SNS591" s="198"/>
      <c r="SNT591" s="198"/>
      <c r="SNU591" s="198"/>
      <c r="SNV591" s="198"/>
      <c r="SNW591" s="198"/>
      <c r="SNX591" s="198"/>
      <c r="SNY591" s="198"/>
      <c r="SNZ591" s="198"/>
      <c r="SOA591" s="198"/>
      <c r="SOB591" s="198"/>
      <c r="SOC591" s="198"/>
      <c r="SOD591" s="198"/>
      <c r="SOE591" s="198"/>
      <c r="SOF591" s="198"/>
      <c r="SOG591" s="198"/>
      <c r="SOH591" s="198"/>
      <c r="SOI591" s="198"/>
      <c r="SOJ591" s="198"/>
      <c r="SOK591" s="198"/>
      <c r="SOL591" s="198"/>
      <c r="SOM591" s="198"/>
      <c r="SON591" s="198"/>
      <c r="SOO591" s="198"/>
      <c r="SOP591" s="198"/>
      <c r="SOQ591" s="198"/>
      <c r="SOR591" s="198"/>
      <c r="SOS591" s="198"/>
      <c r="SOT591" s="198"/>
      <c r="SOU591" s="198"/>
      <c r="SOV591" s="198"/>
      <c r="SOW591" s="198"/>
      <c r="SOX591" s="198"/>
      <c r="SOY591" s="198"/>
      <c r="SOZ591" s="198"/>
      <c r="SPA591" s="198"/>
      <c r="SPB591" s="198"/>
      <c r="SPC591" s="198"/>
      <c r="SPD591" s="198"/>
      <c r="SPE591" s="198"/>
      <c r="SPF591" s="198"/>
      <c r="SPG591" s="198"/>
      <c r="SPH591" s="198"/>
      <c r="SPI591" s="198"/>
      <c r="SPJ591" s="198"/>
      <c r="SPK591" s="198"/>
      <c r="SPL591" s="198"/>
      <c r="SPM591" s="198"/>
      <c r="SPN591" s="198"/>
      <c r="SPO591" s="198"/>
      <c r="SPP591" s="198"/>
      <c r="SPQ591" s="198"/>
      <c r="SPR591" s="198"/>
      <c r="SPS591" s="198"/>
      <c r="SPT591" s="198"/>
      <c r="SPU591" s="198"/>
      <c r="SPV591" s="198"/>
      <c r="SPW591" s="198"/>
      <c r="SPX591" s="198"/>
      <c r="SPY591" s="198"/>
      <c r="SPZ591" s="198"/>
      <c r="SQA591" s="198"/>
      <c r="SQB591" s="198"/>
      <c r="SQC591" s="198"/>
      <c r="SQD591" s="198"/>
      <c r="SQE591" s="198"/>
      <c r="SQF591" s="198"/>
      <c r="SQG591" s="198"/>
      <c r="SQH591" s="198"/>
      <c r="SQI591" s="198"/>
      <c r="SQJ591" s="198"/>
      <c r="SQK591" s="198"/>
      <c r="SQL591" s="198"/>
      <c r="SQM591" s="198"/>
      <c r="SQN591" s="198"/>
      <c r="SQO591" s="198"/>
      <c r="SQP591" s="198"/>
      <c r="SQQ591" s="198"/>
      <c r="SQR591" s="198"/>
      <c r="SQS591" s="198"/>
      <c r="SQT591" s="198"/>
      <c r="SQU591" s="198"/>
      <c r="SQV591" s="198"/>
      <c r="SQW591" s="198"/>
      <c r="SQX591" s="198"/>
      <c r="SQY591" s="198"/>
      <c r="SQZ591" s="198"/>
      <c r="SRA591" s="198"/>
      <c r="SRB591" s="198"/>
      <c r="SRC591" s="198"/>
      <c r="SRD591" s="198"/>
      <c r="SRE591" s="198"/>
      <c r="SRF591" s="198"/>
      <c r="SRG591" s="198"/>
      <c r="SRH591" s="198"/>
      <c r="SRI591" s="198"/>
      <c r="SRJ591" s="198"/>
      <c r="SRK591" s="198"/>
      <c r="SRL591" s="198"/>
      <c r="SRM591" s="198"/>
      <c r="SRN591" s="198"/>
      <c r="SRO591" s="198"/>
      <c r="SRP591" s="198"/>
      <c r="SRQ591" s="198"/>
      <c r="SRR591" s="198"/>
      <c r="SRS591" s="198"/>
      <c r="SRT591" s="198"/>
      <c r="SRU591" s="198"/>
      <c r="SRV591" s="198"/>
      <c r="SRW591" s="198"/>
      <c r="SRX591" s="198"/>
      <c r="SRY591" s="198"/>
      <c r="SRZ591" s="198"/>
      <c r="SSA591" s="198"/>
      <c r="SSB591" s="198"/>
      <c r="SSC591" s="198"/>
      <c r="SSD591" s="198"/>
      <c r="SSE591" s="198"/>
      <c r="SSF591" s="198"/>
      <c r="SSG591" s="198"/>
      <c r="SSH591" s="198"/>
      <c r="SSI591" s="198"/>
      <c r="SSJ591" s="198"/>
      <c r="SSK591" s="198"/>
      <c r="SSL591" s="198"/>
      <c r="SSM591" s="198"/>
      <c r="SSN591" s="198"/>
      <c r="SSO591" s="198"/>
      <c r="SSP591" s="198"/>
      <c r="SSQ591" s="198"/>
      <c r="SSR591" s="198"/>
      <c r="SSS591" s="198"/>
      <c r="SST591" s="198"/>
      <c r="SSU591" s="198"/>
      <c r="SSV591" s="198"/>
      <c r="SSW591" s="198"/>
      <c r="SSX591" s="198"/>
      <c r="SSY591" s="198"/>
      <c r="SSZ591" s="198"/>
      <c r="STA591" s="198"/>
      <c r="STB591" s="198"/>
      <c r="STC591" s="198"/>
      <c r="STD591" s="198"/>
      <c r="STE591" s="198"/>
      <c r="STF591" s="198"/>
      <c r="STG591" s="198"/>
      <c r="STH591" s="198"/>
      <c r="STI591" s="198"/>
      <c r="STJ591" s="198"/>
      <c r="STK591" s="198"/>
      <c r="STL591" s="198"/>
      <c r="STM591" s="198"/>
      <c r="STN591" s="198"/>
      <c r="STO591" s="198"/>
      <c r="STP591" s="198"/>
      <c r="STQ591" s="198"/>
      <c r="STR591" s="198"/>
      <c r="STS591" s="198"/>
      <c r="STT591" s="198"/>
      <c r="STU591" s="198"/>
      <c r="STV591" s="198"/>
      <c r="STW591" s="198"/>
      <c r="STX591" s="198"/>
      <c r="STY591" s="198"/>
      <c r="STZ591" s="198"/>
      <c r="SUA591" s="198"/>
      <c r="SUB591" s="198"/>
      <c r="SUC591" s="198"/>
      <c r="SUD591" s="198"/>
      <c r="SUE591" s="198"/>
      <c r="SUF591" s="198"/>
      <c r="SUG591" s="198"/>
      <c r="SUH591" s="198"/>
      <c r="SUI591" s="198"/>
      <c r="SUJ591" s="198"/>
      <c r="SUK591" s="198"/>
      <c r="SUL591" s="198"/>
      <c r="SUM591" s="198"/>
      <c r="SUN591" s="198"/>
      <c r="SUO591" s="198"/>
      <c r="SUP591" s="198"/>
      <c r="SUQ591" s="198"/>
      <c r="SUR591" s="198"/>
      <c r="SUS591" s="198"/>
      <c r="SUT591" s="198"/>
      <c r="SUU591" s="198"/>
      <c r="SUV591" s="198"/>
      <c r="SUW591" s="198"/>
      <c r="SUX591" s="198"/>
      <c r="SUY591" s="198"/>
      <c r="SUZ591" s="198"/>
      <c r="SVA591" s="198"/>
      <c r="SVB591" s="198"/>
      <c r="SVC591" s="198"/>
      <c r="SVD591" s="198"/>
      <c r="SVE591" s="198"/>
      <c r="SVF591" s="198"/>
      <c r="SVG591" s="198"/>
      <c r="SVH591" s="198"/>
      <c r="SVI591" s="198"/>
      <c r="SVJ591" s="198"/>
      <c r="SVK591" s="198"/>
      <c r="SVL591" s="198"/>
      <c r="SVM591" s="198"/>
      <c r="SVN591" s="198"/>
      <c r="SVO591" s="198"/>
      <c r="SVP591" s="198"/>
      <c r="SVQ591" s="198"/>
      <c r="SVR591" s="198"/>
      <c r="SVS591" s="198"/>
      <c r="SVT591" s="198"/>
      <c r="SVU591" s="198"/>
      <c r="SVV591" s="198"/>
      <c r="SVW591" s="198"/>
      <c r="SVX591" s="198"/>
      <c r="SVY591" s="198"/>
      <c r="SVZ591" s="198"/>
      <c r="SWA591" s="198"/>
      <c r="SWB591" s="198"/>
      <c r="SWC591" s="198"/>
      <c r="SWD591" s="198"/>
      <c r="SWE591" s="198"/>
      <c r="SWF591" s="198"/>
      <c r="SWG591" s="198"/>
      <c r="SWH591" s="198"/>
      <c r="SWI591" s="198"/>
      <c r="SWJ591" s="198"/>
      <c r="SWK591" s="198"/>
      <c r="SWL591" s="198"/>
      <c r="SWM591" s="198"/>
      <c r="SWN591" s="198"/>
      <c r="SWO591" s="198"/>
      <c r="SWP591" s="198"/>
      <c r="SWQ591" s="198"/>
      <c r="SWR591" s="198"/>
      <c r="SWS591" s="198"/>
      <c r="SWT591" s="198"/>
      <c r="SWU591" s="198"/>
      <c r="SWV591" s="198"/>
      <c r="SWW591" s="198"/>
      <c r="SWX591" s="198"/>
      <c r="SWY591" s="198"/>
      <c r="SWZ591" s="198"/>
      <c r="SXA591" s="198"/>
      <c r="SXB591" s="198"/>
      <c r="SXC591" s="198"/>
      <c r="SXD591" s="198"/>
      <c r="SXE591" s="198"/>
      <c r="SXF591" s="198"/>
      <c r="SXG591" s="198"/>
      <c r="SXH591" s="198"/>
      <c r="SXI591" s="198"/>
      <c r="SXJ591" s="198"/>
      <c r="SXK591" s="198"/>
      <c r="SXL591" s="198"/>
      <c r="SXM591" s="198"/>
      <c r="SXN591" s="198"/>
      <c r="SXO591" s="198"/>
      <c r="SXP591" s="198"/>
      <c r="SXQ591" s="198"/>
      <c r="SXR591" s="198"/>
      <c r="SXS591" s="198"/>
      <c r="SXT591" s="198"/>
      <c r="SXU591" s="198"/>
      <c r="SXV591" s="198"/>
      <c r="SXW591" s="198"/>
      <c r="SXX591" s="198"/>
      <c r="SXY591" s="198"/>
      <c r="SXZ591" s="198"/>
      <c r="SYA591" s="198"/>
      <c r="SYB591" s="198"/>
      <c r="SYC591" s="198"/>
      <c r="SYD591" s="198"/>
      <c r="SYE591" s="198"/>
      <c r="SYF591" s="198"/>
      <c r="SYG591" s="198"/>
      <c r="SYH591" s="198"/>
      <c r="SYI591" s="198"/>
      <c r="SYJ591" s="198"/>
      <c r="SYK591" s="198"/>
      <c r="SYL591" s="198"/>
      <c r="SYM591" s="198"/>
      <c r="SYN591" s="198"/>
      <c r="SYO591" s="198"/>
      <c r="SYP591" s="198"/>
      <c r="SYQ591" s="198"/>
      <c r="SYR591" s="198"/>
      <c r="SYS591" s="198"/>
      <c r="SYT591" s="198"/>
      <c r="SYU591" s="198"/>
      <c r="SYV591" s="198"/>
      <c r="SYW591" s="198"/>
      <c r="SYX591" s="198"/>
      <c r="SYY591" s="198"/>
      <c r="SYZ591" s="198"/>
      <c r="SZA591" s="198"/>
      <c r="SZB591" s="198"/>
      <c r="SZC591" s="198"/>
      <c r="SZD591" s="198"/>
      <c r="SZE591" s="198"/>
      <c r="SZF591" s="198"/>
      <c r="SZG591" s="198"/>
      <c r="SZH591" s="198"/>
      <c r="SZI591" s="198"/>
      <c r="SZJ591" s="198"/>
      <c r="SZK591" s="198"/>
      <c r="SZL591" s="198"/>
      <c r="SZM591" s="198"/>
      <c r="SZN591" s="198"/>
      <c r="SZO591" s="198"/>
      <c r="SZP591" s="198"/>
      <c r="SZQ591" s="198"/>
      <c r="SZR591" s="198"/>
      <c r="SZS591" s="198"/>
      <c r="SZT591" s="198"/>
      <c r="SZU591" s="198"/>
      <c r="SZV591" s="198"/>
      <c r="SZW591" s="198"/>
      <c r="SZX591" s="198"/>
      <c r="SZY591" s="198"/>
      <c r="SZZ591" s="198"/>
      <c r="TAA591" s="198"/>
      <c r="TAB591" s="198"/>
      <c r="TAC591" s="198"/>
      <c r="TAD591" s="198"/>
      <c r="TAE591" s="198"/>
      <c r="TAF591" s="198"/>
      <c r="TAG591" s="198"/>
      <c r="TAH591" s="198"/>
      <c r="TAI591" s="198"/>
      <c r="TAJ591" s="198"/>
      <c r="TAK591" s="198"/>
      <c r="TAL591" s="198"/>
      <c r="TAM591" s="198"/>
      <c r="TAN591" s="198"/>
      <c r="TAO591" s="198"/>
      <c r="TAP591" s="198"/>
      <c r="TAQ591" s="198"/>
      <c r="TAR591" s="198"/>
      <c r="TAS591" s="198"/>
      <c r="TAT591" s="198"/>
      <c r="TAU591" s="198"/>
      <c r="TAV591" s="198"/>
      <c r="TAW591" s="198"/>
      <c r="TAX591" s="198"/>
      <c r="TAY591" s="198"/>
      <c r="TAZ591" s="198"/>
      <c r="TBA591" s="198"/>
      <c r="TBB591" s="198"/>
      <c r="TBC591" s="198"/>
      <c r="TBD591" s="198"/>
      <c r="TBE591" s="198"/>
      <c r="TBF591" s="198"/>
      <c r="TBG591" s="198"/>
      <c r="TBH591" s="198"/>
      <c r="TBI591" s="198"/>
      <c r="TBJ591" s="198"/>
      <c r="TBK591" s="198"/>
      <c r="TBL591" s="198"/>
      <c r="TBM591" s="198"/>
      <c r="TBN591" s="198"/>
      <c r="TBO591" s="198"/>
      <c r="TBP591" s="198"/>
      <c r="TBQ591" s="198"/>
      <c r="TBR591" s="198"/>
      <c r="TBS591" s="198"/>
      <c r="TBT591" s="198"/>
      <c r="TBU591" s="198"/>
      <c r="TBV591" s="198"/>
      <c r="TBW591" s="198"/>
      <c r="TBX591" s="198"/>
      <c r="TBY591" s="198"/>
      <c r="TBZ591" s="198"/>
      <c r="TCA591" s="198"/>
      <c r="TCB591" s="198"/>
      <c r="TCC591" s="198"/>
      <c r="TCD591" s="198"/>
      <c r="TCE591" s="198"/>
      <c r="TCF591" s="198"/>
      <c r="TCG591" s="198"/>
      <c r="TCH591" s="198"/>
      <c r="TCI591" s="198"/>
      <c r="TCJ591" s="198"/>
      <c r="TCK591" s="198"/>
      <c r="TCL591" s="198"/>
      <c r="TCM591" s="198"/>
      <c r="TCN591" s="198"/>
      <c r="TCO591" s="198"/>
      <c r="TCP591" s="198"/>
      <c r="TCQ591" s="198"/>
      <c r="TCR591" s="198"/>
      <c r="TCS591" s="198"/>
      <c r="TCT591" s="198"/>
      <c r="TCU591" s="198"/>
      <c r="TCV591" s="198"/>
      <c r="TCW591" s="198"/>
      <c r="TCX591" s="198"/>
      <c r="TCY591" s="198"/>
      <c r="TCZ591" s="198"/>
      <c r="TDA591" s="198"/>
      <c r="TDB591" s="198"/>
      <c r="TDC591" s="198"/>
      <c r="TDD591" s="198"/>
      <c r="TDE591" s="198"/>
      <c r="TDF591" s="198"/>
      <c r="TDG591" s="198"/>
      <c r="TDH591" s="198"/>
      <c r="TDI591" s="198"/>
      <c r="TDJ591" s="198"/>
      <c r="TDK591" s="198"/>
      <c r="TDL591" s="198"/>
      <c r="TDM591" s="198"/>
      <c r="TDN591" s="198"/>
      <c r="TDO591" s="198"/>
      <c r="TDP591" s="198"/>
      <c r="TDQ591" s="198"/>
      <c r="TDR591" s="198"/>
      <c r="TDS591" s="198"/>
      <c r="TDT591" s="198"/>
      <c r="TDU591" s="198"/>
      <c r="TDV591" s="198"/>
      <c r="TDW591" s="198"/>
      <c r="TDX591" s="198"/>
      <c r="TDY591" s="198"/>
      <c r="TDZ591" s="198"/>
      <c r="TEA591" s="198"/>
      <c r="TEB591" s="198"/>
      <c r="TEC591" s="198"/>
      <c r="TED591" s="198"/>
      <c r="TEE591" s="198"/>
      <c r="TEF591" s="198"/>
      <c r="TEG591" s="198"/>
      <c r="TEH591" s="198"/>
      <c r="TEI591" s="198"/>
      <c r="TEJ591" s="198"/>
      <c r="TEK591" s="198"/>
      <c r="TEL591" s="198"/>
      <c r="TEM591" s="198"/>
      <c r="TEN591" s="198"/>
      <c r="TEO591" s="198"/>
      <c r="TEP591" s="198"/>
      <c r="TEQ591" s="198"/>
      <c r="TER591" s="198"/>
      <c r="TES591" s="198"/>
      <c r="TET591" s="198"/>
      <c r="TEU591" s="198"/>
      <c r="TEV591" s="198"/>
      <c r="TEW591" s="198"/>
      <c r="TEX591" s="198"/>
      <c r="TEY591" s="198"/>
      <c r="TEZ591" s="198"/>
      <c r="TFA591" s="198"/>
      <c r="TFB591" s="198"/>
      <c r="TFC591" s="198"/>
      <c r="TFD591" s="198"/>
      <c r="TFE591" s="198"/>
      <c r="TFF591" s="198"/>
      <c r="TFG591" s="198"/>
      <c r="TFH591" s="198"/>
      <c r="TFI591" s="198"/>
      <c r="TFJ591" s="198"/>
      <c r="TFK591" s="198"/>
      <c r="TFL591" s="198"/>
      <c r="TFM591" s="198"/>
      <c r="TFN591" s="198"/>
      <c r="TFO591" s="198"/>
      <c r="TFP591" s="198"/>
      <c r="TFQ591" s="198"/>
      <c r="TFR591" s="198"/>
      <c r="TFS591" s="198"/>
      <c r="TFT591" s="198"/>
      <c r="TFU591" s="198"/>
      <c r="TFV591" s="198"/>
      <c r="TFW591" s="198"/>
      <c r="TFX591" s="198"/>
      <c r="TFY591" s="198"/>
      <c r="TFZ591" s="198"/>
      <c r="TGA591" s="198"/>
      <c r="TGB591" s="198"/>
      <c r="TGC591" s="198"/>
      <c r="TGD591" s="198"/>
      <c r="TGE591" s="198"/>
      <c r="TGF591" s="198"/>
      <c r="TGG591" s="198"/>
      <c r="TGH591" s="198"/>
      <c r="TGI591" s="198"/>
      <c r="TGJ591" s="198"/>
      <c r="TGK591" s="198"/>
      <c r="TGL591" s="198"/>
      <c r="TGM591" s="198"/>
      <c r="TGN591" s="198"/>
      <c r="TGO591" s="198"/>
      <c r="TGP591" s="198"/>
      <c r="TGQ591" s="198"/>
      <c r="TGR591" s="198"/>
      <c r="TGS591" s="198"/>
      <c r="TGT591" s="198"/>
      <c r="TGU591" s="198"/>
      <c r="TGV591" s="198"/>
      <c r="TGW591" s="198"/>
      <c r="TGX591" s="198"/>
      <c r="TGY591" s="198"/>
      <c r="TGZ591" s="198"/>
      <c r="THA591" s="198"/>
      <c r="THB591" s="198"/>
      <c r="THC591" s="198"/>
      <c r="THD591" s="198"/>
      <c r="THE591" s="198"/>
      <c r="THF591" s="198"/>
      <c r="THG591" s="198"/>
      <c r="THH591" s="198"/>
      <c r="THI591" s="198"/>
      <c r="THJ591" s="198"/>
      <c r="THK591" s="198"/>
      <c r="THL591" s="198"/>
      <c r="THM591" s="198"/>
      <c r="THN591" s="198"/>
      <c r="THO591" s="198"/>
      <c r="THP591" s="198"/>
      <c r="THQ591" s="198"/>
      <c r="THR591" s="198"/>
      <c r="THS591" s="198"/>
      <c r="THT591" s="198"/>
      <c r="THU591" s="198"/>
      <c r="THV591" s="198"/>
      <c r="THW591" s="198"/>
      <c r="THX591" s="198"/>
      <c r="THY591" s="198"/>
      <c r="THZ591" s="198"/>
      <c r="TIA591" s="198"/>
      <c r="TIB591" s="198"/>
      <c r="TIC591" s="198"/>
      <c r="TID591" s="198"/>
      <c r="TIE591" s="198"/>
      <c r="TIF591" s="198"/>
      <c r="TIG591" s="198"/>
      <c r="TIH591" s="198"/>
      <c r="TII591" s="198"/>
      <c r="TIJ591" s="198"/>
      <c r="TIK591" s="198"/>
      <c r="TIL591" s="198"/>
      <c r="TIM591" s="198"/>
      <c r="TIN591" s="198"/>
      <c r="TIO591" s="198"/>
      <c r="TIP591" s="198"/>
      <c r="TIQ591" s="198"/>
      <c r="TIR591" s="198"/>
      <c r="TIS591" s="198"/>
      <c r="TIT591" s="198"/>
      <c r="TIU591" s="198"/>
      <c r="TIV591" s="198"/>
      <c r="TIW591" s="198"/>
      <c r="TIX591" s="198"/>
      <c r="TIY591" s="198"/>
      <c r="TIZ591" s="198"/>
      <c r="TJA591" s="198"/>
      <c r="TJB591" s="198"/>
      <c r="TJC591" s="198"/>
      <c r="TJD591" s="198"/>
      <c r="TJE591" s="198"/>
      <c r="TJF591" s="198"/>
      <c r="TJG591" s="198"/>
      <c r="TJH591" s="198"/>
      <c r="TJI591" s="198"/>
      <c r="TJJ591" s="198"/>
      <c r="TJK591" s="198"/>
      <c r="TJL591" s="198"/>
      <c r="TJM591" s="198"/>
      <c r="TJN591" s="198"/>
      <c r="TJO591" s="198"/>
      <c r="TJP591" s="198"/>
      <c r="TJQ591" s="198"/>
      <c r="TJR591" s="198"/>
      <c r="TJS591" s="198"/>
      <c r="TJT591" s="198"/>
      <c r="TJU591" s="198"/>
      <c r="TJV591" s="198"/>
      <c r="TJW591" s="198"/>
      <c r="TJX591" s="198"/>
      <c r="TJY591" s="198"/>
      <c r="TJZ591" s="198"/>
      <c r="TKA591" s="198"/>
      <c r="TKB591" s="198"/>
      <c r="TKC591" s="198"/>
      <c r="TKD591" s="198"/>
      <c r="TKE591" s="198"/>
      <c r="TKF591" s="198"/>
      <c r="TKG591" s="198"/>
      <c r="TKH591" s="198"/>
      <c r="TKI591" s="198"/>
      <c r="TKJ591" s="198"/>
      <c r="TKK591" s="198"/>
      <c r="TKL591" s="198"/>
      <c r="TKM591" s="198"/>
      <c r="TKN591" s="198"/>
      <c r="TKO591" s="198"/>
      <c r="TKP591" s="198"/>
      <c r="TKQ591" s="198"/>
      <c r="TKR591" s="198"/>
      <c r="TKS591" s="198"/>
      <c r="TKT591" s="198"/>
      <c r="TKU591" s="198"/>
      <c r="TKV591" s="198"/>
      <c r="TKW591" s="198"/>
      <c r="TKX591" s="198"/>
      <c r="TKY591" s="198"/>
      <c r="TKZ591" s="198"/>
      <c r="TLA591" s="198"/>
      <c r="TLB591" s="198"/>
      <c r="TLC591" s="198"/>
      <c r="TLD591" s="198"/>
      <c r="TLE591" s="198"/>
      <c r="TLF591" s="198"/>
      <c r="TLG591" s="198"/>
      <c r="TLH591" s="198"/>
      <c r="TLI591" s="198"/>
      <c r="TLJ591" s="198"/>
      <c r="TLK591" s="198"/>
      <c r="TLL591" s="198"/>
      <c r="TLM591" s="198"/>
      <c r="TLN591" s="198"/>
      <c r="TLO591" s="198"/>
      <c r="TLP591" s="198"/>
      <c r="TLQ591" s="198"/>
      <c r="TLR591" s="198"/>
      <c r="TLS591" s="198"/>
      <c r="TLT591" s="198"/>
      <c r="TLU591" s="198"/>
      <c r="TLV591" s="198"/>
      <c r="TLW591" s="198"/>
      <c r="TLX591" s="198"/>
      <c r="TLY591" s="198"/>
      <c r="TLZ591" s="198"/>
      <c r="TMA591" s="198"/>
      <c r="TMB591" s="198"/>
      <c r="TMC591" s="198"/>
      <c r="TMD591" s="198"/>
      <c r="TME591" s="198"/>
      <c r="TMF591" s="198"/>
      <c r="TMG591" s="198"/>
      <c r="TMH591" s="198"/>
      <c r="TMI591" s="198"/>
      <c r="TMJ591" s="198"/>
      <c r="TMK591" s="198"/>
      <c r="TML591" s="198"/>
      <c r="TMM591" s="198"/>
      <c r="TMN591" s="198"/>
      <c r="TMO591" s="198"/>
      <c r="TMP591" s="198"/>
      <c r="TMQ591" s="198"/>
      <c r="TMR591" s="198"/>
      <c r="TMS591" s="198"/>
      <c r="TMT591" s="198"/>
      <c r="TMU591" s="198"/>
      <c r="TMV591" s="198"/>
      <c r="TMW591" s="198"/>
      <c r="TMX591" s="198"/>
      <c r="TMY591" s="198"/>
      <c r="TMZ591" s="198"/>
      <c r="TNA591" s="198"/>
      <c r="TNB591" s="198"/>
      <c r="TNC591" s="198"/>
      <c r="TND591" s="198"/>
      <c r="TNE591" s="198"/>
      <c r="TNF591" s="198"/>
      <c r="TNG591" s="198"/>
      <c r="TNH591" s="198"/>
      <c r="TNI591" s="198"/>
      <c r="TNJ591" s="198"/>
      <c r="TNK591" s="198"/>
      <c r="TNL591" s="198"/>
      <c r="TNM591" s="198"/>
      <c r="TNN591" s="198"/>
      <c r="TNO591" s="198"/>
      <c r="TNP591" s="198"/>
      <c r="TNQ591" s="198"/>
      <c r="TNR591" s="198"/>
      <c r="TNS591" s="198"/>
      <c r="TNT591" s="198"/>
      <c r="TNU591" s="198"/>
      <c r="TNV591" s="198"/>
      <c r="TNW591" s="198"/>
      <c r="TNX591" s="198"/>
      <c r="TNY591" s="198"/>
      <c r="TNZ591" s="198"/>
      <c r="TOA591" s="198"/>
      <c r="TOB591" s="198"/>
      <c r="TOC591" s="198"/>
      <c r="TOD591" s="198"/>
      <c r="TOE591" s="198"/>
      <c r="TOF591" s="198"/>
      <c r="TOG591" s="198"/>
      <c r="TOH591" s="198"/>
      <c r="TOI591" s="198"/>
      <c r="TOJ591" s="198"/>
      <c r="TOK591" s="198"/>
      <c r="TOL591" s="198"/>
      <c r="TOM591" s="198"/>
      <c r="TON591" s="198"/>
      <c r="TOO591" s="198"/>
      <c r="TOP591" s="198"/>
      <c r="TOQ591" s="198"/>
      <c r="TOR591" s="198"/>
      <c r="TOS591" s="198"/>
      <c r="TOT591" s="198"/>
      <c r="TOU591" s="198"/>
      <c r="TOV591" s="198"/>
      <c r="TOW591" s="198"/>
      <c r="TOX591" s="198"/>
      <c r="TOY591" s="198"/>
      <c r="TOZ591" s="198"/>
      <c r="TPA591" s="198"/>
      <c r="TPB591" s="198"/>
      <c r="TPC591" s="198"/>
      <c r="TPD591" s="198"/>
      <c r="TPE591" s="198"/>
      <c r="TPF591" s="198"/>
      <c r="TPG591" s="198"/>
      <c r="TPH591" s="198"/>
      <c r="TPI591" s="198"/>
      <c r="TPJ591" s="198"/>
      <c r="TPK591" s="198"/>
      <c r="TPL591" s="198"/>
      <c r="TPM591" s="198"/>
      <c r="TPN591" s="198"/>
      <c r="TPO591" s="198"/>
      <c r="TPP591" s="198"/>
      <c r="TPQ591" s="198"/>
      <c r="TPR591" s="198"/>
      <c r="TPS591" s="198"/>
      <c r="TPT591" s="198"/>
      <c r="TPU591" s="198"/>
      <c r="TPV591" s="198"/>
      <c r="TPW591" s="198"/>
      <c r="TPX591" s="198"/>
      <c r="TPY591" s="198"/>
      <c r="TPZ591" s="198"/>
      <c r="TQA591" s="198"/>
      <c r="TQB591" s="198"/>
      <c r="TQC591" s="198"/>
      <c r="TQD591" s="198"/>
      <c r="TQE591" s="198"/>
      <c r="TQF591" s="198"/>
      <c r="TQG591" s="198"/>
      <c r="TQH591" s="198"/>
      <c r="TQI591" s="198"/>
      <c r="TQJ591" s="198"/>
      <c r="TQK591" s="198"/>
      <c r="TQL591" s="198"/>
      <c r="TQM591" s="198"/>
      <c r="TQN591" s="198"/>
      <c r="TQO591" s="198"/>
      <c r="TQP591" s="198"/>
      <c r="TQQ591" s="198"/>
      <c r="TQR591" s="198"/>
      <c r="TQS591" s="198"/>
      <c r="TQT591" s="198"/>
      <c r="TQU591" s="198"/>
      <c r="TQV591" s="198"/>
      <c r="TQW591" s="198"/>
      <c r="TQX591" s="198"/>
      <c r="TQY591" s="198"/>
      <c r="TQZ591" s="198"/>
      <c r="TRA591" s="198"/>
      <c r="TRB591" s="198"/>
      <c r="TRC591" s="198"/>
      <c r="TRD591" s="198"/>
      <c r="TRE591" s="198"/>
      <c r="TRF591" s="198"/>
      <c r="TRG591" s="198"/>
      <c r="TRH591" s="198"/>
      <c r="TRI591" s="198"/>
      <c r="TRJ591" s="198"/>
      <c r="TRK591" s="198"/>
      <c r="TRL591" s="198"/>
      <c r="TRM591" s="198"/>
      <c r="TRN591" s="198"/>
      <c r="TRO591" s="198"/>
      <c r="TRP591" s="198"/>
      <c r="TRQ591" s="198"/>
      <c r="TRR591" s="198"/>
      <c r="TRS591" s="198"/>
      <c r="TRT591" s="198"/>
      <c r="TRU591" s="198"/>
      <c r="TRV591" s="198"/>
      <c r="TRW591" s="198"/>
      <c r="TRX591" s="198"/>
      <c r="TRY591" s="198"/>
      <c r="TRZ591" s="198"/>
      <c r="TSA591" s="198"/>
      <c r="TSB591" s="198"/>
      <c r="TSC591" s="198"/>
      <c r="TSD591" s="198"/>
      <c r="TSE591" s="198"/>
      <c r="TSF591" s="198"/>
      <c r="TSG591" s="198"/>
      <c r="TSH591" s="198"/>
      <c r="TSI591" s="198"/>
      <c r="TSJ591" s="198"/>
      <c r="TSK591" s="198"/>
      <c r="TSL591" s="198"/>
      <c r="TSM591" s="198"/>
      <c r="TSN591" s="198"/>
      <c r="TSO591" s="198"/>
      <c r="TSP591" s="198"/>
      <c r="TSQ591" s="198"/>
      <c r="TSR591" s="198"/>
      <c r="TSS591" s="198"/>
      <c r="TST591" s="198"/>
      <c r="TSU591" s="198"/>
      <c r="TSV591" s="198"/>
      <c r="TSW591" s="198"/>
      <c r="TSX591" s="198"/>
      <c r="TSY591" s="198"/>
      <c r="TSZ591" s="198"/>
      <c r="TTA591" s="198"/>
      <c r="TTB591" s="198"/>
      <c r="TTC591" s="198"/>
      <c r="TTD591" s="198"/>
      <c r="TTE591" s="198"/>
      <c r="TTF591" s="198"/>
      <c r="TTG591" s="198"/>
      <c r="TTH591" s="198"/>
      <c r="TTI591" s="198"/>
      <c r="TTJ591" s="198"/>
      <c r="TTK591" s="198"/>
      <c r="TTL591" s="198"/>
      <c r="TTM591" s="198"/>
      <c r="TTN591" s="198"/>
      <c r="TTO591" s="198"/>
      <c r="TTP591" s="198"/>
      <c r="TTQ591" s="198"/>
      <c r="TTR591" s="198"/>
      <c r="TTS591" s="198"/>
      <c r="TTT591" s="198"/>
      <c r="TTU591" s="198"/>
      <c r="TTV591" s="198"/>
      <c r="TTW591" s="198"/>
      <c r="TTX591" s="198"/>
      <c r="TTY591" s="198"/>
      <c r="TTZ591" s="198"/>
      <c r="TUA591" s="198"/>
      <c r="TUB591" s="198"/>
      <c r="TUC591" s="198"/>
      <c r="TUD591" s="198"/>
      <c r="TUE591" s="198"/>
      <c r="TUF591" s="198"/>
      <c r="TUG591" s="198"/>
      <c r="TUH591" s="198"/>
      <c r="TUI591" s="198"/>
      <c r="TUJ591" s="198"/>
      <c r="TUK591" s="198"/>
      <c r="TUL591" s="198"/>
      <c r="TUM591" s="198"/>
      <c r="TUN591" s="198"/>
      <c r="TUO591" s="198"/>
      <c r="TUP591" s="198"/>
      <c r="TUQ591" s="198"/>
      <c r="TUR591" s="198"/>
      <c r="TUS591" s="198"/>
      <c r="TUT591" s="198"/>
      <c r="TUU591" s="198"/>
      <c r="TUV591" s="198"/>
      <c r="TUW591" s="198"/>
      <c r="TUX591" s="198"/>
      <c r="TUY591" s="198"/>
      <c r="TUZ591" s="198"/>
      <c r="TVA591" s="198"/>
      <c r="TVB591" s="198"/>
      <c r="TVC591" s="198"/>
      <c r="TVD591" s="198"/>
      <c r="TVE591" s="198"/>
      <c r="TVF591" s="198"/>
      <c r="TVG591" s="198"/>
      <c r="TVH591" s="198"/>
      <c r="TVI591" s="198"/>
      <c r="TVJ591" s="198"/>
      <c r="TVK591" s="198"/>
      <c r="TVL591" s="198"/>
      <c r="TVM591" s="198"/>
      <c r="TVN591" s="198"/>
      <c r="TVO591" s="198"/>
      <c r="TVP591" s="198"/>
      <c r="TVQ591" s="198"/>
      <c r="TVR591" s="198"/>
      <c r="TVS591" s="198"/>
      <c r="TVT591" s="198"/>
      <c r="TVU591" s="198"/>
      <c r="TVV591" s="198"/>
      <c r="TVW591" s="198"/>
      <c r="TVX591" s="198"/>
      <c r="TVY591" s="198"/>
      <c r="TVZ591" s="198"/>
      <c r="TWA591" s="198"/>
      <c r="TWB591" s="198"/>
      <c r="TWC591" s="198"/>
      <c r="TWD591" s="198"/>
      <c r="TWE591" s="198"/>
      <c r="TWF591" s="198"/>
      <c r="TWG591" s="198"/>
      <c r="TWH591" s="198"/>
      <c r="TWI591" s="198"/>
      <c r="TWJ591" s="198"/>
      <c r="TWK591" s="198"/>
      <c r="TWL591" s="198"/>
      <c r="TWM591" s="198"/>
      <c r="TWN591" s="198"/>
      <c r="TWO591" s="198"/>
      <c r="TWP591" s="198"/>
      <c r="TWQ591" s="198"/>
      <c r="TWR591" s="198"/>
      <c r="TWS591" s="198"/>
      <c r="TWT591" s="198"/>
      <c r="TWU591" s="198"/>
      <c r="TWV591" s="198"/>
      <c r="TWW591" s="198"/>
      <c r="TWX591" s="198"/>
      <c r="TWY591" s="198"/>
      <c r="TWZ591" s="198"/>
      <c r="TXA591" s="198"/>
      <c r="TXB591" s="198"/>
      <c r="TXC591" s="198"/>
      <c r="TXD591" s="198"/>
      <c r="TXE591" s="198"/>
      <c r="TXF591" s="198"/>
      <c r="TXG591" s="198"/>
      <c r="TXH591" s="198"/>
      <c r="TXI591" s="198"/>
      <c r="TXJ591" s="198"/>
      <c r="TXK591" s="198"/>
      <c r="TXL591" s="198"/>
      <c r="TXM591" s="198"/>
      <c r="TXN591" s="198"/>
      <c r="TXO591" s="198"/>
      <c r="TXP591" s="198"/>
      <c r="TXQ591" s="198"/>
      <c r="TXR591" s="198"/>
      <c r="TXS591" s="198"/>
      <c r="TXT591" s="198"/>
      <c r="TXU591" s="198"/>
      <c r="TXV591" s="198"/>
      <c r="TXW591" s="198"/>
      <c r="TXX591" s="198"/>
      <c r="TXY591" s="198"/>
      <c r="TXZ591" s="198"/>
      <c r="TYA591" s="198"/>
      <c r="TYB591" s="198"/>
      <c r="TYC591" s="198"/>
      <c r="TYD591" s="198"/>
      <c r="TYE591" s="198"/>
      <c r="TYF591" s="198"/>
      <c r="TYG591" s="198"/>
      <c r="TYH591" s="198"/>
      <c r="TYI591" s="198"/>
      <c r="TYJ591" s="198"/>
      <c r="TYK591" s="198"/>
      <c r="TYL591" s="198"/>
      <c r="TYM591" s="198"/>
      <c r="TYN591" s="198"/>
      <c r="TYO591" s="198"/>
      <c r="TYP591" s="198"/>
      <c r="TYQ591" s="198"/>
      <c r="TYR591" s="198"/>
      <c r="TYS591" s="198"/>
      <c r="TYT591" s="198"/>
      <c r="TYU591" s="198"/>
      <c r="TYV591" s="198"/>
      <c r="TYW591" s="198"/>
      <c r="TYX591" s="198"/>
      <c r="TYY591" s="198"/>
      <c r="TYZ591" s="198"/>
      <c r="TZA591" s="198"/>
      <c r="TZB591" s="198"/>
      <c r="TZC591" s="198"/>
      <c r="TZD591" s="198"/>
      <c r="TZE591" s="198"/>
      <c r="TZF591" s="198"/>
      <c r="TZG591" s="198"/>
      <c r="TZH591" s="198"/>
      <c r="TZI591" s="198"/>
      <c r="TZJ591" s="198"/>
      <c r="TZK591" s="198"/>
      <c r="TZL591" s="198"/>
      <c r="TZM591" s="198"/>
      <c r="TZN591" s="198"/>
      <c r="TZO591" s="198"/>
      <c r="TZP591" s="198"/>
      <c r="TZQ591" s="198"/>
      <c r="TZR591" s="198"/>
      <c r="TZS591" s="198"/>
      <c r="TZT591" s="198"/>
      <c r="TZU591" s="198"/>
      <c r="TZV591" s="198"/>
      <c r="TZW591" s="198"/>
      <c r="TZX591" s="198"/>
      <c r="TZY591" s="198"/>
      <c r="TZZ591" s="198"/>
      <c r="UAA591" s="198"/>
      <c r="UAB591" s="198"/>
      <c r="UAC591" s="198"/>
      <c r="UAD591" s="198"/>
      <c r="UAE591" s="198"/>
      <c r="UAF591" s="198"/>
      <c r="UAG591" s="198"/>
      <c r="UAH591" s="198"/>
      <c r="UAI591" s="198"/>
      <c r="UAJ591" s="198"/>
      <c r="UAK591" s="198"/>
      <c r="UAL591" s="198"/>
      <c r="UAM591" s="198"/>
      <c r="UAN591" s="198"/>
      <c r="UAO591" s="198"/>
      <c r="UAP591" s="198"/>
      <c r="UAQ591" s="198"/>
      <c r="UAR591" s="198"/>
      <c r="UAS591" s="198"/>
      <c r="UAT591" s="198"/>
      <c r="UAU591" s="198"/>
      <c r="UAV591" s="198"/>
      <c r="UAW591" s="198"/>
      <c r="UAX591" s="198"/>
      <c r="UAY591" s="198"/>
      <c r="UAZ591" s="198"/>
      <c r="UBA591" s="198"/>
      <c r="UBB591" s="198"/>
      <c r="UBC591" s="198"/>
      <c r="UBD591" s="198"/>
      <c r="UBE591" s="198"/>
      <c r="UBF591" s="198"/>
      <c r="UBG591" s="198"/>
      <c r="UBH591" s="198"/>
      <c r="UBI591" s="198"/>
      <c r="UBJ591" s="198"/>
      <c r="UBK591" s="198"/>
      <c r="UBL591" s="198"/>
      <c r="UBM591" s="198"/>
      <c r="UBN591" s="198"/>
      <c r="UBO591" s="198"/>
      <c r="UBP591" s="198"/>
      <c r="UBQ591" s="198"/>
      <c r="UBR591" s="198"/>
      <c r="UBS591" s="198"/>
      <c r="UBT591" s="198"/>
      <c r="UBU591" s="198"/>
      <c r="UBV591" s="198"/>
      <c r="UBW591" s="198"/>
      <c r="UBX591" s="198"/>
      <c r="UBY591" s="198"/>
      <c r="UBZ591" s="198"/>
      <c r="UCA591" s="198"/>
      <c r="UCB591" s="198"/>
      <c r="UCC591" s="198"/>
      <c r="UCD591" s="198"/>
      <c r="UCE591" s="198"/>
      <c r="UCF591" s="198"/>
      <c r="UCG591" s="198"/>
      <c r="UCH591" s="198"/>
      <c r="UCI591" s="198"/>
      <c r="UCJ591" s="198"/>
      <c r="UCK591" s="198"/>
      <c r="UCL591" s="198"/>
      <c r="UCM591" s="198"/>
      <c r="UCN591" s="198"/>
      <c r="UCO591" s="198"/>
      <c r="UCP591" s="198"/>
      <c r="UCQ591" s="198"/>
      <c r="UCR591" s="198"/>
      <c r="UCS591" s="198"/>
      <c r="UCT591" s="198"/>
      <c r="UCU591" s="198"/>
      <c r="UCV591" s="198"/>
      <c r="UCW591" s="198"/>
      <c r="UCX591" s="198"/>
      <c r="UCY591" s="198"/>
      <c r="UCZ591" s="198"/>
      <c r="UDA591" s="198"/>
      <c r="UDB591" s="198"/>
      <c r="UDC591" s="198"/>
      <c r="UDD591" s="198"/>
      <c r="UDE591" s="198"/>
      <c r="UDF591" s="198"/>
      <c r="UDG591" s="198"/>
      <c r="UDH591" s="198"/>
      <c r="UDI591" s="198"/>
      <c r="UDJ591" s="198"/>
      <c r="UDK591" s="198"/>
      <c r="UDL591" s="198"/>
      <c r="UDM591" s="198"/>
      <c r="UDN591" s="198"/>
      <c r="UDO591" s="198"/>
      <c r="UDP591" s="198"/>
      <c r="UDQ591" s="198"/>
      <c r="UDR591" s="198"/>
      <c r="UDS591" s="198"/>
      <c r="UDT591" s="198"/>
      <c r="UDU591" s="198"/>
      <c r="UDV591" s="198"/>
      <c r="UDW591" s="198"/>
      <c r="UDX591" s="198"/>
      <c r="UDY591" s="198"/>
      <c r="UDZ591" s="198"/>
      <c r="UEA591" s="198"/>
      <c r="UEB591" s="198"/>
      <c r="UEC591" s="198"/>
      <c r="UED591" s="198"/>
      <c r="UEE591" s="198"/>
      <c r="UEF591" s="198"/>
      <c r="UEG591" s="198"/>
      <c r="UEH591" s="198"/>
      <c r="UEI591" s="198"/>
      <c r="UEJ591" s="198"/>
      <c r="UEK591" s="198"/>
      <c r="UEL591" s="198"/>
      <c r="UEM591" s="198"/>
      <c r="UEN591" s="198"/>
      <c r="UEO591" s="198"/>
      <c r="UEP591" s="198"/>
      <c r="UEQ591" s="198"/>
      <c r="UER591" s="198"/>
      <c r="UES591" s="198"/>
      <c r="UET591" s="198"/>
      <c r="UEU591" s="198"/>
      <c r="UEV591" s="198"/>
      <c r="UEW591" s="198"/>
      <c r="UEX591" s="198"/>
      <c r="UEY591" s="198"/>
      <c r="UEZ591" s="198"/>
      <c r="UFA591" s="198"/>
      <c r="UFB591" s="198"/>
      <c r="UFC591" s="198"/>
      <c r="UFD591" s="198"/>
      <c r="UFE591" s="198"/>
      <c r="UFF591" s="198"/>
      <c r="UFG591" s="198"/>
      <c r="UFH591" s="198"/>
      <c r="UFI591" s="198"/>
      <c r="UFJ591" s="198"/>
      <c r="UFK591" s="198"/>
      <c r="UFL591" s="198"/>
      <c r="UFM591" s="198"/>
      <c r="UFN591" s="198"/>
      <c r="UFO591" s="198"/>
      <c r="UFP591" s="198"/>
      <c r="UFQ591" s="198"/>
      <c r="UFR591" s="198"/>
      <c r="UFS591" s="198"/>
      <c r="UFT591" s="198"/>
      <c r="UFU591" s="198"/>
      <c r="UFV591" s="198"/>
      <c r="UFW591" s="198"/>
      <c r="UFX591" s="198"/>
      <c r="UFY591" s="198"/>
      <c r="UFZ591" s="198"/>
      <c r="UGA591" s="198"/>
      <c r="UGB591" s="198"/>
      <c r="UGC591" s="198"/>
      <c r="UGD591" s="198"/>
      <c r="UGE591" s="198"/>
      <c r="UGF591" s="198"/>
      <c r="UGG591" s="198"/>
      <c r="UGH591" s="198"/>
      <c r="UGI591" s="198"/>
      <c r="UGJ591" s="198"/>
      <c r="UGK591" s="198"/>
      <c r="UGL591" s="198"/>
      <c r="UGM591" s="198"/>
      <c r="UGN591" s="198"/>
      <c r="UGO591" s="198"/>
      <c r="UGP591" s="198"/>
      <c r="UGQ591" s="198"/>
      <c r="UGR591" s="198"/>
      <c r="UGS591" s="198"/>
      <c r="UGT591" s="198"/>
      <c r="UGU591" s="198"/>
      <c r="UGV591" s="198"/>
      <c r="UGW591" s="198"/>
      <c r="UGX591" s="198"/>
      <c r="UGY591" s="198"/>
      <c r="UGZ591" s="198"/>
      <c r="UHA591" s="198"/>
      <c r="UHB591" s="198"/>
      <c r="UHC591" s="198"/>
      <c r="UHD591" s="198"/>
      <c r="UHE591" s="198"/>
      <c r="UHF591" s="198"/>
      <c r="UHG591" s="198"/>
      <c r="UHH591" s="198"/>
      <c r="UHI591" s="198"/>
      <c r="UHJ591" s="198"/>
      <c r="UHK591" s="198"/>
      <c r="UHL591" s="198"/>
      <c r="UHM591" s="198"/>
      <c r="UHN591" s="198"/>
      <c r="UHO591" s="198"/>
      <c r="UHP591" s="198"/>
      <c r="UHQ591" s="198"/>
      <c r="UHR591" s="198"/>
      <c r="UHS591" s="198"/>
      <c r="UHT591" s="198"/>
      <c r="UHU591" s="198"/>
      <c r="UHV591" s="198"/>
      <c r="UHW591" s="198"/>
      <c r="UHX591" s="198"/>
      <c r="UHY591" s="198"/>
      <c r="UHZ591" s="198"/>
      <c r="UIA591" s="198"/>
      <c r="UIB591" s="198"/>
      <c r="UIC591" s="198"/>
      <c r="UID591" s="198"/>
      <c r="UIE591" s="198"/>
      <c r="UIF591" s="198"/>
      <c r="UIG591" s="198"/>
      <c r="UIH591" s="198"/>
      <c r="UII591" s="198"/>
      <c r="UIJ591" s="198"/>
      <c r="UIK591" s="198"/>
      <c r="UIL591" s="198"/>
      <c r="UIM591" s="198"/>
      <c r="UIN591" s="198"/>
      <c r="UIO591" s="198"/>
      <c r="UIP591" s="198"/>
      <c r="UIQ591" s="198"/>
      <c r="UIR591" s="198"/>
      <c r="UIS591" s="198"/>
      <c r="UIT591" s="198"/>
      <c r="UIU591" s="198"/>
      <c r="UIV591" s="198"/>
      <c r="UIW591" s="198"/>
      <c r="UIX591" s="198"/>
      <c r="UIY591" s="198"/>
      <c r="UIZ591" s="198"/>
      <c r="UJA591" s="198"/>
      <c r="UJB591" s="198"/>
      <c r="UJC591" s="198"/>
      <c r="UJD591" s="198"/>
      <c r="UJE591" s="198"/>
      <c r="UJF591" s="198"/>
      <c r="UJG591" s="198"/>
      <c r="UJH591" s="198"/>
      <c r="UJI591" s="198"/>
      <c r="UJJ591" s="198"/>
      <c r="UJK591" s="198"/>
      <c r="UJL591" s="198"/>
      <c r="UJM591" s="198"/>
      <c r="UJN591" s="198"/>
      <c r="UJO591" s="198"/>
      <c r="UJP591" s="198"/>
      <c r="UJQ591" s="198"/>
      <c r="UJR591" s="198"/>
      <c r="UJS591" s="198"/>
      <c r="UJT591" s="198"/>
      <c r="UJU591" s="198"/>
      <c r="UJV591" s="198"/>
      <c r="UJW591" s="198"/>
      <c r="UJX591" s="198"/>
      <c r="UJY591" s="198"/>
      <c r="UJZ591" s="198"/>
      <c r="UKA591" s="198"/>
      <c r="UKB591" s="198"/>
      <c r="UKC591" s="198"/>
      <c r="UKD591" s="198"/>
      <c r="UKE591" s="198"/>
      <c r="UKF591" s="198"/>
      <c r="UKG591" s="198"/>
      <c r="UKH591" s="198"/>
      <c r="UKI591" s="198"/>
      <c r="UKJ591" s="198"/>
      <c r="UKK591" s="198"/>
      <c r="UKL591" s="198"/>
      <c r="UKM591" s="198"/>
      <c r="UKN591" s="198"/>
      <c r="UKO591" s="198"/>
      <c r="UKP591" s="198"/>
      <c r="UKQ591" s="198"/>
      <c r="UKR591" s="198"/>
      <c r="UKS591" s="198"/>
      <c r="UKT591" s="198"/>
      <c r="UKU591" s="198"/>
      <c r="UKV591" s="198"/>
      <c r="UKW591" s="198"/>
      <c r="UKX591" s="198"/>
      <c r="UKY591" s="198"/>
      <c r="UKZ591" s="198"/>
      <c r="ULA591" s="198"/>
      <c r="ULB591" s="198"/>
      <c r="ULC591" s="198"/>
      <c r="ULD591" s="198"/>
      <c r="ULE591" s="198"/>
      <c r="ULF591" s="198"/>
      <c r="ULG591" s="198"/>
      <c r="ULH591" s="198"/>
      <c r="ULI591" s="198"/>
      <c r="ULJ591" s="198"/>
      <c r="ULK591" s="198"/>
      <c r="ULL591" s="198"/>
      <c r="ULM591" s="198"/>
      <c r="ULN591" s="198"/>
      <c r="ULO591" s="198"/>
      <c r="ULP591" s="198"/>
      <c r="ULQ591" s="198"/>
      <c r="ULR591" s="198"/>
      <c r="ULS591" s="198"/>
      <c r="ULT591" s="198"/>
      <c r="ULU591" s="198"/>
      <c r="ULV591" s="198"/>
      <c r="ULW591" s="198"/>
      <c r="ULX591" s="198"/>
      <c r="ULY591" s="198"/>
      <c r="ULZ591" s="198"/>
      <c r="UMA591" s="198"/>
      <c r="UMB591" s="198"/>
      <c r="UMC591" s="198"/>
      <c r="UMD591" s="198"/>
      <c r="UME591" s="198"/>
      <c r="UMF591" s="198"/>
      <c r="UMG591" s="198"/>
      <c r="UMH591" s="198"/>
      <c r="UMI591" s="198"/>
      <c r="UMJ591" s="198"/>
      <c r="UMK591" s="198"/>
      <c r="UML591" s="198"/>
      <c r="UMM591" s="198"/>
      <c r="UMN591" s="198"/>
      <c r="UMO591" s="198"/>
      <c r="UMP591" s="198"/>
      <c r="UMQ591" s="198"/>
      <c r="UMR591" s="198"/>
      <c r="UMS591" s="198"/>
      <c r="UMT591" s="198"/>
      <c r="UMU591" s="198"/>
      <c r="UMV591" s="198"/>
      <c r="UMW591" s="198"/>
      <c r="UMX591" s="198"/>
      <c r="UMY591" s="198"/>
      <c r="UMZ591" s="198"/>
      <c r="UNA591" s="198"/>
      <c r="UNB591" s="198"/>
      <c r="UNC591" s="198"/>
      <c r="UND591" s="198"/>
      <c r="UNE591" s="198"/>
      <c r="UNF591" s="198"/>
      <c r="UNG591" s="198"/>
      <c r="UNH591" s="198"/>
      <c r="UNI591" s="198"/>
      <c r="UNJ591" s="198"/>
      <c r="UNK591" s="198"/>
      <c r="UNL591" s="198"/>
      <c r="UNM591" s="198"/>
      <c r="UNN591" s="198"/>
      <c r="UNO591" s="198"/>
      <c r="UNP591" s="198"/>
      <c r="UNQ591" s="198"/>
      <c r="UNR591" s="198"/>
      <c r="UNS591" s="198"/>
      <c r="UNT591" s="198"/>
      <c r="UNU591" s="198"/>
      <c r="UNV591" s="198"/>
      <c r="UNW591" s="198"/>
      <c r="UNX591" s="198"/>
      <c r="UNY591" s="198"/>
      <c r="UNZ591" s="198"/>
      <c r="UOA591" s="198"/>
      <c r="UOB591" s="198"/>
      <c r="UOC591" s="198"/>
      <c r="UOD591" s="198"/>
      <c r="UOE591" s="198"/>
      <c r="UOF591" s="198"/>
      <c r="UOG591" s="198"/>
      <c r="UOH591" s="198"/>
      <c r="UOI591" s="198"/>
      <c r="UOJ591" s="198"/>
      <c r="UOK591" s="198"/>
      <c r="UOL591" s="198"/>
      <c r="UOM591" s="198"/>
      <c r="UON591" s="198"/>
      <c r="UOO591" s="198"/>
      <c r="UOP591" s="198"/>
      <c r="UOQ591" s="198"/>
      <c r="UOR591" s="198"/>
      <c r="UOS591" s="198"/>
      <c r="UOT591" s="198"/>
      <c r="UOU591" s="198"/>
      <c r="UOV591" s="198"/>
      <c r="UOW591" s="198"/>
      <c r="UOX591" s="198"/>
      <c r="UOY591" s="198"/>
      <c r="UOZ591" s="198"/>
      <c r="UPA591" s="198"/>
      <c r="UPB591" s="198"/>
      <c r="UPC591" s="198"/>
      <c r="UPD591" s="198"/>
      <c r="UPE591" s="198"/>
      <c r="UPF591" s="198"/>
      <c r="UPG591" s="198"/>
      <c r="UPH591" s="198"/>
      <c r="UPI591" s="198"/>
      <c r="UPJ591" s="198"/>
      <c r="UPK591" s="198"/>
      <c r="UPL591" s="198"/>
      <c r="UPM591" s="198"/>
      <c r="UPN591" s="198"/>
      <c r="UPO591" s="198"/>
      <c r="UPP591" s="198"/>
      <c r="UPQ591" s="198"/>
      <c r="UPR591" s="198"/>
      <c r="UPS591" s="198"/>
      <c r="UPT591" s="198"/>
      <c r="UPU591" s="198"/>
      <c r="UPV591" s="198"/>
      <c r="UPW591" s="198"/>
      <c r="UPX591" s="198"/>
      <c r="UPY591" s="198"/>
      <c r="UPZ591" s="198"/>
      <c r="UQA591" s="198"/>
      <c r="UQB591" s="198"/>
      <c r="UQC591" s="198"/>
      <c r="UQD591" s="198"/>
      <c r="UQE591" s="198"/>
      <c r="UQF591" s="198"/>
      <c r="UQG591" s="198"/>
      <c r="UQH591" s="198"/>
      <c r="UQI591" s="198"/>
      <c r="UQJ591" s="198"/>
      <c r="UQK591" s="198"/>
      <c r="UQL591" s="198"/>
      <c r="UQM591" s="198"/>
      <c r="UQN591" s="198"/>
      <c r="UQO591" s="198"/>
      <c r="UQP591" s="198"/>
      <c r="UQQ591" s="198"/>
      <c r="UQR591" s="198"/>
      <c r="UQS591" s="198"/>
      <c r="UQT591" s="198"/>
      <c r="UQU591" s="198"/>
      <c r="UQV591" s="198"/>
      <c r="UQW591" s="198"/>
      <c r="UQX591" s="198"/>
      <c r="UQY591" s="198"/>
      <c r="UQZ591" s="198"/>
      <c r="URA591" s="198"/>
      <c r="URB591" s="198"/>
      <c r="URC591" s="198"/>
      <c r="URD591" s="198"/>
      <c r="URE591" s="198"/>
      <c r="URF591" s="198"/>
      <c r="URG591" s="198"/>
      <c r="URH591" s="198"/>
      <c r="URI591" s="198"/>
      <c r="URJ591" s="198"/>
      <c r="URK591" s="198"/>
      <c r="URL591" s="198"/>
      <c r="URM591" s="198"/>
      <c r="URN591" s="198"/>
      <c r="URO591" s="198"/>
      <c r="URP591" s="198"/>
      <c r="URQ591" s="198"/>
      <c r="URR591" s="198"/>
      <c r="URS591" s="198"/>
      <c r="URT591" s="198"/>
      <c r="URU591" s="198"/>
      <c r="URV591" s="198"/>
      <c r="URW591" s="198"/>
      <c r="URX591" s="198"/>
      <c r="URY591" s="198"/>
      <c r="URZ591" s="198"/>
      <c r="USA591" s="198"/>
      <c r="USB591" s="198"/>
      <c r="USC591" s="198"/>
      <c r="USD591" s="198"/>
      <c r="USE591" s="198"/>
      <c r="USF591" s="198"/>
      <c r="USG591" s="198"/>
      <c r="USH591" s="198"/>
      <c r="USI591" s="198"/>
      <c r="USJ591" s="198"/>
      <c r="USK591" s="198"/>
      <c r="USL591" s="198"/>
      <c r="USM591" s="198"/>
      <c r="USN591" s="198"/>
      <c r="USO591" s="198"/>
      <c r="USP591" s="198"/>
      <c r="USQ591" s="198"/>
      <c r="USR591" s="198"/>
      <c r="USS591" s="198"/>
      <c r="UST591" s="198"/>
      <c r="USU591" s="198"/>
      <c r="USV591" s="198"/>
      <c r="USW591" s="198"/>
      <c r="USX591" s="198"/>
      <c r="USY591" s="198"/>
      <c r="USZ591" s="198"/>
      <c r="UTA591" s="198"/>
      <c r="UTB591" s="198"/>
      <c r="UTC591" s="198"/>
      <c r="UTD591" s="198"/>
      <c r="UTE591" s="198"/>
      <c r="UTF591" s="198"/>
      <c r="UTG591" s="198"/>
      <c r="UTH591" s="198"/>
      <c r="UTI591" s="198"/>
      <c r="UTJ591" s="198"/>
      <c r="UTK591" s="198"/>
      <c r="UTL591" s="198"/>
      <c r="UTM591" s="198"/>
      <c r="UTN591" s="198"/>
      <c r="UTO591" s="198"/>
      <c r="UTP591" s="198"/>
      <c r="UTQ591" s="198"/>
      <c r="UTR591" s="198"/>
      <c r="UTS591" s="198"/>
      <c r="UTT591" s="198"/>
      <c r="UTU591" s="198"/>
      <c r="UTV591" s="198"/>
      <c r="UTW591" s="198"/>
      <c r="UTX591" s="198"/>
      <c r="UTY591" s="198"/>
      <c r="UTZ591" s="198"/>
      <c r="UUA591" s="198"/>
      <c r="UUB591" s="198"/>
      <c r="UUC591" s="198"/>
      <c r="UUD591" s="198"/>
      <c r="UUE591" s="198"/>
      <c r="UUF591" s="198"/>
      <c r="UUG591" s="198"/>
      <c r="UUH591" s="198"/>
      <c r="UUI591" s="198"/>
      <c r="UUJ591" s="198"/>
      <c r="UUK591" s="198"/>
      <c r="UUL591" s="198"/>
      <c r="UUM591" s="198"/>
      <c r="UUN591" s="198"/>
      <c r="UUO591" s="198"/>
      <c r="UUP591" s="198"/>
      <c r="UUQ591" s="198"/>
      <c r="UUR591" s="198"/>
      <c r="UUS591" s="198"/>
      <c r="UUT591" s="198"/>
      <c r="UUU591" s="198"/>
      <c r="UUV591" s="198"/>
      <c r="UUW591" s="198"/>
      <c r="UUX591" s="198"/>
      <c r="UUY591" s="198"/>
      <c r="UUZ591" s="198"/>
      <c r="UVA591" s="198"/>
      <c r="UVB591" s="198"/>
      <c r="UVC591" s="198"/>
      <c r="UVD591" s="198"/>
      <c r="UVE591" s="198"/>
      <c r="UVF591" s="198"/>
      <c r="UVG591" s="198"/>
      <c r="UVH591" s="198"/>
      <c r="UVI591" s="198"/>
      <c r="UVJ591" s="198"/>
      <c r="UVK591" s="198"/>
      <c r="UVL591" s="198"/>
      <c r="UVM591" s="198"/>
      <c r="UVN591" s="198"/>
      <c r="UVO591" s="198"/>
      <c r="UVP591" s="198"/>
      <c r="UVQ591" s="198"/>
      <c r="UVR591" s="198"/>
      <c r="UVS591" s="198"/>
      <c r="UVT591" s="198"/>
      <c r="UVU591" s="198"/>
      <c r="UVV591" s="198"/>
      <c r="UVW591" s="198"/>
      <c r="UVX591" s="198"/>
      <c r="UVY591" s="198"/>
      <c r="UVZ591" s="198"/>
      <c r="UWA591" s="198"/>
      <c r="UWB591" s="198"/>
      <c r="UWC591" s="198"/>
      <c r="UWD591" s="198"/>
      <c r="UWE591" s="198"/>
      <c r="UWF591" s="198"/>
      <c r="UWG591" s="198"/>
      <c r="UWH591" s="198"/>
      <c r="UWI591" s="198"/>
      <c r="UWJ591" s="198"/>
      <c r="UWK591" s="198"/>
      <c r="UWL591" s="198"/>
      <c r="UWM591" s="198"/>
      <c r="UWN591" s="198"/>
      <c r="UWO591" s="198"/>
      <c r="UWP591" s="198"/>
      <c r="UWQ591" s="198"/>
      <c r="UWR591" s="198"/>
      <c r="UWS591" s="198"/>
      <c r="UWT591" s="198"/>
      <c r="UWU591" s="198"/>
      <c r="UWV591" s="198"/>
      <c r="UWW591" s="198"/>
      <c r="UWX591" s="198"/>
      <c r="UWY591" s="198"/>
      <c r="UWZ591" s="198"/>
      <c r="UXA591" s="198"/>
      <c r="UXB591" s="198"/>
      <c r="UXC591" s="198"/>
      <c r="UXD591" s="198"/>
      <c r="UXE591" s="198"/>
      <c r="UXF591" s="198"/>
      <c r="UXG591" s="198"/>
      <c r="UXH591" s="198"/>
      <c r="UXI591" s="198"/>
      <c r="UXJ591" s="198"/>
      <c r="UXK591" s="198"/>
      <c r="UXL591" s="198"/>
      <c r="UXM591" s="198"/>
      <c r="UXN591" s="198"/>
      <c r="UXO591" s="198"/>
      <c r="UXP591" s="198"/>
      <c r="UXQ591" s="198"/>
      <c r="UXR591" s="198"/>
      <c r="UXS591" s="198"/>
      <c r="UXT591" s="198"/>
      <c r="UXU591" s="198"/>
      <c r="UXV591" s="198"/>
      <c r="UXW591" s="198"/>
      <c r="UXX591" s="198"/>
      <c r="UXY591" s="198"/>
      <c r="UXZ591" s="198"/>
      <c r="UYA591" s="198"/>
      <c r="UYB591" s="198"/>
      <c r="UYC591" s="198"/>
      <c r="UYD591" s="198"/>
      <c r="UYE591" s="198"/>
      <c r="UYF591" s="198"/>
      <c r="UYG591" s="198"/>
      <c r="UYH591" s="198"/>
      <c r="UYI591" s="198"/>
      <c r="UYJ591" s="198"/>
      <c r="UYK591" s="198"/>
      <c r="UYL591" s="198"/>
      <c r="UYM591" s="198"/>
      <c r="UYN591" s="198"/>
      <c r="UYO591" s="198"/>
      <c r="UYP591" s="198"/>
      <c r="UYQ591" s="198"/>
      <c r="UYR591" s="198"/>
      <c r="UYS591" s="198"/>
      <c r="UYT591" s="198"/>
      <c r="UYU591" s="198"/>
      <c r="UYV591" s="198"/>
      <c r="UYW591" s="198"/>
      <c r="UYX591" s="198"/>
      <c r="UYY591" s="198"/>
      <c r="UYZ591" s="198"/>
      <c r="UZA591" s="198"/>
      <c r="UZB591" s="198"/>
      <c r="UZC591" s="198"/>
      <c r="UZD591" s="198"/>
      <c r="UZE591" s="198"/>
      <c r="UZF591" s="198"/>
      <c r="UZG591" s="198"/>
      <c r="UZH591" s="198"/>
      <c r="UZI591" s="198"/>
      <c r="UZJ591" s="198"/>
      <c r="UZK591" s="198"/>
      <c r="UZL591" s="198"/>
      <c r="UZM591" s="198"/>
      <c r="UZN591" s="198"/>
      <c r="UZO591" s="198"/>
      <c r="UZP591" s="198"/>
      <c r="UZQ591" s="198"/>
      <c r="UZR591" s="198"/>
      <c r="UZS591" s="198"/>
      <c r="UZT591" s="198"/>
      <c r="UZU591" s="198"/>
      <c r="UZV591" s="198"/>
      <c r="UZW591" s="198"/>
      <c r="UZX591" s="198"/>
      <c r="UZY591" s="198"/>
      <c r="UZZ591" s="198"/>
      <c r="VAA591" s="198"/>
      <c r="VAB591" s="198"/>
      <c r="VAC591" s="198"/>
      <c r="VAD591" s="198"/>
      <c r="VAE591" s="198"/>
      <c r="VAF591" s="198"/>
      <c r="VAG591" s="198"/>
      <c r="VAH591" s="198"/>
      <c r="VAI591" s="198"/>
      <c r="VAJ591" s="198"/>
      <c r="VAK591" s="198"/>
      <c r="VAL591" s="198"/>
      <c r="VAM591" s="198"/>
      <c r="VAN591" s="198"/>
      <c r="VAO591" s="198"/>
      <c r="VAP591" s="198"/>
      <c r="VAQ591" s="198"/>
      <c r="VAR591" s="198"/>
      <c r="VAS591" s="198"/>
      <c r="VAT591" s="198"/>
      <c r="VAU591" s="198"/>
      <c r="VAV591" s="198"/>
      <c r="VAW591" s="198"/>
      <c r="VAX591" s="198"/>
      <c r="VAY591" s="198"/>
      <c r="VAZ591" s="198"/>
      <c r="VBA591" s="198"/>
      <c r="VBB591" s="198"/>
      <c r="VBC591" s="198"/>
      <c r="VBD591" s="198"/>
      <c r="VBE591" s="198"/>
      <c r="VBF591" s="198"/>
      <c r="VBG591" s="198"/>
      <c r="VBH591" s="198"/>
      <c r="VBI591" s="198"/>
      <c r="VBJ591" s="198"/>
      <c r="VBK591" s="198"/>
      <c r="VBL591" s="198"/>
      <c r="VBM591" s="198"/>
      <c r="VBN591" s="198"/>
      <c r="VBO591" s="198"/>
      <c r="VBP591" s="198"/>
      <c r="VBQ591" s="198"/>
      <c r="VBR591" s="198"/>
      <c r="VBS591" s="198"/>
      <c r="VBT591" s="198"/>
      <c r="VBU591" s="198"/>
      <c r="VBV591" s="198"/>
      <c r="VBW591" s="198"/>
      <c r="VBX591" s="198"/>
      <c r="VBY591" s="198"/>
      <c r="VBZ591" s="198"/>
      <c r="VCA591" s="198"/>
      <c r="VCB591" s="198"/>
      <c r="VCC591" s="198"/>
      <c r="VCD591" s="198"/>
      <c r="VCE591" s="198"/>
      <c r="VCF591" s="198"/>
      <c r="VCG591" s="198"/>
      <c r="VCH591" s="198"/>
      <c r="VCI591" s="198"/>
      <c r="VCJ591" s="198"/>
      <c r="VCK591" s="198"/>
      <c r="VCL591" s="198"/>
      <c r="VCM591" s="198"/>
      <c r="VCN591" s="198"/>
      <c r="VCO591" s="198"/>
      <c r="VCP591" s="198"/>
      <c r="VCQ591" s="198"/>
      <c r="VCR591" s="198"/>
      <c r="VCS591" s="198"/>
      <c r="VCT591" s="198"/>
      <c r="VCU591" s="198"/>
      <c r="VCV591" s="198"/>
      <c r="VCW591" s="198"/>
      <c r="VCX591" s="198"/>
      <c r="VCY591" s="198"/>
      <c r="VCZ591" s="198"/>
      <c r="VDA591" s="198"/>
      <c r="VDB591" s="198"/>
      <c r="VDC591" s="198"/>
      <c r="VDD591" s="198"/>
      <c r="VDE591" s="198"/>
      <c r="VDF591" s="198"/>
      <c r="VDG591" s="198"/>
      <c r="VDH591" s="198"/>
      <c r="VDI591" s="198"/>
      <c r="VDJ591" s="198"/>
      <c r="VDK591" s="198"/>
      <c r="VDL591" s="198"/>
      <c r="VDM591" s="198"/>
      <c r="VDN591" s="198"/>
      <c r="VDO591" s="198"/>
      <c r="VDP591" s="198"/>
      <c r="VDQ591" s="198"/>
      <c r="VDR591" s="198"/>
      <c r="VDS591" s="198"/>
      <c r="VDT591" s="198"/>
      <c r="VDU591" s="198"/>
      <c r="VDV591" s="198"/>
      <c r="VDW591" s="198"/>
      <c r="VDX591" s="198"/>
      <c r="VDY591" s="198"/>
      <c r="VDZ591" s="198"/>
      <c r="VEA591" s="198"/>
      <c r="VEB591" s="198"/>
      <c r="VEC591" s="198"/>
      <c r="VED591" s="198"/>
      <c r="VEE591" s="198"/>
      <c r="VEF591" s="198"/>
      <c r="VEG591" s="198"/>
      <c r="VEH591" s="198"/>
      <c r="VEI591" s="198"/>
      <c r="VEJ591" s="198"/>
      <c r="VEK591" s="198"/>
      <c r="VEL591" s="198"/>
      <c r="VEM591" s="198"/>
      <c r="VEN591" s="198"/>
      <c r="VEO591" s="198"/>
      <c r="VEP591" s="198"/>
      <c r="VEQ591" s="198"/>
      <c r="VER591" s="198"/>
      <c r="VES591" s="198"/>
      <c r="VET591" s="198"/>
      <c r="VEU591" s="198"/>
      <c r="VEV591" s="198"/>
      <c r="VEW591" s="198"/>
      <c r="VEX591" s="198"/>
      <c r="VEY591" s="198"/>
      <c r="VEZ591" s="198"/>
      <c r="VFA591" s="198"/>
      <c r="VFB591" s="198"/>
      <c r="VFC591" s="198"/>
      <c r="VFD591" s="198"/>
      <c r="VFE591" s="198"/>
      <c r="VFF591" s="198"/>
      <c r="VFG591" s="198"/>
      <c r="VFH591" s="198"/>
      <c r="VFI591" s="198"/>
      <c r="VFJ591" s="198"/>
      <c r="VFK591" s="198"/>
      <c r="VFL591" s="198"/>
      <c r="VFM591" s="198"/>
      <c r="VFN591" s="198"/>
      <c r="VFO591" s="198"/>
      <c r="VFP591" s="198"/>
      <c r="VFQ591" s="198"/>
      <c r="VFR591" s="198"/>
      <c r="VFS591" s="198"/>
      <c r="VFT591" s="198"/>
      <c r="VFU591" s="198"/>
      <c r="VFV591" s="198"/>
      <c r="VFW591" s="198"/>
      <c r="VFX591" s="198"/>
      <c r="VFY591" s="198"/>
      <c r="VFZ591" s="198"/>
      <c r="VGA591" s="198"/>
      <c r="VGB591" s="198"/>
      <c r="VGC591" s="198"/>
      <c r="VGD591" s="198"/>
      <c r="VGE591" s="198"/>
      <c r="VGF591" s="198"/>
      <c r="VGG591" s="198"/>
      <c r="VGH591" s="198"/>
      <c r="VGI591" s="198"/>
      <c r="VGJ591" s="198"/>
      <c r="VGK591" s="198"/>
      <c r="VGL591" s="198"/>
      <c r="VGM591" s="198"/>
      <c r="VGN591" s="198"/>
      <c r="VGO591" s="198"/>
      <c r="VGP591" s="198"/>
      <c r="VGQ591" s="198"/>
      <c r="VGR591" s="198"/>
      <c r="VGS591" s="198"/>
      <c r="VGT591" s="198"/>
      <c r="VGU591" s="198"/>
      <c r="VGV591" s="198"/>
      <c r="VGW591" s="198"/>
      <c r="VGX591" s="198"/>
      <c r="VGY591" s="198"/>
      <c r="VGZ591" s="198"/>
      <c r="VHA591" s="198"/>
      <c r="VHB591" s="198"/>
      <c r="VHC591" s="198"/>
      <c r="VHD591" s="198"/>
      <c r="VHE591" s="198"/>
      <c r="VHF591" s="198"/>
      <c r="VHG591" s="198"/>
      <c r="VHH591" s="198"/>
      <c r="VHI591" s="198"/>
      <c r="VHJ591" s="198"/>
      <c r="VHK591" s="198"/>
      <c r="VHL591" s="198"/>
      <c r="VHM591" s="198"/>
      <c r="VHN591" s="198"/>
      <c r="VHO591" s="198"/>
      <c r="VHP591" s="198"/>
      <c r="VHQ591" s="198"/>
      <c r="VHR591" s="198"/>
      <c r="VHS591" s="198"/>
      <c r="VHT591" s="198"/>
      <c r="VHU591" s="198"/>
      <c r="VHV591" s="198"/>
      <c r="VHW591" s="198"/>
      <c r="VHX591" s="198"/>
      <c r="VHY591" s="198"/>
      <c r="VHZ591" s="198"/>
      <c r="VIA591" s="198"/>
      <c r="VIB591" s="198"/>
      <c r="VIC591" s="198"/>
      <c r="VID591" s="198"/>
      <c r="VIE591" s="198"/>
      <c r="VIF591" s="198"/>
      <c r="VIG591" s="198"/>
      <c r="VIH591" s="198"/>
      <c r="VII591" s="198"/>
      <c r="VIJ591" s="198"/>
      <c r="VIK591" s="198"/>
      <c r="VIL591" s="198"/>
      <c r="VIM591" s="198"/>
      <c r="VIN591" s="198"/>
      <c r="VIO591" s="198"/>
      <c r="VIP591" s="198"/>
      <c r="VIQ591" s="198"/>
      <c r="VIR591" s="198"/>
      <c r="VIS591" s="198"/>
      <c r="VIT591" s="198"/>
      <c r="VIU591" s="198"/>
      <c r="VIV591" s="198"/>
      <c r="VIW591" s="198"/>
      <c r="VIX591" s="198"/>
      <c r="VIY591" s="198"/>
      <c r="VIZ591" s="198"/>
      <c r="VJA591" s="198"/>
      <c r="VJB591" s="198"/>
      <c r="VJC591" s="198"/>
      <c r="VJD591" s="198"/>
      <c r="VJE591" s="198"/>
      <c r="VJF591" s="198"/>
      <c r="VJG591" s="198"/>
      <c r="VJH591" s="198"/>
      <c r="VJI591" s="198"/>
      <c r="VJJ591" s="198"/>
      <c r="VJK591" s="198"/>
      <c r="VJL591" s="198"/>
      <c r="VJM591" s="198"/>
      <c r="VJN591" s="198"/>
      <c r="VJO591" s="198"/>
      <c r="VJP591" s="198"/>
      <c r="VJQ591" s="198"/>
      <c r="VJR591" s="198"/>
      <c r="VJS591" s="198"/>
      <c r="VJT591" s="198"/>
      <c r="VJU591" s="198"/>
      <c r="VJV591" s="198"/>
      <c r="VJW591" s="198"/>
      <c r="VJX591" s="198"/>
      <c r="VJY591" s="198"/>
      <c r="VJZ591" s="198"/>
      <c r="VKA591" s="198"/>
      <c r="VKB591" s="198"/>
      <c r="VKC591" s="198"/>
      <c r="VKD591" s="198"/>
      <c r="VKE591" s="198"/>
      <c r="VKF591" s="198"/>
      <c r="VKG591" s="198"/>
      <c r="VKH591" s="198"/>
      <c r="VKI591" s="198"/>
      <c r="VKJ591" s="198"/>
      <c r="VKK591" s="198"/>
      <c r="VKL591" s="198"/>
      <c r="VKM591" s="198"/>
      <c r="VKN591" s="198"/>
      <c r="VKO591" s="198"/>
      <c r="VKP591" s="198"/>
      <c r="VKQ591" s="198"/>
      <c r="VKR591" s="198"/>
      <c r="VKS591" s="198"/>
      <c r="VKT591" s="198"/>
      <c r="VKU591" s="198"/>
      <c r="VKV591" s="198"/>
      <c r="VKW591" s="198"/>
      <c r="VKX591" s="198"/>
      <c r="VKY591" s="198"/>
      <c r="VKZ591" s="198"/>
      <c r="VLA591" s="198"/>
      <c r="VLB591" s="198"/>
      <c r="VLC591" s="198"/>
      <c r="VLD591" s="198"/>
      <c r="VLE591" s="198"/>
      <c r="VLF591" s="198"/>
      <c r="VLG591" s="198"/>
      <c r="VLH591" s="198"/>
      <c r="VLI591" s="198"/>
      <c r="VLJ591" s="198"/>
      <c r="VLK591" s="198"/>
      <c r="VLL591" s="198"/>
      <c r="VLM591" s="198"/>
      <c r="VLN591" s="198"/>
      <c r="VLO591" s="198"/>
      <c r="VLP591" s="198"/>
      <c r="VLQ591" s="198"/>
      <c r="VLR591" s="198"/>
      <c r="VLS591" s="198"/>
      <c r="VLT591" s="198"/>
      <c r="VLU591" s="198"/>
      <c r="VLV591" s="198"/>
      <c r="VLW591" s="198"/>
      <c r="VLX591" s="198"/>
      <c r="VLY591" s="198"/>
      <c r="VLZ591" s="198"/>
      <c r="VMA591" s="198"/>
      <c r="VMB591" s="198"/>
      <c r="VMC591" s="198"/>
      <c r="VMD591" s="198"/>
      <c r="VME591" s="198"/>
      <c r="VMF591" s="198"/>
      <c r="VMG591" s="198"/>
      <c r="VMH591" s="198"/>
      <c r="VMI591" s="198"/>
      <c r="VMJ591" s="198"/>
      <c r="VMK591" s="198"/>
      <c r="VML591" s="198"/>
      <c r="VMM591" s="198"/>
      <c r="VMN591" s="198"/>
      <c r="VMO591" s="198"/>
      <c r="VMP591" s="198"/>
      <c r="VMQ591" s="198"/>
      <c r="VMR591" s="198"/>
      <c r="VMS591" s="198"/>
      <c r="VMT591" s="198"/>
      <c r="VMU591" s="198"/>
      <c r="VMV591" s="198"/>
      <c r="VMW591" s="198"/>
      <c r="VMX591" s="198"/>
      <c r="VMY591" s="198"/>
      <c r="VMZ591" s="198"/>
      <c r="VNA591" s="198"/>
      <c r="VNB591" s="198"/>
      <c r="VNC591" s="198"/>
      <c r="VND591" s="198"/>
      <c r="VNE591" s="198"/>
      <c r="VNF591" s="198"/>
      <c r="VNG591" s="198"/>
      <c r="VNH591" s="198"/>
      <c r="VNI591" s="198"/>
      <c r="VNJ591" s="198"/>
      <c r="VNK591" s="198"/>
      <c r="VNL591" s="198"/>
      <c r="VNM591" s="198"/>
      <c r="VNN591" s="198"/>
      <c r="VNO591" s="198"/>
      <c r="VNP591" s="198"/>
      <c r="VNQ591" s="198"/>
      <c r="VNR591" s="198"/>
      <c r="VNS591" s="198"/>
      <c r="VNT591" s="198"/>
      <c r="VNU591" s="198"/>
      <c r="VNV591" s="198"/>
      <c r="VNW591" s="198"/>
      <c r="VNX591" s="198"/>
      <c r="VNY591" s="198"/>
      <c r="VNZ591" s="198"/>
      <c r="VOA591" s="198"/>
      <c r="VOB591" s="198"/>
      <c r="VOC591" s="198"/>
      <c r="VOD591" s="198"/>
      <c r="VOE591" s="198"/>
      <c r="VOF591" s="198"/>
      <c r="VOG591" s="198"/>
      <c r="VOH591" s="198"/>
      <c r="VOI591" s="198"/>
      <c r="VOJ591" s="198"/>
      <c r="VOK591" s="198"/>
      <c r="VOL591" s="198"/>
      <c r="VOM591" s="198"/>
      <c r="VON591" s="198"/>
      <c r="VOO591" s="198"/>
      <c r="VOP591" s="198"/>
      <c r="VOQ591" s="198"/>
      <c r="VOR591" s="198"/>
      <c r="VOS591" s="198"/>
      <c r="VOT591" s="198"/>
      <c r="VOU591" s="198"/>
      <c r="VOV591" s="198"/>
      <c r="VOW591" s="198"/>
      <c r="VOX591" s="198"/>
      <c r="VOY591" s="198"/>
      <c r="VOZ591" s="198"/>
      <c r="VPA591" s="198"/>
      <c r="VPB591" s="198"/>
      <c r="VPC591" s="198"/>
      <c r="VPD591" s="198"/>
      <c r="VPE591" s="198"/>
      <c r="VPF591" s="198"/>
      <c r="VPG591" s="198"/>
      <c r="VPH591" s="198"/>
      <c r="VPI591" s="198"/>
      <c r="VPJ591" s="198"/>
      <c r="VPK591" s="198"/>
      <c r="VPL591" s="198"/>
      <c r="VPM591" s="198"/>
      <c r="VPN591" s="198"/>
      <c r="VPO591" s="198"/>
      <c r="VPP591" s="198"/>
      <c r="VPQ591" s="198"/>
      <c r="VPR591" s="198"/>
      <c r="VPS591" s="198"/>
      <c r="VPT591" s="198"/>
      <c r="VPU591" s="198"/>
      <c r="VPV591" s="198"/>
      <c r="VPW591" s="198"/>
      <c r="VPX591" s="198"/>
      <c r="VPY591" s="198"/>
      <c r="VPZ591" s="198"/>
      <c r="VQA591" s="198"/>
      <c r="VQB591" s="198"/>
      <c r="VQC591" s="198"/>
      <c r="VQD591" s="198"/>
      <c r="VQE591" s="198"/>
      <c r="VQF591" s="198"/>
      <c r="VQG591" s="198"/>
      <c r="VQH591" s="198"/>
      <c r="VQI591" s="198"/>
      <c r="VQJ591" s="198"/>
      <c r="VQK591" s="198"/>
      <c r="VQL591" s="198"/>
      <c r="VQM591" s="198"/>
      <c r="VQN591" s="198"/>
      <c r="VQO591" s="198"/>
      <c r="VQP591" s="198"/>
      <c r="VQQ591" s="198"/>
      <c r="VQR591" s="198"/>
      <c r="VQS591" s="198"/>
      <c r="VQT591" s="198"/>
      <c r="VQU591" s="198"/>
      <c r="VQV591" s="198"/>
      <c r="VQW591" s="198"/>
      <c r="VQX591" s="198"/>
      <c r="VQY591" s="198"/>
      <c r="VQZ591" s="198"/>
      <c r="VRA591" s="198"/>
      <c r="VRB591" s="198"/>
      <c r="VRC591" s="198"/>
      <c r="VRD591" s="198"/>
      <c r="VRE591" s="198"/>
      <c r="VRF591" s="198"/>
      <c r="VRG591" s="198"/>
      <c r="VRH591" s="198"/>
      <c r="VRI591" s="198"/>
      <c r="VRJ591" s="198"/>
      <c r="VRK591" s="198"/>
      <c r="VRL591" s="198"/>
      <c r="VRM591" s="198"/>
      <c r="VRN591" s="198"/>
      <c r="VRO591" s="198"/>
      <c r="VRP591" s="198"/>
      <c r="VRQ591" s="198"/>
      <c r="VRR591" s="198"/>
      <c r="VRS591" s="198"/>
      <c r="VRT591" s="198"/>
      <c r="VRU591" s="198"/>
      <c r="VRV591" s="198"/>
      <c r="VRW591" s="198"/>
      <c r="VRX591" s="198"/>
      <c r="VRY591" s="198"/>
      <c r="VRZ591" s="198"/>
      <c r="VSA591" s="198"/>
      <c r="VSB591" s="198"/>
      <c r="VSC591" s="198"/>
      <c r="VSD591" s="198"/>
      <c r="VSE591" s="198"/>
      <c r="VSF591" s="198"/>
      <c r="VSG591" s="198"/>
      <c r="VSH591" s="198"/>
      <c r="VSI591" s="198"/>
      <c r="VSJ591" s="198"/>
      <c r="VSK591" s="198"/>
      <c r="VSL591" s="198"/>
      <c r="VSM591" s="198"/>
      <c r="VSN591" s="198"/>
      <c r="VSO591" s="198"/>
      <c r="VSP591" s="198"/>
      <c r="VSQ591" s="198"/>
      <c r="VSR591" s="198"/>
      <c r="VSS591" s="198"/>
      <c r="VST591" s="198"/>
      <c r="VSU591" s="198"/>
      <c r="VSV591" s="198"/>
      <c r="VSW591" s="198"/>
      <c r="VSX591" s="198"/>
      <c r="VSY591" s="198"/>
      <c r="VSZ591" s="198"/>
      <c r="VTA591" s="198"/>
      <c r="VTB591" s="198"/>
      <c r="VTC591" s="198"/>
      <c r="VTD591" s="198"/>
      <c r="VTE591" s="198"/>
      <c r="VTF591" s="198"/>
      <c r="VTG591" s="198"/>
      <c r="VTH591" s="198"/>
      <c r="VTI591" s="198"/>
      <c r="VTJ591" s="198"/>
      <c r="VTK591" s="198"/>
      <c r="VTL591" s="198"/>
      <c r="VTM591" s="198"/>
      <c r="VTN591" s="198"/>
      <c r="VTO591" s="198"/>
      <c r="VTP591" s="198"/>
      <c r="VTQ591" s="198"/>
      <c r="VTR591" s="198"/>
      <c r="VTS591" s="198"/>
      <c r="VTT591" s="198"/>
      <c r="VTU591" s="198"/>
      <c r="VTV591" s="198"/>
      <c r="VTW591" s="198"/>
      <c r="VTX591" s="198"/>
      <c r="VTY591" s="198"/>
      <c r="VTZ591" s="198"/>
      <c r="VUA591" s="198"/>
      <c r="VUB591" s="198"/>
      <c r="VUC591" s="198"/>
      <c r="VUD591" s="198"/>
      <c r="VUE591" s="198"/>
      <c r="VUF591" s="198"/>
      <c r="VUG591" s="198"/>
      <c r="VUH591" s="198"/>
      <c r="VUI591" s="198"/>
      <c r="VUJ591" s="198"/>
      <c r="VUK591" s="198"/>
      <c r="VUL591" s="198"/>
      <c r="VUM591" s="198"/>
      <c r="VUN591" s="198"/>
      <c r="VUO591" s="198"/>
      <c r="VUP591" s="198"/>
      <c r="VUQ591" s="198"/>
      <c r="VUR591" s="198"/>
      <c r="VUS591" s="198"/>
      <c r="VUT591" s="198"/>
      <c r="VUU591" s="198"/>
      <c r="VUV591" s="198"/>
      <c r="VUW591" s="198"/>
      <c r="VUX591" s="198"/>
      <c r="VUY591" s="198"/>
      <c r="VUZ591" s="198"/>
      <c r="VVA591" s="198"/>
      <c r="VVB591" s="198"/>
      <c r="VVC591" s="198"/>
      <c r="VVD591" s="198"/>
      <c r="VVE591" s="198"/>
      <c r="VVF591" s="198"/>
      <c r="VVG591" s="198"/>
      <c r="VVH591" s="198"/>
      <c r="VVI591" s="198"/>
      <c r="VVJ591" s="198"/>
      <c r="VVK591" s="198"/>
      <c r="VVL591" s="198"/>
      <c r="VVM591" s="198"/>
      <c r="VVN591" s="198"/>
      <c r="VVO591" s="198"/>
      <c r="VVP591" s="198"/>
      <c r="VVQ591" s="198"/>
      <c r="VVR591" s="198"/>
      <c r="VVS591" s="198"/>
      <c r="VVT591" s="198"/>
      <c r="VVU591" s="198"/>
      <c r="VVV591" s="198"/>
      <c r="VVW591" s="198"/>
      <c r="VVX591" s="198"/>
      <c r="VVY591" s="198"/>
      <c r="VVZ591" s="198"/>
      <c r="VWA591" s="198"/>
      <c r="VWB591" s="198"/>
      <c r="VWC591" s="198"/>
      <c r="VWD591" s="198"/>
      <c r="VWE591" s="198"/>
      <c r="VWF591" s="198"/>
      <c r="VWG591" s="198"/>
      <c r="VWH591" s="198"/>
      <c r="VWI591" s="198"/>
      <c r="VWJ591" s="198"/>
      <c r="VWK591" s="198"/>
      <c r="VWL591" s="198"/>
      <c r="VWM591" s="198"/>
      <c r="VWN591" s="198"/>
      <c r="VWO591" s="198"/>
      <c r="VWP591" s="198"/>
      <c r="VWQ591" s="198"/>
      <c r="VWR591" s="198"/>
      <c r="VWS591" s="198"/>
      <c r="VWT591" s="198"/>
      <c r="VWU591" s="198"/>
      <c r="VWV591" s="198"/>
      <c r="VWW591" s="198"/>
      <c r="VWX591" s="198"/>
      <c r="VWY591" s="198"/>
      <c r="VWZ591" s="198"/>
      <c r="VXA591" s="198"/>
      <c r="VXB591" s="198"/>
      <c r="VXC591" s="198"/>
      <c r="VXD591" s="198"/>
      <c r="VXE591" s="198"/>
      <c r="VXF591" s="198"/>
      <c r="VXG591" s="198"/>
      <c r="VXH591" s="198"/>
      <c r="VXI591" s="198"/>
      <c r="VXJ591" s="198"/>
      <c r="VXK591" s="198"/>
      <c r="VXL591" s="198"/>
      <c r="VXM591" s="198"/>
      <c r="VXN591" s="198"/>
      <c r="VXO591" s="198"/>
      <c r="VXP591" s="198"/>
      <c r="VXQ591" s="198"/>
      <c r="VXR591" s="198"/>
      <c r="VXS591" s="198"/>
      <c r="VXT591" s="198"/>
      <c r="VXU591" s="198"/>
      <c r="VXV591" s="198"/>
      <c r="VXW591" s="198"/>
      <c r="VXX591" s="198"/>
      <c r="VXY591" s="198"/>
      <c r="VXZ591" s="198"/>
      <c r="VYA591" s="198"/>
      <c r="VYB591" s="198"/>
      <c r="VYC591" s="198"/>
      <c r="VYD591" s="198"/>
      <c r="VYE591" s="198"/>
      <c r="VYF591" s="198"/>
      <c r="VYG591" s="198"/>
      <c r="VYH591" s="198"/>
      <c r="VYI591" s="198"/>
      <c r="VYJ591" s="198"/>
      <c r="VYK591" s="198"/>
      <c r="VYL591" s="198"/>
      <c r="VYM591" s="198"/>
      <c r="VYN591" s="198"/>
      <c r="VYO591" s="198"/>
      <c r="VYP591" s="198"/>
      <c r="VYQ591" s="198"/>
      <c r="VYR591" s="198"/>
      <c r="VYS591" s="198"/>
      <c r="VYT591" s="198"/>
      <c r="VYU591" s="198"/>
      <c r="VYV591" s="198"/>
      <c r="VYW591" s="198"/>
      <c r="VYX591" s="198"/>
      <c r="VYY591" s="198"/>
      <c r="VYZ591" s="198"/>
      <c r="VZA591" s="198"/>
      <c r="VZB591" s="198"/>
      <c r="VZC591" s="198"/>
      <c r="VZD591" s="198"/>
      <c r="VZE591" s="198"/>
      <c r="VZF591" s="198"/>
      <c r="VZG591" s="198"/>
      <c r="VZH591" s="198"/>
      <c r="VZI591" s="198"/>
      <c r="VZJ591" s="198"/>
      <c r="VZK591" s="198"/>
      <c r="VZL591" s="198"/>
      <c r="VZM591" s="198"/>
      <c r="VZN591" s="198"/>
      <c r="VZO591" s="198"/>
      <c r="VZP591" s="198"/>
      <c r="VZQ591" s="198"/>
      <c r="VZR591" s="198"/>
      <c r="VZS591" s="198"/>
      <c r="VZT591" s="198"/>
      <c r="VZU591" s="198"/>
      <c r="VZV591" s="198"/>
      <c r="VZW591" s="198"/>
      <c r="VZX591" s="198"/>
      <c r="VZY591" s="198"/>
      <c r="VZZ591" s="198"/>
      <c r="WAA591" s="198"/>
      <c r="WAB591" s="198"/>
      <c r="WAC591" s="198"/>
      <c r="WAD591" s="198"/>
      <c r="WAE591" s="198"/>
      <c r="WAF591" s="198"/>
      <c r="WAG591" s="198"/>
      <c r="WAH591" s="198"/>
      <c r="WAI591" s="198"/>
      <c r="WAJ591" s="198"/>
      <c r="WAK591" s="198"/>
      <c r="WAL591" s="198"/>
      <c r="WAM591" s="198"/>
      <c r="WAN591" s="198"/>
      <c r="WAO591" s="198"/>
      <c r="WAP591" s="198"/>
      <c r="WAQ591" s="198"/>
      <c r="WAR591" s="198"/>
      <c r="WAS591" s="198"/>
      <c r="WAT591" s="198"/>
      <c r="WAU591" s="198"/>
      <c r="WAV591" s="198"/>
      <c r="WAW591" s="198"/>
      <c r="WAX591" s="198"/>
      <c r="WAY591" s="198"/>
      <c r="WAZ591" s="198"/>
      <c r="WBA591" s="198"/>
      <c r="WBB591" s="198"/>
      <c r="WBC591" s="198"/>
      <c r="WBD591" s="198"/>
      <c r="WBE591" s="198"/>
      <c r="WBF591" s="198"/>
      <c r="WBG591" s="198"/>
      <c r="WBH591" s="198"/>
      <c r="WBI591" s="198"/>
      <c r="WBJ591" s="198"/>
      <c r="WBK591" s="198"/>
      <c r="WBL591" s="198"/>
      <c r="WBM591" s="198"/>
      <c r="WBN591" s="198"/>
      <c r="WBO591" s="198"/>
      <c r="WBP591" s="198"/>
      <c r="WBQ591" s="198"/>
      <c r="WBR591" s="198"/>
      <c r="WBS591" s="198"/>
      <c r="WBT591" s="198"/>
      <c r="WBU591" s="198"/>
      <c r="WBV591" s="198"/>
      <c r="WBW591" s="198"/>
      <c r="WBX591" s="198"/>
      <c r="WBY591" s="198"/>
      <c r="WBZ591" s="198"/>
      <c r="WCA591" s="198"/>
      <c r="WCB591" s="198"/>
      <c r="WCC591" s="198"/>
      <c r="WCD591" s="198"/>
      <c r="WCE591" s="198"/>
      <c r="WCF591" s="198"/>
      <c r="WCG591" s="198"/>
      <c r="WCH591" s="198"/>
      <c r="WCI591" s="198"/>
      <c r="WCJ591" s="198"/>
      <c r="WCK591" s="198"/>
      <c r="WCL591" s="198"/>
      <c r="WCM591" s="198"/>
      <c r="WCN591" s="198"/>
      <c r="WCO591" s="198"/>
      <c r="WCP591" s="198"/>
      <c r="WCQ591" s="198"/>
      <c r="WCR591" s="198"/>
      <c r="WCS591" s="198"/>
      <c r="WCT591" s="198"/>
      <c r="WCU591" s="198"/>
      <c r="WCV591" s="198"/>
      <c r="WCW591" s="198"/>
      <c r="WCX591" s="198"/>
      <c r="WCY591" s="198"/>
      <c r="WCZ591" s="198"/>
      <c r="WDA591" s="198"/>
      <c r="WDB591" s="198"/>
      <c r="WDC591" s="198"/>
      <c r="WDD591" s="198"/>
      <c r="WDE591" s="198"/>
      <c r="WDF591" s="198"/>
      <c r="WDG591" s="198"/>
      <c r="WDH591" s="198"/>
      <c r="WDI591" s="198"/>
      <c r="WDJ591" s="198"/>
      <c r="WDK591" s="198"/>
      <c r="WDL591" s="198"/>
      <c r="WDM591" s="198"/>
      <c r="WDN591" s="198"/>
      <c r="WDO591" s="198"/>
      <c r="WDP591" s="198"/>
      <c r="WDQ591" s="198"/>
      <c r="WDR591" s="198"/>
      <c r="WDS591" s="198"/>
      <c r="WDT591" s="198"/>
      <c r="WDU591" s="198"/>
      <c r="WDV591" s="198"/>
      <c r="WDW591" s="198"/>
      <c r="WDX591" s="198"/>
      <c r="WDY591" s="198"/>
      <c r="WDZ591" s="198"/>
      <c r="WEA591" s="198"/>
      <c r="WEB591" s="198"/>
      <c r="WEC591" s="198"/>
      <c r="WED591" s="198"/>
      <c r="WEE591" s="198"/>
      <c r="WEF591" s="198"/>
      <c r="WEG591" s="198"/>
      <c r="WEH591" s="198"/>
      <c r="WEI591" s="198"/>
      <c r="WEJ591" s="198"/>
      <c r="WEK591" s="198"/>
      <c r="WEL591" s="198"/>
      <c r="WEM591" s="198"/>
      <c r="WEN591" s="198"/>
      <c r="WEO591" s="198"/>
      <c r="WEP591" s="198"/>
      <c r="WEQ591" s="198"/>
      <c r="WER591" s="198"/>
      <c r="WES591" s="198"/>
      <c r="WET591" s="198"/>
      <c r="WEU591" s="198"/>
      <c r="WEV591" s="198"/>
      <c r="WEW591" s="198"/>
      <c r="WEX591" s="198"/>
      <c r="WEY591" s="198"/>
      <c r="WEZ591" s="198"/>
      <c r="WFA591" s="198"/>
      <c r="WFB591" s="198"/>
      <c r="WFC591" s="198"/>
      <c r="WFD591" s="198"/>
      <c r="WFE591" s="198"/>
      <c r="WFF591" s="198"/>
      <c r="WFG591" s="198"/>
      <c r="WFH591" s="198"/>
      <c r="WFI591" s="198"/>
      <c r="WFJ591" s="198"/>
      <c r="WFK591" s="198"/>
      <c r="WFL591" s="198"/>
      <c r="WFM591" s="198"/>
      <c r="WFN591" s="198"/>
      <c r="WFO591" s="198"/>
      <c r="WFP591" s="198"/>
      <c r="WFQ591" s="198"/>
      <c r="WFR591" s="198"/>
      <c r="WFS591" s="198"/>
      <c r="WFT591" s="198"/>
      <c r="WFU591" s="198"/>
      <c r="WFV591" s="198"/>
      <c r="WFW591" s="198"/>
      <c r="WFX591" s="198"/>
      <c r="WFY591" s="198"/>
      <c r="WFZ591" s="198"/>
      <c r="WGA591" s="198"/>
      <c r="WGB591" s="198"/>
      <c r="WGC591" s="198"/>
      <c r="WGD591" s="198"/>
      <c r="WGE591" s="198"/>
      <c r="WGF591" s="198"/>
      <c r="WGG591" s="198"/>
      <c r="WGH591" s="198"/>
      <c r="WGI591" s="198"/>
      <c r="WGJ591" s="198"/>
      <c r="WGK591" s="198"/>
      <c r="WGL591" s="198"/>
      <c r="WGM591" s="198"/>
      <c r="WGN591" s="198"/>
      <c r="WGO591" s="198"/>
      <c r="WGP591" s="198"/>
      <c r="WGQ591" s="198"/>
      <c r="WGR591" s="198"/>
      <c r="WGS591" s="198"/>
      <c r="WGT591" s="198"/>
      <c r="WGU591" s="198"/>
      <c r="WGV591" s="198"/>
      <c r="WGW591" s="198"/>
      <c r="WGX591" s="198"/>
      <c r="WGY591" s="198"/>
      <c r="WGZ591" s="198"/>
      <c r="WHA591" s="198"/>
      <c r="WHB591" s="198"/>
      <c r="WHC591" s="198"/>
      <c r="WHD591" s="198"/>
      <c r="WHE591" s="198"/>
      <c r="WHF591" s="198"/>
      <c r="WHG591" s="198"/>
      <c r="WHH591" s="198"/>
      <c r="WHI591" s="198"/>
      <c r="WHJ591" s="198"/>
      <c r="WHK591" s="198"/>
      <c r="WHL591" s="198"/>
      <c r="WHM591" s="198"/>
      <c r="WHN591" s="198"/>
      <c r="WHO591" s="198"/>
      <c r="WHP591" s="198"/>
      <c r="WHQ591" s="198"/>
      <c r="WHR591" s="198"/>
      <c r="WHS591" s="198"/>
      <c r="WHT591" s="198"/>
      <c r="WHU591" s="198"/>
      <c r="WHV591" s="198"/>
      <c r="WHW591" s="198"/>
      <c r="WHX591" s="198"/>
      <c r="WHY591" s="198"/>
      <c r="WHZ591" s="198"/>
      <c r="WIA591" s="198"/>
      <c r="WIB591" s="198"/>
      <c r="WIC591" s="198"/>
      <c r="WID591" s="198"/>
      <c r="WIE591" s="198"/>
      <c r="WIF591" s="198"/>
      <c r="WIG591" s="198"/>
      <c r="WIH591" s="198"/>
      <c r="WII591" s="198"/>
      <c r="WIJ591" s="198"/>
      <c r="WIK591" s="198"/>
      <c r="WIL591" s="198"/>
      <c r="WIM591" s="198"/>
      <c r="WIN591" s="198"/>
      <c r="WIO591" s="198"/>
      <c r="WIP591" s="198"/>
      <c r="WIQ591" s="198"/>
      <c r="WIR591" s="198"/>
      <c r="WIS591" s="198"/>
      <c r="WIT591" s="198"/>
      <c r="WIU591" s="198"/>
      <c r="WIV591" s="198"/>
      <c r="WIW591" s="198"/>
      <c r="WIX591" s="198"/>
      <c r="WIY591" s="198"/>
      <c r="WIZ591" s="198"/>
      <c r="WJA591" s="198"/>
      <c r="WJB591" s="198"/>
      <c r="WJC591" s="198"/>
      <c r="WJD591" s="198"/>
      <c r="WJE591" s="198"/>
      <c r="WJF591" s="198"/>
      <c r="WJG591" s="198"/>
      <c r="WJH591" s="198"/>
      <c r="WJI591" s="198"/>
      <c r="WJJ591" s="198"/>
      <c r="WJK591" s="198"/>
      <c r="WJL591" s="198"/>
      <c r="WJM591" s="198"/>
      <c r="WJN591" s="198"/>
      <c r="WJO591" s="198"/>
      <c r="WJP591" s="198"/>
      <c r="WJQ591" s="198"/>
      <c r="WJR591" s="198"/>
      <c r="WJS591" s="198"/>
      <c r="WJT591" s="198"/>
      <c r="WJU591" s="198"/>
      <c r="WJV591" s="198"/>
      <c r="WJW591" s="198"/>
      <c r="WJX591" s="198"/>
      <c r="WJY591" s="198"/>
      <c r="WJZ591" s="198"/>
      <c r="WKA591" s="198"/>
      <c r="WKB591" s="198"/>
      <c r="WKC591" s="198"/>
      <c r="WKD591" s="198"/>
      <c r="WKE591" s="198"/>
      <c r="WKF591" s="198"/>
      <c r="WKG591" s="198"/>
      <c r="WKH591" s="198"/>
      <c r="WKI591" s="198"/>
      <c r="WKJ591" s="198"/>
      <c r="WKK591" s="198"/>
      <c r="WKL591" s="198"/>
      <c r="WKM591" s="198"/>
      <c r="WKN591" s="198"/>
      <c r="WKO591" s="198"/>
      <c r="WKP591" s="198"/>
      <c r="WKQ591" s="198"/>
      <c r="WKR591" s="198"/>
      <c r="WKS591" s="198"/>
      <c r="WKT591" s="198"/>
      <c r="WKU591" s="198"/>
      <c r="WKV591" s="198"/>
      <c r="WKW591" s="198"/>
      <c r="WKX591" s="198"/>
      <c r="WKY591" s="198"/>
      <c r="WKZ591" s="198"/>
      <c r="WLA591" s="198"/>
      <c r="WLB591" s="198"/>
      <c r="WLC591" s="198"/>
      <c r="WLD591" s="198"/>
      <c r="WLE591" s="198"/>
      <c r="WLF591" s="198"/>
      <c r="WLG591" s="198"/>
      <c r="WLH591" s="198"/>
      <c r="WLI591" s="198"/>
      <c r="WLJ591" s="198"/>
      <c r="WLK591" s="198"/>
      <c r="WLL591" s="198"/>
      <c r="WLM591" s="198"/>
      <c r="WLN591" s="198"/>
      <c r="WLO591" s="198"/>
      <c r="WLP591" s="198"/>
      <c r="WLQ591" s="198"/>
      <c r="WLR591" s="198"/>
      <c r="WLS591" s="198"/>
      <c r="WLT591" s="198"/>
      <c r="WLU591" s="198"/>
      <c r="WLV591" s="198"/>
      <c r="WLW591" s="198"/>
      <c r="WLX591" s="198"/>
      <c r="WLY591" s="198"/>
      <c r="WLZ591" s="198"/>
      <c r="WMA591" s="198"/>
      <c r="WMB591" s="198"/>
      <c r="WMC591" s="198"/>
      <c r="WMD591" s="198"/>
      <c r="WME591" s="198"/>
      <c r="WMF591" s="198"/>
      <c r="WMG591" s="198"/>
      <c r="WMH591" s="198"/>
      <c r="WMI591" s="198"/>
      <c r="WMJ591" s="198"/>
      <c r="WMK591" s="198"/>
      <c r="WML591" s="198"/>
      <c r="WMM591" s="198"/>
      <c r="WMN591" s="198"/>
      <c r="WMO591" s="198"/>
      <c r="WMP591" s="198"/>
      <c r="WMQ591" s="198"/>
      <c r="WMR591" s="198"/>
      <c r="WMS591" s="198"/>
      <c r="WMT591" s="198"/>
      <c r="WMU591" s="198"/>
      <c r="WMV591" s="198"/>
      <c r="WMW591" s="198"/>
      <c r="WMX591" s="198"/>
      <c r="WMY591" s="198"/>
      <c r="WMZ591" s="198"/>
      <c r="WNA591" s="198"/>
      <c r="WNB591" s="198"/>
      <c r="WNC591" s="198"/>
      <c r="WND591" s="198"/>
      <c r="WNE591" s="198"/>
      <c r="WNF591" s="198"/>
      <c r="WNG591" s="198"/>
      <c r="WNH591" s="198"/>
      <c r="WNI591" s="198"/>
      <c r="WNJ591" s="198"/>
      <c r="WNK591" s="198"/>
      <c r="WNL591" s="198"/>
      <c r="WNM591" s="198"/>
      <c r="WNN591" s="198"/>
      <c r="WNO591" s="198"/>
      <c r="WNP591" s="198"/>
      <c r="WNQ591" s="198"/>
      <c r="WNR591" s="198"/>
      <c r="WNS591" s="198"/>
      <c r="WNT591" s="198"/>
      <c r="WNU591" s="198"/>
      <c r="WNV591" s="198"/>
      <c r="WNW591" s="198"/>
      <c r="WNX591" s="198"/>
      <c r="WNY591" s="198"/>
      <c r="WNZ591" s="198"/>
      <c r="WOA591" s="198"/>
      <c r="WOB591" s="198"/>
      <c r="WOC591" s="198"/>
      <c r="WOD591" s="198"/>
      <c r="WOE591" s="198"/>
      <c r="WOF591" s="198"/>
      <c r="WOG591" s="198"/>
      <c r="WOH591" s="198"/>
      <c r="WOI591" s="198"/>
      <c r="WOJ591" s="198"/>
      <c r="WOK591" s="198"/>
      <c r="WOL591" s="198"/>
      <c r="WOM591" s="198"/>
      <c r="WON591" s="198"/>
      <c r="WOO591" s="198"/>
      <c r="WOP591" s="198"/>
      <c r="WOQ591" s="198"/>
      <c r="WOR591" s="198"/>
      <c r="WOS591" s="198"/>
      <c r="WOT591" s="198"/>
      <c r="WOU591" s="198"/>
      <c r="WOV591" s="198"/>
      <c r="WOW591" s="198"/>
      <c r="WOX591" s="198"/>
      <c r="WOY591" s="198"/>
      <c r="WOZ591" s="198"/>
      <c r="WPA591" s="198"/>
      <c r="WPB591" s="198"/>
      <c r="WPC591" s="198"/>
      <c r="WPD591" s="198"/>
      <c r="WPE591" s="198"/>
      <c r="WPF591" s="198"/>
      <c r="WPG591" s="198"/>
      <c r="WPH591" s="198"/>
      <c r="WPI591" s="198"/>
      <c r="WPJ591" s="198"/>
      <c r="WPK591" s="198"/>
      <c r="WPL591" s="198"/>
      <c r="WPM591" s="198"/>
      <c r="WPN591" s="198"/>
      <c r="WPO591" s="198"/>
      <c r="WPP591" s="198"/>
      <c r="WPQ591" s="198"/>
      <c r="WPR591" s="198"/>
      <c r="WPS591" s="198"/>
      <c r="WPT591" s="198"/>
      <c r="WPU591" s="198"/>
      <c r="WPV591" s="198"/>
      <c r="WPW591" s="198"/>
      <c r="WPX591" s="198"/>
      <c r="WPY591" s="198"/>
      <c r="WPZ591" s="198"/>
      <c r="WQA591" s="198"/>
      <c r="WQB591" s="198"/>
      <c r="WQC591" s="198"/>
      <c r="WQD591" s="198"/>
      <c r="WQE591" s="198"/>
      <c r="WQF591" s="198"/>
      <c r="WQG591" s="198"/>
      <c r="WQH591" s="198"/>
      <c r="WQI591" s="198"/>
      <c r="WQJ591" s="198"/>
      <c r="WQK591" s="198"/>
      <c r="WQL591" s="198"/>
      <c r="WQM591" s="198"/>
      <c r="WQN591" s="198"/>
      <c r="WQO591" s="198"/>
      <c r="WQP591" s="198"/>
      <c r="WQQ591" s="198"/>
      <c r="WQR591" s="198"/>
      <c r="WQS591" s="198"/>
      <c r="WQT591" s="198"/>
      <c r="WQU591" s="198"/>
      <c r="WQV591" s="198"/>
      <c r="WQW591" s="198"/>
      <c r="WQX591" s="198"/>
      <c r="WQY591" s="198"/>
      <c r="WQZ591" s="198"/>
      <c r="WRA591" s="198"/>
      <c r="WRB591" s="198"/>
      <c r="WRC591" s="198"/>
      <c r="WRD591" s="198"/>
      <c r="WRE591" s="198"/>
      <c r="WRF591" s="198"/>
      <c r="WRG591" s="198"/>
      <c r="WRH591" s="198"/>
      <c r="WRI591" s="198"/>
      <c r="WRJ591" s="198"/>
      <c r="WRK591" s="198"/>
      <c r="WRL591" s="198"/>
      <c r="WRM591" s="198"/>
      <c r="WRN591" s="198"/>
      <c r="WRO591" s="198"/>
      <c r="WRP591" s="198"/>
      <c r="WRQ591" s="198"/>
      <c r="WRR591" s="198"/>
      <c r="WRS591" s="198"/>
      <c r="WRT591" s="198"/>
      <c r="WRU591" s="198"/>
      <c r="WRV591" s="198"/>
      <c r="WRW591" s="198"/>
      <c r="WRX591" s="198"/>
      <c r="WRY591" s="198"/>
      <c r="WRZ591" s="198"/>
      <c r="WSA591" s="198"/>
      <c r="WSB591" s="198"/>
      <c r="WSC591" s="198"/>
      <c r="WSD591" s="198"/>
      <c r="WSE591" s="198"/>
      <c r="WSF591" s="198"/>
      <c r="WSG591" s="198"/>
      <c r="WSH591" s="198"/>
      <c r="WSI591" s="198"/>
      <c r="WSJ591" s="198"/>
      <c r="WSK591" s="198"/>
      <c r="WSL591" s="198"/>
      <c r="WSM591" s="198"/>
      <c r="WSN591" s="198"/>
      <c r="WSO591" s="198"/>
      <c r="WSP591" s="198"/>
      <c r="WSQ591" s="198"/>
      <c r="WSR591" s="198"/>
      <c r="WSS591" s="198"/>
      <c r="WST591" s="198"/>
      <c r="WSU591" s="198"/>
      <c r="WSV591" s="198"/>
      <c r="WSW591" s="198"/>
      <c r="WSX591" s="198"/>
      <c r="WSY591" s="198"/>
      <c r="WSZ591" s="198"/>
      <c r="WTA591" s="198"/>
      <c r="WTB591" s="198"/>
      <c r="WTC591" s="198"/>
      <c r="WTD591" s="198"/>
      <c r="WTE591" s="198"/>
      <c r="WTF591" s="198"/>
      <c r="WTG591" s="198"/>
      <c r="WTH591" s="198"/>
      <c r="WTI591" s="198"/>
      <c r="WTJ591" s="198"/>
      <c r="WTK591" s="198"/>
      <c r="WTL591" s="198"/>
      <c r="WTM591" s="198"/>
      <c r="WTN591" s="198"/>
      <c r="WTO591" s="198"/>
      <c r="WTP591" s="198"/>
      <c r="WTQ591" s="198"/>
      <c r="WTR591" s="198"/>
      <c r="WTS591" s="198"/>
      <c r="WTT591" s="198"/>
      <c r="WTU591" s="198"/>
      <c r="WTV591" s="198"/>
      <c r="WTW591" s="198"/>
      <c r="WTX591" s="198"/>
      <c r="WTY591" s="198"/>
      <c r="WTZ591" s="198"/>
      <c r="WUA591" s="198"/>
      <c r="WUB591" s="198"/>
      <c r="WUC591" s="198"/>
      <c r="WUD591" s="198"/>
      <c r="WUE591" s="198"/>
      <c r="WUF591" s="198"/>
      <c r="WUG591" s="198"/>
      <c r="WUH591" s="198"/>
      <c r="WUI591" s="198"/>
      <c r="WUJ591" s="198"/>
      <c r="WUK591" s="198"/>
      <c r="WUL591" s="198"/>
      <c r="WUM591" s="198"/>
      <c r="WUN591" s="198"/>
      <c r="WUO591" s="198"/>
      <c r="WUP591" s="198"/>
      <c r="WUQ591" s="198"/>
      <c r="WUR591" s="198"/>
      <c r="WUS591" s="198"/>
      <c r="WUT591" s="198"/>
      <c r="WUU591" s="198"/>
      <c r="WUV591" s="198"/>
      <c r="WUW591" s="198"/>
      <c r="WUX591" s="198"/>
      <c r="WUY591" s="198"/>
      <c r="WUZ591" s="198"/>
      <c r="WVA591" s="198"/>
      <c r="WVB591" s="198"/>
      <c r="WVC591" s="198"/>
      <c r="WVD591" s="198"/>
      <c r="WVE591" s="198"/>
      <c r="WVF591" s="198"/>
      <c r="WVG591" s="198"/>
      <c r="WVH591" s="198"/>
      <c r="WVI591" s="198"/>
      <c r="WVJ591" s="198"/>
      <c r="WVK591" s="198"/>
      <c r="WVL591" s="198"/>
      <c r="WVM591" s="198"/>
      <c r="WVN591" s="198"/>
      <c r="WVO591" s="198"/>
      <c r="WVP591" s="198"/>
      <c r="WVQ591" s="198"/>
      <c r="WVR591" s="198"/>
      <c r="WVS591" s="198"/>
      <c r="WVT591" s="198"/>
      <c r="WVU591" s="198"/>
      <c r="WVV591" s="198"/>
      <c r="WVW591" s="198"/>
      <c r="WVX591" s="198"/>
      <c r="WVY591" s="198"/>
      <c r="WVZ591" s="198"/>
      <c r="WWA591" s="198"/>
      <c r="WWB591" s="198"/>
      <c r="WWC591" s="198"/>
      <c r="WWD591" s="198"/>
      <c r="WWE591" s="198"/>
      <c r="WWF591" s="198"/>
      <c r="WWG591" s="198"/>
      <c r="WWH591" s="198"/>
      <c r="WWI591" s="198"/>
      <c r="WWJ591" s="198"/>
      <c r="WWK591" s="198"/>
      <c r="WWL591" s="198"/>
      <c r="WWM591" s="198"/>
      <c r="WWN591" s="198"/>
      <c r="WWO591" s="198"/>
      <c r="WWP591" s="198"/>
      <c r="WWQ591" s="198"/>
      <c r="WWR591" s="198"/>
      <c r="WWS591" s="198"/>
      <c r="WWT591" s="198"/>
      <c r="WWU591" s="198"/>
      <c r="WWV591" s="198"/>
      <c r="WWW591" s="198"/>
      <c r="WWX591" s="198"/>
      <c r="WWY591" s="198"/>
      <c r="WWZ591" s="198"/>
      <c r="WXA591" s="198"/>
      <c r="WXB591" s="198"/>
      <c r="WXC591" s="198"/>
      <c r="WXD591" s="198"/>
      <c r="WXE591" s="198"/>
      <c r="WXF591" s="198"/>
      <c r="WXG591" s="198"/>
      <c r="WXH591" s="198"/>
      <c r="WXI591" s="198"/>
      <c r="WXJ591" s="198"/>
      <c r="WXK591" s="198"/>
      <c r="WXL591" s="198"/>
      <c r="WXM591" s="198"/>
      <c r="WXN591" s="198"/>
      <c r="WXO591" s="198"/>
      <c r="WXP591" s="198"/>
      <c r="WXQ591" s="198"/>
      <c r="WXR591" s="198"/>
      <c r="WXS591" s="198"/>
      <c r="WXT591" s="198"/>
      <c r="WXU591" s="198"/>
      <c r="WXV591" s="198"/>
      <c r="WXW591" s="198"/>
      <c r="WXX591" s="198"/>
      <c r="WXY591" s="198"/>
      <c r="WXZ591" s="198"/>
      <c r="WYA591" s="198"/>
      <c r="WYB591" s="198"/>
      <c r="WYC591" s="198"/>
      <c r="WYD591" s="198"/>
      <c r="WYE591" s="198"/>
      <c r="WYF591" s="198"/>
      <c r="WYG591" s="198"/>
      <c r="WYH591" s="198"/>
      <c r="WYI591" s="198"/>
      <c r="WYJ591" s="198"/>
      <c r="WYK591" s="198"/>
      <c r="WYL591" s="198"/>
      <c r="WYM591" s="198"/>
      <c r="WYN591" s="198"/>
      <c r="WYO591" s="198"/>
      <c r="WYP591" s="198"/>
      <c r="WYQ591" s="198"/>
      <c r="WYR591" s="198"/>
      <c r="WYS591" s="198"/>
      <c r="WYT591" s="198"/>
      <c r="WYU591" s="198"/>
      <c r="WYV591" s="198"/>
      <c r="WYW591" s="198"/>
      <c r="WYX591" s="198"/>
      <c r="WYY591" s="198"/>
      <c r="WYZ591" s="198"/>
      <c r="WZA591" s="198"/>
      <c r="WZB591" s="198"/>
      <c r="WZC591" s="198"/>
      <c r="WZD591" s="198"/>
      <c r="WZE591" s="198"/>
      <c r="WZF591" s="198"/>
      <c r="WZG591" s="198"/>
      <c r="WZH591" s="198"/>
      <c r="WZI591" s="198"/>
      <c r="WZJ591" s="198"/>
      <c r="WZK591" s="198"/>
      <c r="WZL591" s="198"/>
      <c r="WZM591" s="198"/>
      <c r="WZN591" s="198"/>
      <c r="WZO591" s="198"/>
      <c r="WZP591" s="198"/>
      <c r="WZQ591" s="198"/>
      <c r="WZR591" s="198"/>
      <c r="WZS591" s="198"/>
      <c r="WZT591" s="198"/>
      <c r="WZU591" s="198"/>
      <c r="WZV591" s="198"/>
      <c r="WZW591" s="198"/>
      <c r="WZX591" s="198"/>
      <c r="WZY591" s="198"/>
      <c r="WZZ591" s="198"/>
      <c r="XAA591" s="198"/>
      <c r="XAB591" s="198"/>
      <c r="XAC591" s="198"/>
      <c r="XAD591" s="198"/>
      <c r="XAE591" s="198"/>
      <c r="XAF591" s="198"/>
      <c r="XAG591" s="198"/>
      <c r="XAH591" s="198"/>
      <c r="XAI591" s="198"/>
      <c r="XAJ591" s="198"/>
      <c r="XAK591" s="198"/>
      <c r="XAL591" s="198"/>
      <c r="XAM591" s="198"/>
      <c r="XAN591" s="198"/>
      <c r="XAO591" s="198"/>
      <c r="XAP591" s="198"/>
      <c r="XAQ591" s="198"/>
      <c r="XAR591" s="198"/>
      <c r="XAS591" s="198"/>
      <c r="XAT591" s="198"/>
      <c r="XAU591" s="198"/>
      <c r="XAV591" s="198"/>
      <c r="XAW591" s="198"/>
      <c r="XAX591" s="198"/>
      <c r="XAY591" s="198"/>
      <c r="XAZ591" s="198"/>
      <c r="XBA591" s="198"/>
      <c r="XBB591" s="198"/>
      <c r="XBC591" s="198"/>
      <c r="XBD591" s="198"/>
      <c r="XBE591" s="198"/>
      <c r="XBF591" s="198"/>
      <c r="XBG591" s="198"/>
      <c r="XBH591" s="198"/>
      <c r="XBI591" s="198"/>
      <c r="XBJ591" s="198"/>
      <c r="XBK591" s="198"/>
      <c r="XBL591" s="198"/>
      <c r="XBM591" s="198"/>
      <c r="XBN591" s="198"/>
      <c r="XBO591" s="198"/>
      <c r="XBP591" s="198"/>
      <c r="XBQ591" s="198"/>
      <c r="XBR591" s="198"/>
      <c r="XBS591" s="198"/>
      <c r="XBT591" s="198"/>
      <c r="XBU591" s="198"/>
      <c r="XBV591" s="198"/>
      <c r="XBW591" s="198"/>
      <c r="XBX591" s="198"/>
      <c r="XBY591" s="198"/>
      <c r="XBZ591" s="198"/>
      <c r="XCA591" s="198"/>
      <c r="XCB591" s="198"/>
      <c r="XCC591" s="198"/>
      <c r="XCD591" s="198"/>
      <c r="XCE591" s="198"/>
      <c r="XCF591" s="198"/>
      <c r="XCG591" s="198"/>
      <c r="XCH591" s="198"/>
      <c r="XCI591" s="198"/>
      <c r="XCJ591" s="198"/>
      <c r="XCK591" s="198"/>
      <c r="XCL591" s="198"/>
      <c r="XCM591" s="198"/>
      <c r="XCN591" s="198"/>
      <c r="XCO591" s="198"/>
      <c r="XCP591" s="198"/>
      <c r="XCQ591" s="198"/>
      <c r="XCR591" s="198"/>
      <c r="XCS591" s="198"/>
      <c r="XCT591" s="198"/>
      <c r="XCU591" s="198"/>
      <c r="XCV591" s="198"/>
      <c r="XCW591" s="198"/>
      <c r="XCX591" s="198"/>
      <c r="XCY591" s="198"/>
      <c r="XCZ591" s="198"/>
      <c r="XDA591" s="198"/>
      <c r="XDB591" s="198"/>
      <c r="XDC591" s="198"/>
      <c r="XDD591" s="198"/>
      <c r="XDE591" s="198"/>
      <c r="XDF591" s="198"/>
      <c r="XDG591" s="198"/>
      <c r="XDH591" s="198"/>
      <c r="XDI591" s="198"/>
      <c r="XDJ591" s="198"/>
      <c r="XDK591" s="198"/>
      <c r="XDL591" s="198"/>
      <c r="XDM591" s="198"/>
      <c r="XDN591" s="198"/>
    </row>
    <row r="592" spans="1:16342" x14ac:dyDescent="0.25">
      <c r="A592" s="263" t="str">
        <f t="shared" si="68"/>
        <v>N-CO-MS-000426-G-XX-XX-XX-XX-03</v>
      </c>
      <c r="B592" s="2" t="s">
        <v>2651</v>
      </c>
      <c r="C592" s="3" t="str">
        <f t="shared" si="65"/>
        <v>8.05.01.FESI9.v01</v>
      </c>
      <c r="D592" s="2" t="s">
        <v>2652</v>
      </c>
      <c r="E592" s="2" t="s">
        <v>142</v>
      </c>
      <c r="F592" s="2" t="s">
        <v>1223</v>
      </c>
      <c r="G592" s="2" t="s">
        <v>2653</v>
      </c>
      <c r="H592" s="2" t="s">
        <v>2654</v>
      </c>
      <c r="I592" s="2" t="s">
        <v>2655</v>
      </c>
      <c r="J592" s="496">
        <v>4745</v>
      </c>
      <c r="K592" s="19"/>
      <c r="L592" s="20"/>
      <c r="M592" s="496"/>
      <c r="N592" s="20"/>
      <c r="O592" s="11">
        <v>1.208</v>
      </c>
      <c r="P592" s="496">
        <v>20</v>
      </c>
      <c r="Q592" s="440">
        <v>11.13</v>
      </c>
      <c r="R592" s="2" t="s">
        <v>2656</v>
      </c>
      <c r="S592" s="2" t="s">
        <v>1001</v>
      </c>
      <c r="T592" s="2"/>
      <c r="U592" s="2"/>
      <c r="V592" s="2"/>
      <c r="W592" s="9">
        <v>8.1</v>
      </c>
      <c r="X592" s="2" t="s">
        <v>2657</v>
      </c>
      <c r="Y592" s="2" t="s">
        <v>2002</v>
      </c>
      <c r="Z592" s="496" t="s">
        <v>223</v>
      </c>
      <c r="AA592" s="2" t="s">
        <v>2658</v>
      </c>
      <c r="AB592" s="271" t="s">
        <v>2659</v>
      </c>
      <c r="AC592" s="58"/>
      <c r="AD592" s="18"/>
      <c r="AE592" s="39"/>
      <c r="AF592" s="2" t="s">
        <v>90</v>
      </c>
      <c r="AG592" s="60"/>
      <c r="AH592" s="60"/>
      <c r="AI592" s="60"/>
      <c r="AJ592" s="39"/>
      <c r="AK592" s="39"/>
      <c r="AL592" s="39"/>
      <c r="AW592" s="198" t="s">
        <v>61</v>
      </c>
      <c r="AX592" s="198" t="s">
        <v>62</v>
      </c>
      <c r="AY592" s="198" t="s">
        <v>1330</v>
      </c>
      <c r="AZ592" s="344" t="s">
        <v>2660</v>
      </c>
      <c r="BA592" s="198" t="s">
        <v>978</v>
      </c>
      <c r="BB592" s="198" t="s">
        <v>66</v>
      </c>
      <c r="BC592" s="344" t="s">
        <v>92</v>
      </c>
      <c r="BE592" s="343"/>
      <c r="BF592" s="418"/>
    </row>
    <row r="593" spans="1:58" x14ac:dyDescent="0.25">
      <c r="A593" s="263" t="str">
        <f t="shared" si="68"/>
        <v>N-CO-MS-000427-G-XX-XX-XX-XX-03</v>
      </c>
      <c r="B593" s="2" t="s">
        <v>2661</v>
      </c>
      <c r="C593" s="3" t="str">
        <f t="shared" si="65"/>
        <v>8.05.02.FESI9.v01</v>
      </c>
      <c r="D593" s="2" t="s">
        <v>2652</v>
      </c>
      <c r="E593" s="2" t="s">
        <v>142</v>
      </c>
      <c r="F593" s="2" t="s">
        <v>1223</v>
      </c>
      <c r="G593" s="2" t="s">
        <v>2662</v>
      </c>
      <c r="H593" s="2" t="s">
        <v>2654</v>
      </c>
      <c r="I593" s="2" t="s">
        <v>2655</v>
      </c>
      <c r="J593" s="496">
        <v>4745</v>
      </c>
      <c r="K593" s="19"/>
      <c r="L593" s="20"/>
      <c r="M593" s="496"/>
      <c r="N593" s="20"/>
      <c r="O593" s="11">
        <v>0.77600000000000002</v>
      </c>
      <c r="P593" s="496">
        <v>20</v>
      </c>
      <c r="Q593" s="440">
        <v>12.87</v>
      </c>
      <c r="R593" s="2" t="s">
        <v>2656</v>
      </c>
      <c r="S593" s="2" t="s">
        <v>1001</v>
      </c>
      <c r="T593" s="2"/>
      <c r="U593" s="2"/>
      <c r="V593" s="2"/>
      <c r="W593" s="9">
        <v>8.1</v>
      </c>
      <c r="X593" s="2" t="s">
        <v>2657</v>
      </c>
      <c r="Y593" s="2" t="s">
        <v>2002</v>
      </c>
      <c r="Z593" s="496" t="s">
        <v>223</v>
      </c>
      <c r="AA593" s="2" t="s">
        <v>2658</v>
      </c>
      <c r="AB593" s="271" t="s">
        <v>2659</v>
      </c>
      <c r="AC593" s="58"/>
      <c r="AD593" s="18"/>
      <c r="AE593" s="39"/>
      <c r="AF593" s="2" t="s">
        <v>90</v>
      </c>
      <c r="AG593" s="60"/>
      <c r="AH593" s="60"/>
      <c r="AI593" s="60"/>
      <c r="AJ593" s="39"/>
      <c r="AK593" s="39"/>
      <c r="AL593" s="39"/>
      <c r="AW593" s="198" t="s">
        <v>61</v>
      </c>
      <c r="AX593" s="198" t="s">
        <v>62</v>
      </c>
      <c r="AY593" s="198" t="s">
        <v>1330</v>
      </c>
      <c r="AZ593" s="344" t="s">
        <v>2663</v>
      </c>
      <c r="BA593" s="198" t="s">
        <v>978</v>
      </c>
      <c r="BB593" s="198" t="s">
        <v>66</v>
      </c>
      <c r="BC593" s="344" t="s">
        <v>92</v>
      </c>
      <c r="BE593" s="343"/>
      <c r="BF593" s="418"/>
    </row>
    <row r="594" spans="1:58" x14ac:dyDescent="0.25">
      <c r="A594" s="263" t="str">
        <f t="shared" si="68"/>
        <v>N-CO-MS-000428-G-XX-XX-XX-XX-02</v>
      </c>
      <c r="B594" s="2" t="s">
        <v>2664</v>
      </c>
      <c r="C594" s="3" t="str">
        <f t="shared" si="65"/>
        <v>8.06.01.FESI10.v02</v>
      </c>
      <c r="D594" s="2" t="s">
        <v>2665</v>
      </c>
      <c r="E594" s="2" t="s">
        <v>152</v>
      </c>
      <c r="F594" s="2" t="s">
        <v>1223</v>
      </c>
      <c r="G594" s="2" t="s">
        <v>2666</v>
      </c>
      <c r="H594" s="2" t="s">
        <v>2667</v>
      </c>
      <c r="I594" s="2" t="s">
        <v>2668</v>
      </c>
      <c r="J594" s="496">
        <v>4745</v>
      </c>
      <c r="K594" s="19"/>
      <c r="L594" s="20"/>
      <c r="M594" s="496"/>
      <c r="N594" s="20"/>
      <c r="O594" s="6">
        <v>0.91</v>
      </c>
      <c r="P594" s="496">
        <v>2</v>
      </c>
      <c r="Q594" s="440">
        <v>0.85</v>
      </c>
      <c r="R594" s="2" t="s">
        <v>2669</v>
      </c>
      <c r="S594" s="2" t="s">
        <v>1001</v>
      </c>
      <c r="T594" s="2"/>
      <c r="U594" s="2"/>
      <c r="V594" s="2"/>
      <c r="W594" s="33">
        <v>0.75</v>
      </c>
      <c r="X594" s="3" t="s">
        <v>2670</v>
      </c>
      <c r="Y594" s="3" t="s">
        <v>162</v>
      </c>
      <c r="Z594" s="496" t="s">
        <v>57</v>
      </c>
      <c r="AA594" s="30" t="s">
        <v>2671</v>
      </c>
      <c r="AB594" s="271" t="s">
        <v>693</v>
      </c>
      <c r="AC594" s="58">
        <v>41212</v>
      </c>
      <c r="AD594" s="18"/>
      <c r="AE594" s="39"/>
      <c r="AF594" s="2" t="s">
        <v>90</v>
      </c>
      <c r="AG594" s="60"/>
      <c r="AH594" s="60"/>
      <c r="AI594" s="60"/>
      <c r="AJ594" s="39"/>
      <c r="AK594" s="39"/>
      <c r="AL594" s="39"/>
      <c r="AW594" s="198" t="s">
        <v>61</v>
      </c>
      <c r="AX594" s="198" t="s">
        <v>62</v>
      </c>
      <c r="AY594" s="198" t="s">
        <v>1330</v>
      </c>
      <c r="AZ594" s="344" t="s">
        <v>2672</v>
      </c>
      <c r="BA594" s="198" t="s">
        <v>978</v>
      </c>
      <c r="BB594" s="198" t="s">
        <v>66</v>
      </c>
      <c r="BC594" s="344" t="s">
        <v>67</v>
      </c>
      <c r="BE594" s="343"/>
      <c r="BF594" s="418"/>
    </row>
    <row r="595" spans="1:58" x14ac:dyDescent="0.25">
      <c r="A595" s="263" t="str">
        <f t="shared" si="68"/>
        <v>N-CO-MS-000535-G-XX-XX-XX-XX-01</v>
      </c>
      <c r="B595" s="211" t="s">
        <v>2673</v>
      </c>
      <c r="C595" s="216" t="str">
        <f t="shared" si="65"/>
        <v>8.06.02.FESI10.v01</v>
      </c>
      <c r="D595" s="211" t="s">
        <v>2665</v>
      </c>
      <c r="E595" s="211" t="s">
        <v>142</v>
      </c>
      <c r="F595" s="211" t="s">
        <v>1223</v>
      </c>
      <c r="G595" s="211" t="s">
        <v>2674</v>
      </c>
      <c r="H595" s="211" t="s">
        <v>2675</v>
      </c>
      <c r="I595" s="211" t="s">
        <v>2676</v>
      </c>
      <c r="J595" s="212">
        <v>4745</v>
      </c>
      <c r="K595" s="213"/>
      <c r="L595" s="214"/>
      <c r="M595" s="212"/>
      <c r="N595" s="214"/>
      <c r="O595" s="222">
        <v>0.45</v>
      </c>
      <c r="P595" s="212">
        <v>2</v>
      </c>
      <c r="Q595" s="441">
        <v>0.85</v>
      </c>
      <c r="R595" s="211" t="s">
        <v>2669</v>
      </c>
      <c r="S595" s="211" t="s">
        <v>1001</v>
      </c>
      <c r="T595" s="211"/>
      <c r="U595" s="211"/>
      <c r="V595" s="211"/>
      <c r="W595" s="215">
        <v>0.75</v>
      </c>
      <c r="X595" s="216" t="s">
        <v>2670</v>
      </c>
      <c r="Y595" s="216" t="s">
        <v>162</v>
      </c>
      <c r="Z595" s="212" t="s">
        <v>57</v>
      </c>
      <c r="AA595" s="211"/>
      <c r="AB595" s="217"/>
      <c r="AC595" s="217">
        <v>41851</v>
      </c>
      <c r="AD595" s="218"/>
      <c r="AE595" s="219"/>
      <c r="AF595" s="211"/>
      <c r="AG595" s="219"/>
      <c r="AH595" s="219"/>
      <c r="AI595" s="219"/>
      <c r="AJ595" s="219"/>
      <c r="AK595" s="219"/>
      <c r="AL595" s="219"/>
      <c r="AW595" s="198" t="s">
        <v>61</v>
      </c>
      <c r="AX595" s="198" t="s">
        <v>62</v>
      </c>
      <c r="AY595" s="198" t="s">
        <v>1330</v>
      </c>
      <c r="AZ595" s="344" t="s">
        <v>2677</v>
      </c>
      <c r="BA595" s="198" t="s">
        <v>978</v>
      </c>
      <c r="BB595" s="198" t="s">
        <v>66</v>
      </c>
      <c r="BC595" s="344" t="s">
        <v>382</v>
      </c>
      <c r="BE595" s="343"/>
      <c r="BF595" s="418"/>
    </row>
    <row r="596" spans="1:58" x14ac:dyDescent="0.25">
      <c r="A596" s="263" t="str">
        <f t="shared" si="68"/>
        <v>N-CO-HV-000429-G-XX-XX-XX-XX-02</v>
      </c>
      <c r="B596" s="150" t="s">
        <v>2673</v>
      </c>
      <c r="C596" s="151" t="str">
        <f t="shared" si="65"/>
        <v>8.06.02.FESI30.v01</v>
      </c>
      <c r="D596" s="150" t="s">
        <v>2678</v>
      </c>
      <c r="E596" s="150" t="s">
        <v>142</v>
      </c>
      <c r="F596" s="150" t="s">
        <v>1223</v>
      </c>
      <c r="G596" s="150" t="s">
        <v>2679</v>
      </c>
      <c r="H596" s="150" t="s">
        <v>2680</v>
      </c>
      <c r="I596" s="150" t="s">
        <v>2679</v>
      </c>
      <c r="J596" s="162">
        <v>4745</v>
      </c>
      <c r="K596" s="152"/>
      <c r="L596" s="153"/>
      <c r="M596" s="162"/>
      <c r="N596" s="153"/>
      <c r="O596" s="166">
        <v>1.32</v>
      </c>
      <c r="P596" s="162">
        <v>15</v>
      </c>
      <c r="Q596" s="431">
        <v>21.67</v>
      </c>
      <c r="R596" s="150" t="s">
        <v>2669</v>
      </c>
      <c r="S596" s="150" t="s">
        <v>1001</v>
      </c>
      <c r="T596" s="150"/>
      <c r="U596" s="150"/>
      <c r="V596" s="150"/>
      <c r="W596" s="80">
        <v>7</v>
      </c>
      <c r="X596" s="151" t="s">
        <v>1016</v>
      </c>
      <c r="Y596" s="151" t="s">
        <v>162</v>
      </c>
      <c r="Z596" s="162" t="s">
        <v>223</v>
      </c>
      <c r="AA596" s="150" t="s">
        <v>1151</v>
      </c>
      <c r="AB596" s="158">
        <v>41851</v>
      </c>
      <c r="AC596" s="158">
        <v>41485</v>
      </c>
      <c r="AD596" s="159"/>
      <c r="AE596" s="81"/>
      <c r="AF596" s="150"/>
      <c r="AG596" s="81"/>
      <c r="AH596" s="81"/>
      <c r="AI596" s="81"/>
      <c r="AJ596" s="81"/>
      <c r="AK596" s="81"/>
      <c r="AL596" s="81"/>
      <c r="AW596" s="198" t="s">
        <v>61</v>
      </c>
      <c r="AX596" s="198" t="s">
        <v>62</v>
      </c>
      <c r="AY596" s="198" t="s">
        <v>1168</v>
      </c>
      <c r="AZ596" s="344" t="s">
        <v>2681</v>
      </c>
      <c r="BA596" s="198" t="s">
        <v>978</v>
      </c>
      <c r="BB596" s="198" t="s">
        <v>66</v>
      </c>
      <c r="BC596" s="344" t="s">
        <v>67</v>
      </c>
      <c r="BE596" s="343"/>
      <c r="BF596" s="418"/>
    </row>
    <row r="597" spans="1:58" x14ac:dyDescent="0.25">
      <c r="A597" s="263" t="str">
        <f t="shared" si="68"/>
        <v>N-CO-HV-000430-E-XX-XX-XX-XX-01</v>
      </c>
      <c r="B597" s="150" t="s">
        <v>2682</v>
      </c>
      <c r="C597" s="151" t="str">
        <f t="shared" si="65"/>
        <v>8.15.01.FESH14.v01</v>
      </c>
      <c r="D597" s="150" t="s">
        <v>2683</v>
      </c>
      <c r="E597" s="150" t="s">
        <v>142</v>
      </c>
      <c r="F597" s="150" t="s">
        <v>1223</v>
      </c>
      <c r="G597" s="151" t="s">
        <v>2684</v>
      </c>
      <c r="H597" s="151" t="s">
        <v>2685</v>
      </c>
      <c r="I597" s="151" t="s">
        <v>2686</v>
      </c>
      <c r="J597" s="162">
        <v>8760</v>
      </c>
      <c r="K597" s="170"/>
      <c r="L597" s="169">
        <v>0.251</v>
      </c>
      <c r="M597" s="166">
        <v>2197</v>
      </c>
      <c r="N597" s="169">
        <v>0</v>
      </c>
      <c r="O597" s="166">
        <v>0</v>
      </c>
      <c r="P597" s="162">
        <v>15</v>
      </c>
      <c r="Q597" s="431">
        <v>400</v>
      </c>
      <c r="R597" s="150" t="s">
        <v>1405</v>
      </c>
      <c r="S597" s="150"/>
      <c r="T597" s="150"/>
      <c r="U597" s="150"/>
      <c r="V597" s="150"/>
      <c r="W597" s="199">
        <v>400</v>
      </c>
      <c r="X597" s="151" t="s">
        <v>1016</v>
      </c>
      <c r="Y597" s="151"/>
      <c r="Z597" s="162" t="s">
        <v>223</v>
      </c>
      <c r="AA597" s="150"/>
      <c r="AB597" s="158"/>
      <c r="AC597" s="158">
        <v>41485</v>
      </c>
      <c r="AD597" s="159"/>
      <c r="AE597" s="150"/>
      <c r="AF597" s="150"/>
      <c r="AG597" s="150"/>
      <c r="AH597" s="150"/>
      <c r="AI597" s="150"/>
      <c r="AJ597" s="150"/>
      <c r="AK597" s="150"/>
      <c r="AL597" s="160"/>
      <c r="AW597" s="198" t="s">
        <v>61</v>
      </c>
      <c r="AX597" s="198" t="s">
        <v>62</v>
      </c>
      <c r="AY597" s="198" t="s">
        <v>1168</v>
      </c>
      <c r="AZ597" s="344" t="s">
        <v>2687</v>
      </c>
      <c r="BA597" s="198" t="s">
        <v>65</v>
      </c>
      <c r="BB597" s="198" t="s">
        <v>66</v>
      </c>
      <c r="BC597" s="344" t="s">
        <v>382</v>
      </c>
      <c r="BE597" s="343"/>
      <c r="BF597" s="418"/>
    </row>
    <row r="598" spans="1:58" x14ac:dyDescent="0.25">
      <c r="A598" s="263" t="str">
        <f t="shared" si="68"/>
        <v>N-CO-HV-000431-E-XX-XX-XX-XX-01</v>
      </c>
      <c r="B598" s="150" t="s">
        <v>2688</v>
      </c>
      <c r="C598" s="151" t="str">
        <f t="shared" si="65"/>
        <v>8.16.01.FESH13.v01</v>
      </c>
      <c r="D598" s="150" t="s">
        <v>2689</v>
      </c>
      <c r="E598" s="150" t="s">
        <v>142</v>
      </c>
      <c r="F598" s="150" t="s">
        <v>1223</v>
      </c>
      <c r="G598" s="151" t="s">
        <v>2690</v>
      </c>
      <c r="H598" s="151" t="s">
        <v>2691</v>
      </c>
      <c r="I598" s="151" t="s">
        <v>2692</v>
      </c>
      <c r="J598" s="162">
        <v>4160</v>
      </c>
      <c r="K598" s="170">
        <v>1</v>
      </c>
      <c r="L598" s="169">
        <v>5.2599999999999999E-4</v>
      </c>
      <c r="M598" s="166">
        <v>2.19</v>
      </c>
      <c r="N598" s="169">
        <v>5.2599999999999999E-4</v>
      </c>
      <c r="O598" s="166">
        <v>0</v>
      </c>
      <c r="P598" s="162">
        <v>15</v>
      </c>
      <c r="Q598" s="431">
        <v>2</v>
      </c>
      <c r="R598" s="150" t="s">
        <v>2693</v>
      </c>
      <c r="S598" s="150"/>
      <c r="T598" s="150"/>
      <c r="U598" s="150"/>
      <c r="V598" s="150"/>
      <c r="W598" s="199">
        <v>1</v>
      </c>
      <c r="X598" s="151" t="s">
        <v>1016</v>
      </c>
      <c r="Y598" s="151"/>
      <c r="Z598" s="162" t="s">
        <v>57</v>
      </c>
      <c r="AA598" s="150"/>
      <c r="AB598" s="158"/>
      <c r="AC598" s="158">
        <v>41485</v>
      </c>
      <c r="AD598" s="159"/>
      <c r="AE598" s="150"/>
      <c r="AF598" s="150"/>
      <c r="AG598" s="150"/>
      <c r="AH598" s="150"/>
      <c r="AI598" s="150"/>
      <c r="AJ598" s="150"/>
      <c r="AK598" s="150"/>
      <c r="AL598" s="160"/>
      <c r="AW598" s="198" t="s">
        <v>61</v>
      </c>
      <c r="AX598" s="198" t="s">
        <v>62</v>
      </c>
      <c r="AY598" s="198" t="s">
        <v>1168</v>
      </c>
      <c r="AZ598" s="344" t="s">
        <v>2694</v>
      </c>
      <c r="BA598" s="198" t="s">
        <v>65</v>
      </c>
      <c r="BB598" s="198" t="s">
        <v>66</v>
      </c>
      <c r="BC598" s="344" t="s">
        <v>382</v>
      </c>
      <c r="BE598" s="343"/>
      <c r="BF598" s="418"/>
    </row>
    <row r="599" spans="1:58" x14ac:dyDescent="0.25">
      <c r="A599" s="263" t="str">
        <f t="shared" si="68"/>
        <v>N-CO-HV-000432-E-XX-XX-XX-XX-01</v>
      </c>
      <c r="B599" s="150" t="s">
        <v>2695</v>
      </c>
      <c r="C599" s="151" t="str">
        <f t="shared" si="65"/>
        <v>8.16.02.FESH13.v01</v>
      </c>
      <c r="D599" s="150" t="s">
        <v>2689</v>
      </c>
      <c r="E599" s="150" t="s">
        <v>142</v>
      </c>
      <c r="F599" s="150" t="s">
        <v>1223</v>
      </c>
      <c r="G599" s="151" t="s">
        <v>2696</v>
      </c>
      <c r="H599" s="151" t="s">
        <v>2691</v>
      </c>
      <c r="I599" s="151" t="s">
        <v>2697</v>
      </c>
      <c r="J599" s="162">
        <v>4160</v>
      </c>
      <c r="K599" s="170">
        <v>1</v>
      </c>
      <c r="L599" s="169">
        <v>0.56799999999999995</v>
      </c>
      <c r="M599" s="166">
        <v>2360</v>
      </c>
      <c r="N599" s="169">
        <v>0.56799999999999995</v>
      </c>
      <c r="O599" s="166">
        <v>0</v>
      </c>
      <c r="P599" s="162">
        <v>15</v>
      </c>
      <c r="Q599" s="431">
        <v>3000</v>
      </c>
      <c r="R599" s="150" t="s">
        <v>2698</v>
      </c>
      <c r="S599" s="150"/>
      <c r="T599" s="150"/>
      <c r="U599" s="150"/>
      <c r="V599" s="150"/>
      <c r="W599" s="199">
        <v>1500</v>
      </c>
      <c r="X599" s="151" t="s">
        <v>1016</v>
      </c>
      <c r="Y599" s="151"/>
      <c r="Z599" s="162" t="s">
        <v>57</v>
      </c>
      <c r="AA599" s="150"/>
      <c r="AB599" s="158"/>
      <c r="AC599" s="158">
        <v>41485</v>
      </c>
      <c r="AD599" s="159"/>
      <c r="AE599" s="150"/>
      <c r="AF599" s="150"/>
      <c r="AG599" s="150"/>
      <c r="AH599" s="150"/>
      <c r="AI599" s="150"/>
      <c r="AJ599" s="150"/>
      <c r="AK599" s="150"/>
      <c r="AL599" s="160"/>
      <c r="AW599" s="198" t="s">
        <v>61</v>
      </c>
      <c r="AX599" s="198" t="s">
        <v>62</v>
      </c>
      <c r="AY599" s="198" t="s">
        <v>1168</v>
      </c>
      <c r="AZ599" s="344" t="s">
        <v>2699</v>
      </c>
      <c r="BA599" s="198" t="s">
        <v>65</v>
      </c>
      <c r="BB599" s="198" t="s">
        <v>66</v>
      </c>
      <c r="BC599" s="344" t="s">
        <v>382</v>
      </c>
      <c r="BE599" s="343"/>
      <c r="BF599" s="418"/>
    </row>
    <row r="600" spans="1:58" x14ac:dyDescent="0.25">
      <c r="A600" s="263" t="str">
        <f t="shared" si="68"/>
        <v>N-CO-HV-000613-E-XX-XX-XX-XX-01</v>
      </c>
      <c r="B600" s="96" t="s">
        <v>2700</v>
      </c>
      <c r="C600" s="103" t="str">
        <f t="shared" si="65"/>
        <v>8.22.01.FESH19.v01</v>
      </c>
      <c r="D600" s="96" t="s">
        <v>2701</v>
      </c>
      <c r="E600" s="96" t="s">
        <v>142</v>
      </c>
      <c r="F600" s="96" t="s">
        <v>1223</v>
      </c>
      <c r="G600" s="103" t="s">
        <v>2702</v>
      </c>
      <c r="H600" s="103" t="s">
        <v>2703</v>
      </c>
      <c r="I600" s="103" t="s">
        <v>2704</v>
      </c>
      <c r="J600" s="97">
        <v>4609</v>
      </c>
      <c r="K600" s="302"/>
      <c r="L600" s="319"/>
      <c r="M600" s="291">
        <v>978</v>
      </c>
      <c r="N600" s="319">
        <v>0</v>
      </c>
      <c r="O600" s="291"/>
      <c r="P600" s="97">
        <v>15</v>
      </c>
      <c r="Q600" s="442">
        <v>50</v>
      </c>
      <c r="R600" s="96" t="s">
        <v>2705</v>
      </c>
      <c r="S600" s="96"/>
      <c r="T600" s="96"/>
      <c r="U600" s="96"/>
      <c r="V600" s="96"/>
      <c r="W600" s="298">
        <v>50</v>
      </c>
      <c r="X600" s="103" t="s">
        <v>2706</v>
      </c>
      <c r="Y600" s="103" t="s">
        <v>2707</v>
      </c>
      <c r="Z600" s="97" t="s">
        <v>223</v>
      </c>
      <c r="AA600" s="96"/>
      <c r="AB600" s="64"/>
      <c r="AC600" s="64">
        <v>42216</v>
      </c>
      <c r="AD600" s="99"/>
      <c r="AE600" s="96"/>
      <c r="AF600" s="96"/>
      <c r="AG600" s="96"/>
      <c r="AH600" s="96"/>
      <c r="AI600" s="96"/>
      <c r="AJ600" s="96"/>
      <c r="AK600" s="96"/>
      <c r="AL600" s="95"/>
      <c r="AW600" s="198" t="s">
        <v>61</v>
      </c>
      <c r="AX600" s="198" t="s">
        <v>62</v>
      </c>
      <c r="AY600" s="198" t="s">
        <v>1168</v>
      </c>
      <c r="AZ600" s="344" t="s">
        <v>2708</v>
      </c>
      <c r="BA600" s="198" t="s">
        <v>65</v>
      </c>
      <c r="BB600" s="198" t="s">
        <v>66</v>
      </c>
      <c r="BC600" s="344" t="s">
        <v>382</v>
      </c>
      <c r="BE600" s="343"/>
      <c r="BF600" s="418"/>
    </row>
    <row r="601" spans="1:58" x14ac:dyDescent="0.25">
      <c r="A601" s="263" t="str">
        <f t="shared" si="68"/>
        <v>N-CO-HV-000614-E-XX-XX-XX-XX-01</v>
      </c>
      <c r="B601" s="96" t="s">
        <v>2709</v>
      </c>
      <c r="C601" s="103" t="str">
        <f t="shared" si="65"/>
        <v>8.22.02.FESH19.v01</v>
      </c>
      <c r="D601" s="96" t="s">
        <v>2701</v>
      </c>
      <c r="E601" s="96" t="s">
        <v>142</v>
      </c>
      <c r="F601" s="96" t="s">
        <v>1223</v>
      </c>
      <c r="G601" s="103" t="s">
        <v>2710</v>
      </c>
      <c r="H601" s="103" t="s">
        <v>2703</v>
      </c>
      <c r="I601" s="103" t="s">
        <v>2704</v>
      </c>
      <c r="J601" s="97">
        <v>4609</v>
      </c>
      <c r="K601" s="302"/>
      <c r="L601" s="319"/>
      <c r="M601" s="291">
        <v>850</v>
      </c>
      <c r="N601" s="319">
        <v>0</v>
      </c>
      <c r="O601" s="291"/>
      <c r="P601" s="97">
        <v>15</v>
      </c>
      <c r="Q601" s="442">
        <v>50</v>
      </c>
      <c r="R601" s="96" t="s">
        <v>2705</v>
      </c>
      <c r="S601" s="96"/>
      <c r="T601" s="96"/>
      <c r="U601" s="96"/>
      <c r="V601" s="96"/>
      <c r="W601" s="298">
        <v>50</v>
      </c>
      <c r="X601" s="103" t="s">
        <v>2706</v>
      </c>
      <c r="Y601" s="103" t="s">
        <v>2707</v>
      </c>
      <c r="Z601" s="97" t="s">
        <v>223</v>
      </c>
      <c r="AA601" s="96"/>
      <c r="AB601" s="64"/>
      <c r="AC601" s="64">
        <v>42216</v>
      </c>
      <c r="AD601" s="99"/>
      <c r="AE601" s="96"/>
      <c r="AF601" s="96"/>
      <c r="AG601" s="96"/>
      <c r="AH601" s="96"/>
      <c r="AI601" s="96"/>
      <c r="AJ601" s="96"/>
      <c r="AK601" s="96"/>
      <c r="AL601" s="95"/>
      <c r="AW601" s="198" t="s">
        <v>61</v>
      </c>
      <c r="AX601" s="198" t="s">
        <v>62</v>
      </c>
      <c r="AY601" s="198" t="s">
        <v>1168</v>
      </c>
      <c r="AZ601" s="344" t="s">
        <v>2711</v>
      </c>
      <c r="BA601" s="198" t="s">
        <v>65</v>
      </c>
      <c r="BB601" s="198" t="s">
        <v>66</v>
      </c>
      <c r="BC601" s="344" t="s">
        <v>382</v>
      </c>
      <c r="BE601" s="343"/>
      <c r="BF601" s="418"/>
    </row>
    <row r="602" spans="1:58" x14ac:dyDescent="0.25">
      <c r="A602" s="263" t="str">
        <f t="shared" si="68"/>
        <v>N-CO-HV-000615-E-XX-XX-XX-XX-01</v>
      </c>
      <c r="B602" s="96" t="s">
        <v>2712</v>
      </c>
      <c r="C602" s="103" t="str">
        <f t="shared" si="65"/>
        <v>8.22.03.FESH19.v01</v>
      </c>
      <c r="D602" s="96" t="s">
        <v>2701</v>
      </c>
      <c r="E602" s="96" t="s">
        <v>142</v>
      </c>
      <c r="F602" s="96" t="s">
        <v>1223</v>
      </c>
      <c r="G602" s="103" t="s">
        <v>2713</v>
      </c>
      <c r="H602" s="103" t="s">
        <v>2703</v>
      </c>
      <c r="I602" s="103" t="s">
        <v>2704</v>
      </c>
      <c r="J602" s="97">
        <v>4609</v>
      </c>
      <c r="K602" s="302"/>
      <c r="L602" s="319"/>
      <c r="M602" s="291">
        <v>779</v>
      </c>
      <c r="N602" s="319">
        <v>0</v>
      </c>
      <c r="O602" s="291"/>
      <c r="P602" s="97">
        <v>15</v>
      </c>
      <c r="Q602" s="442">
        <v>50</v>
      </c>
      <c r="R602" s="96" t="s">
        <v>2705</v>
      </c>
      <c r="S602" s="96"/>
      <c r="T602" s="96"/>
      <c r="U602" s="96"/>
      <c r="V602" s="96"/>
      <c r="W602" s="298">
        <v>50</v>
      </c>
      <c r="X602" s="103" t="s">
        <v>2706</v>
      </c>
      <c r="Y602" s="103" t="s">
        <v>2707</v>
      </c>
      <c r="Z602" s="97" t="s">
        <v>223</v>
      </c>
      <c r="AA602" s="96"/>
      <c r="AB602" s="64"/>
      <c r="AC602" s="64">
        <v>42216</v>
      </c>
      <c r="AD602" s="99"/>
      <c r="AE602" s="96"/>
      <c r="AF602" s="96"/>
      <c r="AG602" s="96"/>
      <c r="AH602" s="96"/>
      <c r="AI602" s="96"/>
      <c r="AJ602" s="96"/>
      <c r="AK602" s="96"/>
      <c r="AL602" s="95"/>
      <c r="AW602" s="198" t="s">
        <v>61</v>
      </c>
      <c r="AX602" s="198" t="s">
        <v>62</v>
      </c>
      <c r="AY602" s="198" t="s">
        <v>1168</v>
      </c>
      <c r="AZ602" s="344" t="s">
        <v>2714</v>
      </c>
      <c r="BA602" s="198" t="s">
        <v>65</v>
      </c>
      <c r="BB602" s="198" t="s">
        <v>66</v>
      </c>
      <c r="BC602" s="344" t="s">
        <v>382</v>
      </c>
      <c r="BE602" s="343"/>
      <c r="BF602" s="418"/>
    </row>
    <row r="603" spans="1:58" x14ac:dyDescent="0.25">
      <c r="A603" s="263" t="str">
        <f t="shared" si="68"/>
        <v>N-CO-HV-000616-E-XX-XX-XX-XX-01</v>
      </c>
      <c r="B603" s="96" t="s">
        <v>2715</v>
      </c>
      <c r="C603" s="103" t="str">
        <f t="shared" si="65"/>
        <v>8.22.04.FESH19.v01</v>
      </c>
      <c r="D603" s="96" t="s">
        <v>2701</v>
      </c>
      <c r="E603" s="96" t="s">
        <v>142</v>
      </c>
      <c r="F603" s="96" t="s">
        <v>1223</v>
      </c>
      <c r="G603" s="103" t="s">
        <v>2716</v>
      </c>
      <c r="H603" s="103" t="s">
        <v>2703</v>
      </c>
      <c r="I603" s="103" t="s">
        <v>2704</v>
      </c>
      <c r="J603" s="97">
        <v>4609</v>
      </c>
      <c r="K603" s="302"/>
      <c r="L603" s="319"/>
      <c r="M603" s="291">
        <v>1583</v>
      </c>
      <c r="N603" s="319">
        <v>0</v>
      </c>
      <c r="O603" s="291"/>
      <c r="P603" s="97">
        <v>15</v>
      </c>
      <c r="Q603" s="442">
        <v>50</v>
      </c>
      <c r="R603" s="96" t="s">
        <v>2705</v>
      </c>
      <c r="S603" s="96"/>
      <c r="T603" s="96"/>
      <c r="U603" s="96"/>
      <c r="V603" s="96"/>
      <c r="W603" s="298">
        <v>50</v>
      </c>
      <c r="X603" s="103" t="s">
        <v>2706</v>
      </c>
      <c r="Y603" s="103" t="s">
        <v>2707</v>
      </c>
      <c r="Z603" s="97" t="s">
        <v>223</v>
      </c>
      <c r="AA603" s="96"/>
      <c r="AB603" s="64"/>
      <c r="AC603" s="64">
        <v>42216</v>
      </c>
      <c r="AD603" s="99"/>
      <c r="AE603" s="96"/>
      <c r="AF603" s="96"/>
      <c r="AG603" s="96"/>
      <c r="AH603" s="96"/>
      <c r="AI603" s="96"/>
      <c r="AJ603" s="96"/>
      <c r="AK603" s="96"/>
      <c r="AL603" s="95"/>
      <c r="AW603" s="198" t="s">
        <v>61</v>
      </c>
      <c r="AX603" s="198" t="s">
        <v>62</v>
      </c>
      <c r="AY603" s="198" t="s">
        <v>1168</v>
      </c>
      <c r="AZ603" s="344" t="s">
        <v>2717</v>
      </c>
      <c r="BA603" s="198" t="s">
        <v>65</v>
      </c>
      <c r="BB603" s="198" t="s">
        <v>66</v>
      </c>
      <c r="BC603" s="344" t="s">
        <v>382</v>
      </c>
      <c r="BE603" s="343"/>
      <c r="BF603" s="418"/>
    </row>
    <row r="604" spans="1:58" x14ac:dyDescent="0.25">
      <c r="A604" s="263" t="str">
        <f t="shared" si="68"/>
        <v>N-CO-HV-000617-E-XX-XX-XX-XX-01</v>
      </c>
      <c r="B604" s="96" t="s">
        <v>2718</v>
      </c>
      <c r="C604" s="103" t="str">
        <f t="shared" si="65"/>
        <v>8.23.01.FESH21.v01</v>
      </c>
      <c r="D604" s="96" t="s">
        <v>2719</v>
      </c>
      <c r="E604" s="96" t="s">
        <v>142</v>
      </c>
      <c r="F604" s="96" t="s">
        <v>1223</v>
      </c>
      <c r="G604" s="103" t="s">
        <v>2720</v>
      </c>
      <c r="H604" s="103" t="s">
        <v>2721</v>
      </c>
      <c r="I604" s="103" t="s">
        <v>2722</v>
      </c>
      <c r="J604" s="97">
        <v>968</v>
      </c>
      <c r="K604" s="302">
        <v>0.9</v>
      </c>
      <c r="L604" s="319">
        <v>3.36</v>
      </c>
      <c r="M604" s="291">
        <v>3249</v>
      </c>
      <c r="N604" s="319">
        <v>3.02</v>
      </c>
      <c r="O604" s="291"/>
      <c r="P604" s="97">
        <v>15</v>
      </c>
      <c r="Q604" s="442">
        <v>254</v>
      </c>
      <c r="R604" s="96" t="s">
        <v>2705</v>
      </c>
      <c r="S604" s="96"/>
      <c r="T604" s="96"/>
      <c r="U604" s="96"/>
      <c r="V604" s="96"/>
      <c r="W604" s="298">
        <v>250</v>
      </c>
      <c r="X604" s="96" t="s">
        <v>1016</v>
      </c>
      <c r="Y604" s="103" t="s">
        <v>56</v>
      </c>
      <c r="Z604" s="97" t="s">
        <v>223</v>
      </c>
      <c r="AA604" s="96"/>
      <c r="AB604" s="64"/>
      <c r="AC604" s="64">
        <v>42216</v>
      </c>
      <c r="AD604" s="99"/>
      <c r="AE604" s="96"/>
      <c r="AF604" s="96"/>
      <c r="AG604" s="96"/>
      <c r="AH604" s="96"/>
      <c r="AI604" s="96"/>
      <c r="AJ604" s="96"/>
      <c r="AK604" s="96"/>
      <c r="AL604" s="95"/>
      <c r="AW604" s="198" t="s">
        <v>61</v>
      </c>
      <c r="AX604" s="198" t="s">
        <v>62</v>
      </c>
      <c r="AY604" s="198" t="s">
        <v>1168</v>
      </c>
      <c r="AZ604" s="344" t="s">
        <v>2723</v>
      </c>
      <c r="BA604" s="198" t="s">
        <v>65</v>
      </c>
      <c r="BB604" s="198" t="s">
        <v>66</v>
      </c>
      <c r="BC604" s="344" t="s">
        <v>382</v>
      </c>
      <c r="BE604" s="343"/>
      <c r="BF604" s="418"/>
    </row>
    <row r="605" spans="1:58" x14ac:dyDescent="0.25">
      <c r="A605" s="263" t="str">
        <f t="shared" si="68"/>
        <v>N-CO-HV-000618-E-XX-XX-XX-XX-01</v>
      </c>
      <c r="B605" s="96" t="s">
        <v>2724</v>
      </c>
      <c r="C605" s="103" t="str">
        <f t="shared" si="65"/>
        <v>8.23.02.FESH21.v01</v>
      </c>
      <c r="D605" s="96" t="s">
        <v>2719</v>
      </c>
      <c r="E605" s="96" t="s">
        <v>142</v>
      </c>
      <c r="F605" s="96" t="s">
        <v>1223</v>
      </c>
      <c r="G605" s="103" t="s">
        <v>2725</v>
      </c>
      <c r="H605" s="103" t="s">
        <v>2721</v>
      </c>
      <c r="I605" s="103" t="s">
        <v>2722</v>
      </c>
      <c r="J605" s="97">
        <v>968</v>
      </c>
      <c r="K605" s="302">
        <v>0.9</v>
      </c>
      <c r="L605" s="319">
        <v>3.95</v>
      </c>
      <c r="M605" s="291">
        <v>3824</v>
      </c>
      <c r="N605" s="319">
        <v>3.56</v>
      </c>
      <c r="O605" s="291"/>
      <c r="P605" s="97">
        <v>15</v>
      </c>
      <c r="Q605" s="442">
        <v>254</v>
      </c>
      <c r="R605" s="96" t="s">
        <v>2705</v>
      </c>
      <c r="S605" s="96"/>
      <c r="T605" s="96"/>
      <c r="U605" s="96"/>
      <c r="V605" s="96"/>
      <c r="W605" s="298">
        <v>250</v>
      </c>
      <c r="X605" s="96" t="s">
        <v>1016</v>
      </c>
      <c r="Y605" s="103" t="s">
        <v>56</v>
      </c>
      <c r="Z605" s="97" t="s">
        <v>223</v>
      </c>
      <c r="AA605" s="96"/>
      <c r="AB605" s="64"/>
      <c r="AC605" s="64">
        <v>42216</v>
      </c>
      <c r="AD605" s="99"/>
      <c r="AE605" s="96"/>
      <c r="AF605" s="96"/>
      <c r="AG605" s="96"/>
      <c r="AH605" s="96"/>
      <c r="AI605" s="96"/>
      <c r="AJ605" s="96"/>
      <c r="AK605" s="96"/>
      <c r="AL605" s="95"/>
      <c r="AW605" s="198" t="s">
        <v>61</v>
      </c>
      <c r="AX605" s="198" t="s">
        <v>62</v>
      </c>
      <c r="AY605" s="198" t="s">
        <v>1168</v>
      </c>
      <c r="AZ605" s="344" t="s">
        <v>2726</v>
      </c>
      <c r="BA605" s="198" t="s">
        <v>65</v>
      </c>
      <c r="BB605" s="198" t="s">
        <v>66</v>
      </c>
      <c r="BC605" s="344" t="s">
        <v>382</v>
      </c>
      <c r="BE605" s="343"/>
      <c r="BF605" s="418"/>
    </row>
    <row r="606" spans="1:58" x14ac:dyDescent="0.25">
      <c r="A606" s="263" t="str">
        <f t="shared" si="68"/>
        <v>N-CO-HV-000619-G-XX-XX-XX-XX-01</v>
      </c>
      <c r="B606" s="96" t="s">
        <v>2727</v>
      </c>
      <c r="C606" s="103" t="str">
        <f t="shared" si="65"/>
        <v>8.23.03.FESH21.v01</v>
      </c>
      <c r="D606" s="96" t="s">
        <v>2719</v>
      </c>
      <c r="E606" s="96" t="s">
        <v>142</v>
      </c>
      <c r="F606" s="96" t="s">
        <v>1223</v>
      </c>
      <c r="G606" s="103" t="s">
        <v>2728</v>
      </c>
      <c r="H606" s="103" t="s">
        <v>2729</v>
      </c>
      <c r="I606" s="103" t="s">
        <v>2722</v>
      </c>
      <c r="J606" s="97">
        <v>968</v>
      </c>
      <c r="K606" s="302"/>
      <c r="L606" s="319"/>
      <c r="M606" s="291"/>
      <c r="N606" s="319"/>
      <c r="O606" s="291">
        <v>129</v>
      </c>
      <c r="P606" s="97">
        <v>15</v>
      </c>
      <c r="Q606" s="442">
        <v>254</v>
      </c>
      <c r="R606" s="96" t="s">
        <v>2705</v>
      </c>
      <c r="S606" s="96"/>
      <c r="T606" s="96"/>
      <c r="U606" s="96"/>
      <c r="V606" s="96"/>
      <c r="W606" s="298">
        <v>250</v>
      </c>
      <c r="X606" s="96" t="s">
        <v>1016</v>
      </c>
      <c r="Y606" s="103" t="s">
        <v>56</v>
      </c>
      <c r="Z606" s="97" t="s">
        <v>223</v>
      </c>
      <c r="AA606" s="96"/>
      <c r="AB606" s="64"/>
      <c r="AC606" s="64">
        <v>42216</v>
      </c>
      <c r="AD606" s="99"/>
      <c r="AE606" s="96"/>
      <c r="AF606" s="96"/>
      <c r="AG606" s="96"/>
      <c r="AH606" s="96"/>
      <c r="AI606" s="96"/>
      <c r="AJ606" s="96"/>
      <c r="AK606" s="96"/>
      <c r="AL606" s="95"/>
      <c r="AW606" s="198" t="s">
        <v>61</v>
      </c>
      <c r="AX606" s="198" t="s">
        <v>62</v>
      </c>
      <c r="AY606" s="198" t="s">
        <v>1168</v>
      </c>
      <c r="AZ606" s="344" t="s">
        <v>2730</v>
      </c>
      <c r="BA606" s="198" t="s">
        <v>978</v>
      </c>
      <c r="BB606" s="198" t="s">
        <v>66</v>
      </c>
      <c r="BC606" s="344" t="s">
        <v>382</v>
      </c>
      <c r="BE606" s="343"/>
      <c r="BF606" s="418"/>
    </row>
    <row r="607" spans="1:58" x14ac:dyDescent="0.25">
      <c r="A607" s="263" t="str">
        <f t="shared" si="68"/>
        <v>N-CO-HV-000620-G-XX-XX-XX-XX-01</v>
      </c>
      <c r="B607" s="96" t="s">
        <v>2731</v>
      </c>
      <c r="C607" s="103" t="str">
        <f t="shared" si="65"/>
        <v>8.23.04.FESH21.v01</v>
      </c>
      <c r="D607" s="96" t="s">
        <v>2719</v>
      </c>
      <c r="E607" s="96" t="s">
        <v>142</v>
      </c>
      <c r="F607" s="96" t="s">
        <v>1223</v>
      </c>
      <c r="G607" s="103" t="s">
        <v>2732</v>
      </c>
      <c r="H607" s="103" t="s">
        <v>2729</v>
      </c>
      <c r="I607" s="103" t="s">
        <v>2722</v>
      </c>
      <c r="J607" s="97">
        <v>968</v>
      </c>
      <c r="K607" s="302"/>
      <c r="L607" s="319"/>
      <c r="M607" s="291"/>
      <c r="N607" s="319"/>
      <c r="O607" s="291">
        <v>152</v>
      </c>
      <c r="P607" s="97">
        <v>15</v>
      </c>
      <c r="Q607" s="442">
        <v>254</v>
      </c>
      <c r="R607" s="96" t="s">
        <v>2705</v>
      </c>
      <c r="S607" s="96"/>
      <c r="T607" s="96"/>
      <c r="U607" s="96"/>
      <c r="V607" s="96"/>
      <c r="W607" s="298">
        <v>250</v>
      </c>
      <c r="X607" s="96" t="s">
        <v>1016</v>
      </c>
      <c r="Y607" s="103" t="s">
        <v>56</v>
      </c>
      <c r="Z607" s="97" t="s">
        <v>223</v>
      </c>
      <c r="AA607" s="96"/>
      <c r="AB607" s="64"/>
      <c r="AC607" s="64">
        <v>42216</v>
      </c>
      <c r="AD607" s="99"/>
      <c r="AE607" s="96"/>
      <c r="AF607" s="96"/>
      <c r="AG607" s="96"/>
      <c r="AH607" s="96"/>
      <c r="AI607" s="96"/>
      <c r="AJ607" s="96"/>
      <c r="AK607" s="96"/>
      <c r="AL607" s="95"/>
      <c r="AW607" s="198" t="s">
        <v>61</v>
      </c>
      <c r="AX607" s="198" t="s">
        <v>62</v>
      </c>
      <c r="AY607" s="198" t="s">
        <v>1168</v>
      </c>
      <c r="AZ607" s="344" t="s">
        <v>2733</v>
      </c>
      <c r="BA607" s="198" t="s">
        <v>978</v>
      </c>
      <c r="BB607" s="198" t="s">
        <v>66</v>
      </c>
      <c r="BC607" s="344" t="s">
        <v>382</v>
      </c>
      <c r="BE607" s="343"/>
      <c r="BF607" s="418"/>
    </row>
    <row r="608" spans="1:58" x14ac:dyDescent="0.25">
      <c r="A608" s="263" t="str">
        <f t="shared" si="68"/>
        <v>N-CO-HV-000621-E-XX-XX-XX-XX-01</v>
      </c>
      <c r="B608" s="96" t="s">
        <v>2734</v>
      </c>
      <c r="C608" s="103" t="str">
        <f t="shared" si="65"/>
        <v>8.23.05.FESH21.v01</v>
      </c>
      <c r="D608" s="96" t="s">
        <v>2719</v>
      </c>
      <c r="E608" s="96" t="s">
        <v>142</v>
      </c>
      <c r="F608" s="96" t="s">
        <v>1223</v>
      </c>
      <c r="G608" s="103" t="s">
        <v>2735</v>
      </c>
      <c r="H608" s="103" t="s">
        <v>2721</v>
      </c>
      <c r="I608" s="103" t="s">
        <v>2736</v>
      </c>
      <c r="J608" s="97">
        <v>4745</v>
      </c>
      <c r="K608" s="302">
        <v>0.9</v>
      </c>
      <c r="L608" s="319">
        <v>1.1100000000000001</v>
      </c>
      <c r="M608" s="291">
        <v>5255</v>
      </c>
      <c r="N608" s="319">
        <v>1</v>
      </c>
      <c r="O608" s="291"/>
      <c r="P608" s="97">
        <v>15</v>
      </c>
      <c r="Q608" s="442">
        <v>254</v>
      </c>
      <c r="R608" s="96" t="s">
        <v>2705</v>
      </c>
      <c r="S608" s="96"/>
      <c r="T608" s="96"/>
      <c r="U608" s="96"/>
      <c r="V608" s="96"/>
      <c r="W608" s="298">
        <v>250</v>
      </c>
      <c r="X608" s="96" t="s">
        <v>1016</v>
      </c>
      <c r="Y608" s="103" t="s">
        <v>56</v>
      </c>
      <c r="Z608" s="97" t="s">
        <v>223</v>
      </c>
      <c r="AA608" s="96"/>
      <c r="AB608" s="64"/>
      <c r="AC608" s="64">
        <v>42216</v>
      </c>
      <c r="AD608" s="99"/>
      <c r="AE608" s="96"/>
      <c r="AF608" s="96"/>
      <c r="AG608" s="96"/>
      <c r="AH608" s="96"/>
      <c r="AI608" s="96"/>
      <c r="AJ608" s="96"/>
      <c r="AK608" s="96"/>
      <c r="AL608" s="95"/>
      <c r="AW608" s="198" t="s">
        <v>61</v>
      </c>
      <c r="AX608" s="198" t="s">
        <v>62</v>
      </c>
      <c r="AY608" s="198" t="s">
        <v>1168</v>
      </c>
      <c r="AZ608" s="344" t="s">
        <v>2737</v>
      </c>
      <c r="BA608" s="198" t="s">
        <v>65</v>
      </c>
      <c r="BB608" s="198" t="s">
        <v>66</v>
      </c>
      <c r="BC608" s="344" t="s">
        <v>382</v>
      </c>
      <c r="BE608" s="343"/>
      <c r="BF608" s="418"/>
    </row>
    <row r="609" spans="1:58" x14ac:dyDescent="0.25">
      <c r="A609" s="263" t="str">
        <f t="shared" si="68"/>
        <v>N-CO-HV-000622-E-XX-XX-XX-XX-01</v>
      </c>
      <c r="B609" s="96" t="s">
        <v>2738</v>
      </c>
      <c r="C609" s="103" t="str">
        <f t="shared" si="65"/>
        <v>8.23.06.FESH21.v01</v>
      </c>
      <c r="D609" s="96" t="s">
        <v>2719</v>
      </c>
      <c r="E609" s="96" t="s">
        <v>142</v>
      </c>
      <c r="F609" s="96" t="s">
        <v>1223</v>
      </c>
      <c r="G609" s="103" t="s">
        <v>2739</v>
      </c>
      <c r="H609" s="103" t="s">
        <v>2721</v>
      </c>
      <c r="I609" s="103" t="s">
        <v>2736</v>
      </c>
      <c r="J609" s="97">
        <v>4745</v>
      </c>
      <c r="K609" s="302">
        <v>0.9</v>
      </c>
      <c r="L609" s="319">
        <v>1.3</v>
      </c>
      <c r="M609" s="291">
        <v>6185</v>
      </c>
      <c r="N609" s="319">
        <v>1.17</v>
      </c>
      <c r="O609" s="291"/>
      <c r="P609" s="97">
        <v>15</v>
      </c>
      <c r="Q609" s="442">
        <v>254</v>
      </c>
      <c r="R609" s="96" t="s">
        <v>2705</v>
      </c>
      <c r="S609" s="96"/>
      <c r="T609" s="96"/>
      <c r="U609" s="96"/>
      <c r="V609" s="96"/>
      <c r="W609" s="298">
        <v>250</v>
      </c>
      <c r="X609" s="96" t="s">
        <v>1016</v>
      </c>
      <c r="Y609" s="103" t="s">
        <v>56</v>
      </c>
      <c r="Z609" s="97" t="s">
        <v>223</v>
      </c>
      <c r="AA609" s="96"/>
      <c r="AB609" s="64"/>
      <c r="AC609" s="64">
        <v>42216</v>
      </c>
      <c r="AD609" s="99"/>
      <c r="AE609" s="96"/>
      <c r="AF609" s="96"/>
      <c r="AG609" s="96"/>
      <c r="AH609" s="96"/>
      <c r="AI609" s="96"/>
      <c r="AJ609" s="96"/>
      <c r="AK609" s="96"/>
      <c r="AL609" s="95"/>
      <c r="AW609" s="198" t="s">
        <v>61</v>
      </c>
      <c r="AX609" s="198" t="s">
        <v>62</v>
      </c>
      <c r="AY609" s="198" t="s">
        <v>1168</v>
      </c>
      <c r="AZ609" s="344" t="s">
        <v>2740</v>
      </c>
      <c r="BA609" s="198" t="s">
        <v>65</v>
      </c>
      <c r="BB609" s="198" t="s">
        <v>66</v>
      </c>
      <c r="BC609" s="344" t="s">
        <v>382</v>
      </c>
      <c r="BE609" s="343"/>
      <c r="BF609" s="418"/>
    </row>
    <row r="610" spans="1:58" x14ac:dyDescent="0.25">
      <c r="A610" s="263" t="str">
        <f t="shared" si="68"/>
        <v>N-CO-HV-000623-G-XX-XX-XX-XX-01</v>
      </c>
      <c r="B610" s="96" t="s">
        <v>2741</v>
      </c>
      <c r="C610" s="103" t="str">
        <f t="shared" si="65"/>
        <v>8.23.07.FESH21.v01</v>
      </c>
      <c r="D610" s="96" t="s">
        <v>2719</v>
      </c>
      <c r="E610" s="96" t="s">
        <v>142</v>
      </c>
      <c r="F610" s="96" t="s">
        <v>1223</v>
      </c>
      <c r="G610" s="103" t="s">
        <v>2742</v>
      </c>
      <c r="H610" s="103" t="s">
        <v>2729</v>
      </c>
      <c r="I610" s="103" t="s">
        <v>2736</v>
      </c>
      <c r="J610" s="97">
        <v>4745</v>
      </c>
      <c r="K610" s="302"/>
      <c r="L610" s="319"/>
      <c r="M610" s="291"/>
      <c r="N610" s="319"/>
      <c r="O610" s="291">
        <v>208</v>
      </c>
      <c r="P610" s="97">
        <v>15</v>
      </c>
      <c r="Q610" s="442">
        <v>254</v>
      </c>
      <c r="R610" s="96" t="s">
        <v>2705</v>
      </c>
      <c r="S610" s="96"/>
      <c r="T610" s="96"/>
      <c r="U610" s="96"/>
      <c r="V610" s="96"/>
      <c r="W610" s="298">
        <v>250</v>
      </c>
      <c r="X610" s="96" t="s">
        <v>1016</v>
      </c>
      <c r="Y610" s="103" t="s">
        <v>56</v>
      </c>
      <c r="Z610" s="97" t="s">
        <v>223</v>
      </c>
      <c r="AA610" s="96"/>
      <c r="AB610" s="64"/>
      <c r="AC610" s="64">
        <v>42216</v>
      </c>
      <c r="AD610" s="99"/>
      <c r="AE610" s="96"/>
      <c r="AF610" s="96"/>
      <c r="AG610" s="96"/>
      <c r="AH610" s="96"/>
      <c r="AI610" s="96"/>
      <c r="AJ610" s="96"/>
      <c r="AK610" s="96"/>
      <c r="AL610" s="95"/>
      <c r="AW610" s="198" t="s">
        <v>61</v>
      </c>
      <c r="AX610" s="198" t="s">
        <v>62</v>
      </c>
      <c r="AY610" s="198" t="s">
        <v>1168</v>
      </c>
      <c r="AZ610" s="344" t="s">
        <v>2743</v>
      </c>
      <c r="BA610" s="198" t="s">
        <v>978</v>
      </c>
      <c r="BB610" s="198" t="s">
        <v>66</v>
      </c>
      <c r="BC610" s="344" t="s">
        <v>382</v>
      </c>
      <c r="BE610" s="343"/>
      <c r="BF610" s="418"/>
    </row>
    <row r="611" spans="1:58" x14ac:dyDescent="0.25">
      <c r="A611" s="263" t="str">
        <f t="shared" si="68"/>
        <v>N-CO-HV-000624-G-XX-XX-XX-XX-01</v>
      </c>
      <c r="B611" s="96" t="s">
        <v>2744</v>
      </c>
      <c r="C611" s="103" t="str">
        <f t="shared" si="65"/>
        <v>8.23.08.FESH21.v01</v>
      </c>
      <c r="D611" s="96" t="s">
        <v>2719</v>
      </c>
      <c r="E611" s="96" t="s">
        <v>142</v>
      </c>
      <c r="F611" s="96" t="s">
        <v>1223</v>
      </c>
      <c r="G611" s="103" t="s">
        <v>2745</v>
      </c>
      <c r="H611" s="103" t="s">
        <v>2729</v>
      </c>
      <c r="I611" s="103" t="s">
        <v>2736</v>
      </c>
      <c r="J611" s="97">
        <v>4745</v>
      </c>
      <c r="K611" s="302"/>
      <c r="L611" s="319"/>
      <c r="M611" s="291"/>
      <c r="N611" s="319"/>
      <c r="O611" s="291">
        <v>245</v>
      </c>
      <c r="P611" s="97">
        <v>15</v>
      </c>
      <c r="Q611" s="442">
        <v>254</v>
      </c>
      <c r="R611" s="96" t="s">
        <v>2705</v>
      </c>
      <c r="S611" s="96"/>
      <c r="T611" s="96"/>
      <c r="U611" s="96"/>
      <c r="V611" s="96"/>
      <c r="W611" s="298">
        <v>250</v>
      </c>
      <c r="X611" s="96" t="s">
        <v>1016</v>
      </c>
      <c r="Y611" s="103" t="s">
        <v>56</v>
      </c>
      <c r="Z611" s="97" t="s">
        <v>223</v>
      </c>
      <c r="AA611" s="96"/>
      <c r="AB611" s="64"/>
      <c r="AC611" s="64">
        <v>42216</v>
      </c>
      <c r="AD611" s="99"/>
      <c r="AE611" s="96"/>
      <c r="AF611" s="96"/>
      <c r="AG611" s="96"/>
      <c r="AH611" s="96"/>
      <c r="AI611" s="96"/>
      <c r="AJ611" s="96"/>
      <c r="AK611" s="96"/>
      <c r="AL611" s="95"/>
      <c r="AW611" s="198" t="s">
        <v>61</v>
      </c>
      <c r="AX611" s="198" t="s">
        <v>62</v>
      </c>
      <c r="AY611" s="198" t="s">
        <v>1168</v>
      </c>
      <c r="AZ611" s="344" t="s">
        <v>2746</v>
      </c>
      <c r="BA611" s="198" t="s">
        <v>978</v>
      </c>
      <c r="BB611" s="198" t="s">
        <v>66</v>
      </c>
      <c r="BC611" s="344" t="s">
        <v>382</v>
      </c>
      <c r="BE611" s="343"/>
      <c r="BF611" s="418"/>
    </row>
    <row r="612" spans="1:58" x14ac:dyDescent="0.25">
      <c r="A612" s="263" t="str">
        <f t="shared" si="68"/>
        <v>N-CO-HV-000625-E-XX-XX-XX-XX-01</v>
      </c>
      <c r="B612" s="96" t="s">
        <v>2747</v>
      </c>
      <c r="C612" s="103" t="str">
        <f t="shared" si="65"/>
        <v>8.24.01.FESH22.v01</v>
      </c>
      <c r="D612" s="96" t="s">
        <v>2748</v>
      </c>
      <c r="E612" s="96" t="s">
        <v>142</v>
      </c>
      <c r="F612" s="96" t="s">
        <v>1223</v>
      </c>
      <c r="G612" s="103" t="s">
        <v>2749</v>
      </c>
      <c r="H612" s="103" t="s">
        <v>2750</v>
      </c>
      <c r="I612" s="103" t="s">
        <v>2751</v>
      </c>
      <c r="J612" s="97">
        <v>2088</v>
      </c>
      <c r="K612" s="302">
        <v>1</v>
      </c>
      <c r="L612" s="319"/>
      <c r="M612" s="291">
        <v>0.03</v>
      </c>
      <c r="N612" s="319">
        <v>0</v>
      </c>
      <c r="O612" s="291">
        <v>0</v>
      </c>
      <c r="P612" s="97">
        <v>15</v>
      </c>
      <c r="Q612" s="442" t="s">
        <v>2752</v>
      </c>
      <c r="R612" s="96" t="s">
        <v>1167</v>
      </c>
      <c r="S612" s="96"/>
      <c r="T612" s="96"/>
      <c r="U612" s="96"/>
      <c r="V612" s="96"/>
      <c r="W612" s="306">
        <v>2.7</v>
      </c>
      <c r="X612" s="103" t="s">
        <v>2753</v>
      </c>
      <c r="Y612" s="103" t="s">
        <v>2754</v>
      </c>
      <c r="Z612" s="97"/>
      <c r="AA612" s="96"/>
      <c r="AB612" s="64"/>
      <c r="AC612" s="64">
        <v>42216</v>
      </c>
      <c r="AD612" s="99"/>
      <c r="AE612" s="96"/>
      <c r="AF612" s="96"/>
      <c r="AG612" s="96"/>
      <c r="AH612" s="96"/>
      <c r="AI612" s="96"/>
      <c r="AJ612" s="96"/>
      <c r="AK612" s="96"/>
      <c r="AL612" s="95"/>
      <c r="AW612" s="198" t="s">
        <v>61</v>
      </c>
      <c r="AX612" s="198" t="s">
        <v>62</v>
      </c>
      <c r="AY612" s="198" t="s">
        <v>1168</v>
      </c>
      <c r="AZ612" s="344" t="s">
        <v>2755</v>
      </c>
      <c r="BA612" s="198" t="s">
        <v>65</v>
      </c>
      <c r="BB612" s="198" t="s">
        <v>66</v>
      </c>
      <c r="BC612" s="344" t="s">
        <v>382</v>
      </c>
      <c r="BE612" s="343"/>
      <c r="BF612" s="418"/>
    </row>
    <row r="613" spans="1:58" x14ac:dyDescent="0.25">
      <c r="A613" s="263" t="str">
        <f t="shared" si="68"/>
        <v>N-CO-HV-000626-E-XX-XX-XX-XX-01</v>
      </c>
      <c r="B613" s="96" t="s">
        <v>2756</v>
      </c>
      <c r="C613" s="103" t="str">
        <f t="shared" si="65"/>
        <v>8.24.02.FESH22.v01</v>
      </c>
      <c r="D613" s="96" t="s">
        <v>2748</v>
      </c>
      <c r="E613" s="96" t="s">
        <v>142</v>
      </c>
      <c r="F613" s="96" t="s">
        <v>1223</v>
      </c>
      <c r="G613" s="103" t="s">
        <v>2757</v>
      </c>
      <c r="H613" s="103" t="s">
        <v>2750</v>
      </c>
      <c r="I613" s="103" t="s">
        <v>2751</v>
      </c>
      <c r="J613" s="97">
        <v>2088</v>
      </c>
      <c r="K613" s="302">
        <v>1</v>
      </c>
      <c r="L613" s="319"/>
      <c r="M613" s="291">
        <v>0.28000000000000003</v>
      </c>
      <c r="N613" s="319">
        <v>1E-4</v>
      </c>
      <c r="O613" s="291">
        <v>0</v>
      </c>
      <c r="P613" s="97">
        <v>15</v>
      </c>
      <c r="Q613" s="442" t="s">
        <v>2752</v>
      </c>
      <c r="R613" s="96" t="s">
        <v>1167</v>
      </c>
      <c r="S613" s="96"/>
      <c r="T613" s="96"/>
      <c r="U613" s="96"/>
      <c r="V613" s="96"/>
      <c r="W613" s="306">
        <v>2.7</v>
      </c>
      <c r="X613" s="103" t="s">
        <v>2753</v>
      </c>
      <c r="Y613" s="103" t="s">
        <v>2754</v>
      </c>
      <c r="Z613" s="97"/>
      <c r="AA613" s="96"/>
      <c r="AB613" s="64"/>
      <c r="AC613" s="64">
        <v>42216</v>
      </c>
      <c r="AD613" s="99"/>
      <c r="AE613" s="96"/>
      <c r="AF613" s="96"/>
      <c r="AG613" s="96"/>
      <c r="AH613" s="96"/>
      <c r="AI613" s="96"/>
      <c r="AJ613" s="96"/>
      <c r="AK613" s="96"/>
      <c r="AL613" s="95"/>
      <c r="AW613" s="198" t="s">
        <v>61</v>
      </c>
      <c r="AX613" s="198" t="s">
        <v>62</v>
      </c>
      <c r="AY613" s="198" t="s">
        <v>1168</v>
      </c>
      <c r="AZ613" s="344" t="s">
        <v>2758</v>
      </c>
      <c r="BA613" s="198" t="s">
        <v>65</v>
      </c>
      <c r="BB613" s="198" t="s">
        <v>66</v>
      </c>
      <c r="BC613" s="344" t="s">
        <v>382</v>
      </c>
      <c r="BE613" s="343"/>
      <c r="BF613" s="418"/>
    </row>
    <row r="614" spans="1:58" x14ac:dyDescent="0.25">
      <c r="A614" s="263" t="str">
        <f t="shared" si="68"/>
        <v>N-CO-HV-000627-E-XX-XX-XX-XX-01</v>
      </c>
      <c r="B614" s="96" t="s">
        <v>2759</v>
      </c>
      <c r="C614" s="103" t="str">
        <f t="shared" si="65"/>
        <v>8.24.03.FESH22.v01</v>
      </c>
      <c r="D614" s="96" t="s">
        <v>2748</v>
      </c>
      <c r="E614" s="96" t="s">
        <v>142</v>
      </c>
      <c r="F614" s="96" t="s">
        <v>1223</v>
      </c>
      <c r="G614" s="103" t="s">
        <v>2760</v>
      </c>
      <c r="H614" s="103" t="s">
        <v>2750</v>
      </c>
      <c r="I614" s="103" t="s">
        <v>2751</v>
      </c>
      <c r="J614" s="97">
        <v>8760</v>
      </c>
      <c r="K614" s="302">
        <v>1</v>
      </c>
      <c r="L614" s="319"/>
      <c r="M614" s="291">
        <v>2.21</v>
      </c>
      <c r="N614" s="319">
        <v>2.9999999999999997E-4</v>
      </c>
      <c r="O614" s="291">
        <v>0</v>
      </c>
      <c r="P614" s="97">
        <v>15</v>
      </c>
      <c r="Q614" s="442" t="s">
        <v>2752</v>
      </c>
      <c r="R614" s="96" t="s">
        <v>1167</v>
      </c>
      <c r="S614" s="96"/>
      <c r="T614" s="96"/>
      <c r="U614" s="96"/>
      <c r="V614" s="96"/>
      <c r="W614" s="306">
        <v>2.7</v>
      </c>
      <c r="X614" s="103" t="s">
        <v>2753</v>
      </c>
      <c r="Y614" s="103" t="s">
        <v>2754</v>
      </c>
      <c r="Z614" s="97"/>
      <c r="AA614" s="96"/>
      <c r="AB614" s="64"/>
      <c r="AC614" s="64">
        <v>42216</v>
      </c>
      <c r="AD614" s="99"/>
      <c r="AE614" s="96"/>
      <c r="AF614" s="96"/>
      <c r="AG614" s="96"/>
      <c r="AH614" s="96"/>
      <c r="AI614" s="96"/>
      <c r="AJ614" s="96"/>
      <c r="AK614" s="96"/>
      <c r="AL614" s="95"/>
      <c r="AW614" s="198" t="s">
        <v>61</v>
      </c>
      <c r="AX614" s="198" t="s">
        <v>62</v>
      </c>
      <c r="AY614" s="198" t="s">
        <v>1168</v>
      </c>
      <c r="AZ614" s="344" t="s">
        <v>2761</v>
      </c>
      <c r="BA614" s="198" t="s">
        <v>65</v>
      </c>
      <c r="BB614" s="198" t="s">
        <v>66</v>
      </c>
      <c r="BC614" s="344" t="s">
        <v>382</v>
      </c>
      <c r="BE614" s="343"/>
      <c r="BF614" s="418"/>
    </row>
    <row r="615" spans="1:58" x14ac:dyDescent="0.25">
      <c r="A615" s="263" t="str">
        <f t="shared" si="68"/>
        <v>N-CO-HV-000628-E-XX-XX-XX-XX-01</v>
      </c>
      <c r="B615" s="96" t="s">
        <v>2762</v>
      </c>
      <c r="C615" s="103" t="str">
        <f t="shared" si="65"/>
        <v>8.24.04.FESH22.v01</v>
      </c>
      <c r="D615" s="96" t="s">
        <v>2748</v>
      </c>
      <c r="E615" s="96" t="s">
        <v>142</v>
      </c>
      <c r="F615" s="96" t="s">
        <v>1223</v>
      </c>
      <c r="G615" s="103" t="s">
        <v>2763</v>
      </c>
      <c r="H615" s="103" t="s">
        <v>2750</v>
      </c>
      <c r="I615" s="103" t="s">
        <v>2751</v>
      </c>
      <c r="J615" s="97">
        <v>8760</v>
      </c>
      <c r="K615" s="302">
        <v>1</v>
      </c>
      <c r="L615" s="319"/>
      <c r="M615" s="291">
        <v>0</v>
      </c>
      <c r="N615" s="319">
        <v>0</v>
      </c>
      <c r="O615" s="291">
        <v>0</v>
      </c>
      <c r="P615" s="97">
        <v>15</v>
      </c>
      <c r="Q615" s="442" t="s">
        <v>2752</v>
      </c>
      <c r="R615" s="96" t="s">
        <v>1167</v>
      </c>
      <c r="S615" s="96"/>
      <c r="T615" s="96"/>
      <c r="U615" s="96"/>
      <c r="V615" s="96"/>
      <c r="W615" s="306">
        <v>2.7</v>
      </c>
      <c r="X615" s="103" t="s">
        <v>2753</v>
      </c>
      <c r="Y615" s="103" t="s">
        <v>2754</v>
      </c>
      <c r="Z615" s="97"/>
      <c r="AA615" s="96"/>
      <c r="AB615" s="64"/>
      <c r="AC615" s="64">
        <v>42216</v>
      </c>
      <c r="AD615" s="99"/>
      <c r="AE615" s="96"/>
      <c r="AF615" s="96"/>
      <c r="AG615" s="96"/>
      <c r="AH615" s="96"/>
      <c r="AI615" s="96"/>
      <c r="AJ615" s="96"/>
      <c r="AK615" s="96"/>
      <c r="AL615" s="95"/>
      <c r="AW615" s="198" t="s">
        <v>61</v>
      </c>
      <c r="AX615" s="198" t="s">
        <v>62</v>
      </c>
      <c r="AY615" s="198" t="s">
        <v>1168</v>
      </c>
      <c r="AZ615" s="344" t="s">
        <v>2764</v>
      </c>
      <c r="BA615" s="198" t="s">
        <v>65</v>
      </c>
      <c r="BB615" s="198" t="s">
        <v>66</v>
      </c>
      <c r="BC615" s="344" t="s">
        <v>382</v>
      </c>
      <c r="BE615" s="343"/>
      <c r="BF615" s="418"/>
    </row>
    <row r="616" spans="1:58" x14ac:dyDescent="0.25">
      <c r="A616" s="263" t="str">
        <f t="shared" si="68"/>
        <v>N-CO-HV-000629-E-XX-XX-XX-XX-01</v>
      </c>
      <c r="B616" s="96" t="s">
        <v>2765</v>
      </c>
      <c r="C616" s="103" t="str">
        <f t="shared" si="65"/>
        <v>8.24.05.FESH22.v01</v>
      </c>
      <c r="D616" s="96" t="s">
        <v>2748</v>
      </c>
      <c r="E616" s="96" t="s">
        <v>142</v>
      </c>
      <c r="F616" s="96" t="s">
        <v>1223</v>
      </c>
      <c r="G616" s="103" t="s">
        <v>2766</v>
      </c>
      <c r="H616" s="103" t="s">
        <v>2750</v>
      </c>
      <c r="I616" s="103" t="s">
        <v>2751</v>
      </c>
      <c r="J616" s="97">
        <v>8760</v>
      </c>
      <c r="K616" s="302">
        <v>1</v>
      </c>
      <c r="L616" s="319"/>
      <c r="M616" s="291">
        <v>9.23</v>
      </c>
      <c r="N616" s="319">
        <v>1.1000000000000001E-3</v>
      </c>
      <c r="O616" s="291">
        <v>0</v>
      </c>
      <c r="P616" s="97">
        <v>15</v>
      </c>
      <c r="Q616" s="442" t="s">
        <v>2752</v>
      </c>
      <c r="R616" s="96" t="s">
        <v>1167</v>
      </c>
      <c r="S616" s="96"/>
      <c r="T616" s="96"/>
      <c r="U616" s="96"/>
      <c r="V616" s="96"/>
      <c r="W616" s="306">
        <v>2.7</v>
      </c>
      <c r="X616" s="103" t="s">
        <v>2753</v>
      </c>
      <c r="Y616" s="103" t="s">
        <v>2754</v>
      </c>
      <c r="Z616" s="97"/>
      <c r="AA616" s="96"/>
      <c r="AB616" s="64"/>
      <c r="AC616" s="64">
        <v>42216</v>
      </c>
      <c r="AD616" s="99"/>
      <c r="AE616" s="96"/>
      <c r="AF616" s="96"/>
      <c r="AG616" s="96"/>
      <c r="AH616" s="96"/>
      <c r="AI616" s="96"/>
      <c r="AJ616" s="96"/>
      <c r="AK616" s="96"/>
      <c r="AL616" s="95"/>
      <c r="AW616" s="198" t="s">
        <v>61</v>
      </c>
      <c r="AX616" s="198" t="s">
        <v>62</v>
      </c>
      <c r="AY616" s="198" t="s">
        <v>1168</v>
      </c>
      <c r="AZ616" s="344" t="s">
        <v>2767</v>
      </c>
      <c r="BA616" s="198" t="s">
        <v>65</v>
      </c>
      <c r="BB616" s="198" t="s">
        <v>66</v>
      </c>
      <c r="BC616" s="344" t="s">
        <v>382</v>
      </c>
      <c r="BE616" s="343"/>
      <c r="BF616" s="418"/>
    </row>
    <row r="617" spans="1:58" x14ac:dyDescent="0.25">
      <c r="A617" s="263" t="str">
        <f t="shared" si="68"/>
        <v>N-CO-HV-000630-E-XX-XX-XX-XX-01</v>
      </c>
      <c r="B617" s="96" t="s">
        <v>2768</v>
      </c>
      <c r="C617" s="103" t="str">
        <f t="shared" si="65"/>
        <v>8.24.06.FESH22.v01</v>
      </c>
      <c r="D617" s="96" t="s">
        <v>2748</v>
      </c>
      <c r="E617" s="96" t="s">
        <v>142</v>
      </c>
      <c r="F617" s="96" t="s">
        <v>1223</v>
      </c>
      <c r="G617" s="103" t="s">
        <v>2769</v>
      </c>
      <c r="H617" s="103" t="s">
        <v>2750</v>
      </c>
      <c r="I617" s="103" t="s">
        <v>2751</v>
      </c>
      <c r="J617" s="97">
        <v>8760</v>
      </c>
      <c r="K617" s="302">
        <v>1</v>
      </c>
      <c r="L617" s="319"/>
      <c r="M617" s="291">
        <v>4.8099999999999996</v>
      </c>
      <c r="N617" s="319">
        <v>5.0000000000000001E-4</v>
      </c>
      <c r="O617" s="291">
        <v>0</v>
      </c>
      <c r="P617" s="97">
        <v>15</v>
      </c>
      <c r="Q617" s="442" t="s">
        <v>2752</v>
      </c>
      <c r="R617" s="96" t="s">
        <v>1167</v>
      </c>
      <c r="S617" s="96"/>
      <c r="T617" s="96"/>
      <c r="U617" s="96"/>
      <c r="V617" s="96"/>
      <c r="W617" s="306">
        <v>2.7</v>
      </c>
      <c r="X617" s="103" t="s">
        <v>2753</v>
      </c>
      <c r="Y617" s="103" t="s">
        <v>2754</v>
      </c>
      <c r="Z617" s="97"/>
      <c r="AA617" s="96"/>
      <c r="AB617" s="64"/>
      <c r="AC617" s="64">
        <v>42216</v>
      </c>
      <c r="AD617" s="99"/>
      <c r="AE617" s="96"/>
      <c r="AF617" s="96"/>
      <c r="AG617" s="96"/>
      <c r="AH617" s="96"/>
      <c r="AI617" s="96"/>
      <c r="AJ617" s="96"/>
      <c r="AK617" s="96"/>
      <c r="AL617" s="95"/>
      <c r="AW617" s="198" t="s">
        <v>61</v>
      </c>
      <c r="AX617" s="198" t="s">
        <v>62</v>
      </c>
      <c r="AY617" s="198" t="s">
        <v>1168</v>
      </c>
      <c r="AZ617" s="344" t="s">
        <v>2770</v>
      </c>
      <c r="BA617" s="198" t="s">
        <v>65</v>
      </c>
      <c r="BB617" s="198" t="s">
        <v>66</v>
      </c>
      <c r="BC617" s="344" t="s">
        <v>382</v>
      </c>
      <c r="BE617" s="343"/>
      <c r="BF617" s="418"/>
    </row>
    <row r="618" spans="1:58" x14ac:dyDescent="0.25">
      <c r="A618" s="263" t="str">
        <f t="shared" si="68"/>
        <v>N-CO-HV-000631-E-XX-XX-XX-XX-01</v>
      </c>
      <c r="B618" s="96" t="s">
        <v>2771</v>
      </c>
      <c r="C618" s="103" t="str">
        <f t="shared" si="65"/>
        <v>8.24.07.FESH22.v01</v>
      </c>
      <c r="D618" s="96" t="s">
        <v>2748</v>
      </c>
      <c r="E618" s="96" t="s">
        <v>142</v>
      </c>
      <c r="F618" s="96" t="s">
        <v>1223</v>
      </c>
      <c r="G618" s="103" t="s">
        <v>2772</v>
      </c>
      <c r="H618" s="103" t="s">
        <v>2750</v>
      </c>
      <c r="I618" s="103" t="s">
        <v>2751</v>
      </c>
      <c r="J618" s="97">
        <v>8760</v>
      </c>
      <c r="K618" s="302">
        <v>1</v>
      </c>
      <c r="L618" s="319"/>
      <c r="M618" s="291">
        <v>34.51</v>
      </c>
      <c r="N618" s="319">
        <v>3.8999999999999998E-3</v>
      </c>
      <c r="O618" s="291">
        <v>0</v>
      </c>
      <c r="P618" s="97">
        <v>15</v>
      </c>
      <c r="Q618" s="442" t="s">
        <v>2752</v>
      </c>
      <c r="R618" s="96" t="s">
        <v>1167</v>
      </c>
      <c r="S618" s="96"/>
      <c r="T618" s="96"/>
      <c r="U618" s="96"/>
      <c r="V618" s="96"/>
      <c r="W618" s="306">
        <v>2.7</v>
      </c>
      <c r="X618" s="103" t="s">
        <v>2753</v>
      </c>
      <c r="Y618" s="103" t="s">
        <v>2754</v>
      </c>
      <c r="Z618" s="97"/>
      <c r="AA618" s="96"/>
      <c r="AB618" s="64"/>
      <c r="AC618" s="64">
        <v>42216</v>
      </c>
      <c r="AD618" s="99"/>
      <c r="AE618" s="96"/>
      <c r="AF618" s="96"/>
      <c r="AG618" s="96"/>
      <c r="AH618" s="96"/>
      <c r="AI618" s="96"/>
      <c r="AJ618" s="96"/>
      <c r="AK618" s="96"/>
      <c r="AL618" s="95"/>
      <c r="AW618" s="198" t="s">
        <v>61</v>
      </c>
      <c r="AX618" s="198" t="s">
        <v>62</v>
      </c>
      <c r="AY618" s="198" t="s">
        <v>1168</v>
      </c>
      <c r="AZ618" s="344" t="s">
        <v>2773</v>
      </c>
      <c r="BA618" s="198" t="s">
        <v>65</v>
      </c>
      <c r="BB618" s="198" t="s">
        <v>66</v>
      </c>
      <c r="BC618" s="344" t="s">
        <v>382</v>
      </c>
      <c r="BE618" s="343"/>
      <c r="BF618" s="418"/>
    </row>
    <row r="619" spans="1:58" x14ac:dyDescent="0.25">
      <c r="A619" s="263" t="str">
        <f t="shared" ref="A619:A671" si="69">CONCATENATE(AW619,"-",AX619,"-",AY619,AZ619,BA619,BB619,BC619)</f>
        <v>N-CO-HV-000632-E-XX-XX-XX-XX-01</v>
      </c>
      <c r="B619" s="96" t="s">
        <v>2774</v>
      </c>
      <c r="C619" s="103" t="str">
        <f t="shared" si="65"/>
        <v>8.24.08.FESH22.v01</v>
      </c>
      <c r="D619" s="96" t="s">
        <v>2748</v>
      </c>
      <c r="E619" s="96" t="s">
        <v>142</v>
      </c>
      <c r="F619" s="96" t="s">
        <v>1223</v>
      </c>
      <c r="G619" s="103" t="s">
        <v>2775</v>
      </c>
      <c r="H619" s="103" t="s">
        <v>2750</v>
      </c>
      <c r="I619" s="103" t="s">
        <v>2751</v>
      </c>
      <c r="J619" s="97">
        <v>8760</v>
      </c>
      <c r="K619" s="302">
        <v>1</v>
      </c>
      <c r="L619" s="319"/>
      <c r="M619" s="291">
        <v>35.450000000000003</v>
      </c>
      <c r="N619" s="319">
        <v>4.0000000000000001E-3</v>
      </c>
      <c r="O619" s="291">
        <v>0</v>
      </c>
      <c r="P619" s="97">
        <v>15</v>
      </c>
      <c r="Q619" s="442" t="s">
        <v>2752</v>
      </c>
      <c r="R619" s="96" t="s">
        <v>1167</v>
      </c>
      <c r="S619" s="96"/>
      <c r="T619" s="96"/>
      <c r="U619" s="96"/>
      <c r="V619" s="96"/>
      <c r="W619" s="306">
        <v>2.7</v>
      </c>
      <c r="X619" s="103" t="s">
        <v>2753</v>
      </c>
      <c r="Y619" s="103" t="s">
        <v>2754</v>
      </c>
      <c r="Z619" s="97"/>
      <c r="AA619" s="96"/>
      <c r="AB619" s="64"/>
      <c r="AC619" s="64">
        <v>42216</v>
      </c>
      <c r="AD619" s="99"/>
      <c r="AE619" s="96"/>
      <c r="AF619" s="96"/>
      <c r="AG619" s="96"/>
      <c r="AH619" s="96"/>
      <c r="AI619" s="96"/>
      <c r="AJ619" s="96"/>
      <c r="AK619" s="96"/>
      <c r="AL619" s="95"/>
      <c r="AW619" s="198" t="s">
        <v>61</v>
      </c>
      <c r="AX619" s="198" t="s">
        <v>62</v>
      </c>
      <c r="AY619" s="198" t="s">
        <v>1168</v>
      </c>
      <c r="AZ619" s="344" t="s">
        <v>2776</v>
      </c>
      <c r="BA619" s="198" t="s">
        <v>65</v>
      </c>
      <c r="BB619" s="198" t="s">
        <v>66</v>
      </c>
      <c r="BC619" s="344" t="s">
        <v>382</v>
      </c>
      <c r="BE619" s="343"/>
      <c r="BF619" s="418"/>
    </row>
    <row r="620" spans="1:58" x14ac:dyDescent="0.25">
      <c r="A620" s="263" t="str">
        <f t="shared" si="69"/>
        <v>N-CO-HV-000633-G-XX-XX-XX-XX-01</v>
      </c>
      <c r="B620" s="96" t="s">
        <v>2777</v>
      </c>
      <c r="C620" s="103" t="str">
        <f t="shared" si="65"/>
        <v>8.25.01.FESH23.v01</v>
      </c>
      <c r="D620" s="96" t="s">
        <v>2778</v>
      </c>
      <c r="E620" s="96" t="s">
        <v>142</v>
      </c>
      <c r="F620" s="96" t="s">
        <v>1223</v>
      </c>
      <c r="G620" s="103" t="s">
        <v>2779</v>
      </c>
      <c r="H620" s="103" t="s">
        <v>2780</v>
      </c>
      <c r="I620" s="103" t="s">
        <v>2781</v>
      </c>
      <c r="J620" s="97">
        <v>5264</v>
      </c>
      <c r="K620" s="302"/>
      <c r="L620" s="319"/>
      <c r="M620" s="291">
        <v>0</v>
      </c>
      <c r="N620" s="319">
        <v>0</v>
      </c>
      <c r="O620" s="291">
        <v>1.08</v>
      </c>
      <c r="P620" s="97">
        <v>25</v>
      </c>
      <c r="Q620" s="442">
        <v>3.1</v>
      </c>
      <c r="R620" s="96" t="s">
        <v>2782</v>
      </c>
      <c r="S620" s="96"/>
      <c r="T620" s="96"/>
      <c r="U620" s="96"/>
      <c r="V620" s="96"/>
      <c r="W620" s="320">
        <v>3.1</v>
      </c>
      <c r="X620" s="103" t="s">
        <v>2706</v>
      </c>
      <c r="Y620" s="103" t="s">
        <v>2707</v>
      </c>
      <c r="Z620" s="97"/>
      <c r="AA620" s="96"/>
      <c r="AB620" s="64"/>
      <c r="AC620" s="64">
        <v>42216</v>
      </c>
      <c r="AD620" s="99"/>
      <c r="AE620" s="96"/>
      <c r="AF620" s="96"/>
      <c r="AG620" s="96"/>
      <c r="AH620" s="96"/>
      <c r="AI620" s="96"/>
      <c r="AJ620" s="96"/>
      <c r="AK620" s="96"/>
      <c r="AL620" s="95"/>
      <c r="AW620" s="198" t="s">
        <v>61</v>
      </c>
      <c r="AX620" s="198" t="s">
        <v>62</v>
      </c>
      <c r="AY620" s="198" t="s">
        <v>1168</v>
      </c>
      <c r="AZ620" s="344" t="s">
        <v>2783</v>
      </c>
      <c r="BA620" s="198" t="s">
        <v>978</v>
      </c>
      <c r="BB620" s="198" t="s">
        <v>66</v>
      </c>
      <c r="BC620" s="344" t="s">
        <v>382</v>
      </c>
      <c r="BE620" s="343"/>
      <c r="BF620" s="418"/>
    </row>
    <row r="621" spans="1:58" x14ac:dyDescent="0.25">
      <c r="A621" s="263" t="str">
        <f t="shared" si="69"/>
        <v>N-CO-HV-000634-G-XX-XX-XX-XX-01</v>
      </c>
      <c r="B621" s="96" t="s">
        <v>2784</v>
      </c>
      <c r="C621" s="103" t="str">
        <f t="shared" si="65"/>
        <v>8.25.02.FESH23.v01</v>
      </c>
      <c r="D621" s="96" t="s">
        <v>2778</v>
      </c>
      <c r="E621" s="96" t="s">
        <v>142</v>
      </c>
      <c r="F621" s="96" t="s">
        <v>1223</v>
      </c>
      <c r="G621" s="103" t="s">
        <v>2785</v>
      </c>
      <c r="H621" s="103" t="s">
        <v>2780</v>
      </c>
      <c r="I621" s="103" t="s">
        <v>2781</v>
      </c>
      <c r="J621" s="97">
        <v>5264</v>
      </c>
      <c r="K621" s="302"/>
      <c r="L621" s="319"/>
      <c r="M621" s="291">
        <v>0</v>
      </c>
      <c r="N621" s="319">
        <v>0</v>
      </c>
      <c r="O621" s="291">
        <v>3.59</v>
      </c>
      <c r="P621" s="97">
        <v>25</v>
      </c>
      <c r="Q621" s="442">
        <v>3.1</v>
      </c>
      <c r="R621" s="96" t="s">
        <v>2782</v>
      </c>
      <c r="S621" s="96"/>
      <c r="T621" s="96"/>
      <c r="U621" s="96"/>
      <c r="V621" s="96"/>
      <c r="W621" s="320">
        <v>3.1</v>
      </c>
      <c r="X621" s="103" t="s">
        <v>2706</v>
      </c>
      <c r="Y621" s="103" t="s">
        <v>2707</v>
      </c>
      <c r="Z621" s="97"/>
      <c r="AA621" s="96"/>
      <c r="AB621" s="64"/>
      <c r="AC621" s="64">
        <v>42216</v>
      </c>
      <c r="AD621" s="99"/>
      <c r="AE621" s="96"/>
      <c r="AF621" s="96"/>
      <c r="AG621" s="96"/>
      <c r="AH621" s="96"/>
      <c r="AI621" s="96"/>
      <c r="AJ621" s="96"/>
      <c r="AK621" s="96"/>
      <c r="AL621" s="95"/>
      <c r="AW621" s="198" t="s">
        <v>61</v>
      </c>
      <c r="AX621" s="198" t="s">
        <v>62</v>
      </c>
      <c r="AY621" s="198" t="s">
        <v>1168</v>
      </c>
      <c r="AZ621" s="344" t="s">
        <v>2786</v>
      </c>
      <c r="BA621" s="198" t="s">
        <v>978</v>
      </c>
      <c r="BB621" s="198" t="s">
        <v>66</v>
      </c>
      <c r="BC621" s="344" t="s">
        <v>382</v>
      </c>
      <c r="BE621" s="343"/>
      <c r="BF621" s="418"/>
    </row>
    <row r="622" spans="1:58" x14ac:dyDescent="0.25">
      <c r="A622" s="263" t="str">
        <f t="shared" si="69"/>
        <v>N-CO-HV-000635-G-XX-XX-XX-XX-01</v>
      </c>
      <c r="B622" s="96" t="s">
        <v>2787</v>
      </c>
      <c r="C622" s="103" t="str">
        <f t="shared" si="65"/>
        <v>8.25.03.FESH23.v01</v>
      </c>
      <c r="D622" s="96" t="s">
        <v>2778</v>
      </c>
      <c r="E622" s="96" t="s">
        <v>142</v>
      </c>
      <c r="F622" s="96" t="s">
        <v>1223</v>
      </c>
      <c r="G622" s="103" t="s">
        <v>2788</v>
      </c>
      <c r="H622" s="103" t="s">
        <v>2780</v>
      </c>
      <c r="I622" s="103" t="s">
        <v>2781</v>
      </c>
      <c r="J622" s="97">
        <v>5264</v>
      </c>
      <c r="K622" s="302"/>
      <c r="L622" s="319"/>
      <c r="M622" s="291">
        <v>0</v>
      </c>
      <c r="N622" s="319">
        <v>0</v>
      </c>
      <c r="O622" s="291">
        <v>7.4</v>
      </c>
      <c r="P622" s="97">
        <v>25</v>
      </c>
      <c r="Q622" s="442">
        <v>3.1</v>
      </c>
      <c r="R622" s="96" t="s">
        <v>2782</v>
      </c>
      <c r="S622" s="96"/>
      <c r="T622" s="96"/>
      <c r="U622" s="96"/>
      <c r="V622" s="96"/>
      <c r="W622" s="320">
        <v>3.1</v>
      </c>
      <c r="X622" s="103" t="s">
        <v>2706</v>
      </c>
      <c r="Y622" s="103" t="s">
        <v>2707</v>
      </c>
      <c r="Z622" s="97"/>
      <c r="AA622" s="96"/>
      <c r="AB622" s="64"/>
      <c r="AC622" s="64">
        <v>42216</v>
      </c>
      <c r="AD622" s="99"/>
      <c r="AE622" s="96"/>
      <c r="AF622" s="96"/>
      <c r="AG622" s="96"/>
      <c r="AH622" s="96"/>
      <c r="AI622" s="96"/>
      <c r="AJ622" s="96"/>
      <c r="AK622" s="96"/>
      <c r="AL622" s="95"/>
      <c r="AW622" s="198" t="s">
        <v>61</v>
      </c>
      <c r="AX622" s="198" t="s">
        <v>62</v>
      </c>
      <c r="AY622" s="198" t="s">
        <v>1168</v>
      </c>
      <c r="AZ622" s="344" t="s">
        <v>2789</v>
      </c>
      <c r="BA622" s="198" t="s">
        <v>978</v>
      </c>
      <c r="BB622" s="198" t="s">
        <v>66</v>
      </c>
      <c r="BC622" s="344" t="s">
        <v>382</v>
      </c>
      <c r="BE622" s="343"/>
      <c r="BF622" s="418"/>
    </row>
    <row r="623" spans="1:58" x14ac:dyDescent="0.25">
      <c r="A623" s="263" t="str">
        <f t="shared" si="69"/>
        <v>N-CO-HV-000636-G-XX-XX-XX-XX-01</v>
      </c>
      <c r="B623" s="96" t="s">
        <v>2790</v>
      </c>
      <c r="C623" s="103" t="str">
        <f t="shared" si="65"/>
        <v>8.25.04.FESH23.v01</v>
      </c>
      <c r="D623" s="96" t="s">
        <v>2778</v>
      </c>
      <c r="E623" s="96" t="s">
        <v>142</v>
      </c>
      <c r="F623" s="96" t="s">
        <v>1223</v>
      </c>
      <c r="G623" s="103" t="s">
        <v>2791</v>
      </c>
      <c r="H623" s="103" t="s">
        <v>2780</v>
      </c>
      <c r="I623" s="103" t="s">
        <v>2781</v>
      </c>
      <c r="J623" s="97">
        <v>5264</v>
      </c>
      <c r="K623" s="302"/>
      <c r="L623" s="319"/>
      <c r="M623" s="291">
        <v>0</v>
      </c>
      <c r="N623" s="319">
        <v>0</v>
      </c>
      <c r="O623" s="291">
        <v>69.510000000000005</v>
      </c>
      <c r="P623" s="97">
        <v>25</v>
      </c>
      <c r="Q623" s="442">
        <v>3.1</v>
      </c>
      <c r="R623" s="96" t="s">
        <v>2782</v>
      </c>
      <c r="S623" s="96"/>
      <c r="T623" s="96"/>
      <c r="U623" s="96"/>
      <c r="V623" s="96"/>
      <c r="W623" s="320">
        <v>3.1</v>
      </c>
      <c r="X623" s="103" t="s">
        <v>2706</v>
      </c>
      <c r="Y623" s="103" t="s">
        <v>2707</v>
      </c>
      <c r="Z623" s="97"/>
      <c r="AA623" s="96"/>
      <c r="AB623" s="64"/>
      <c r="AC623" s="64">
        <v>42216</v>
      </c>
      <c r="AD623" s="99"/>
      <c r="AE623" s="96"/>
      <c r="AF623" s="96"/>
      <c r="AG623" s="96"/>
      <c r="AH623" s="96"/>
      <c r="AI623" s="96"/>
      <c r="AJ623" s="96"/>
      <c r="AK623" s="96"/>
      <c r="AL623" s="95"/>
      <c r="AW623" s="198" t="s">
        <v>61</v>
      </c>
      <c r="AX623" s="198" t="s">
        <v>62</v>
      </c>
      <c r="AY623" s="198" t="s">
        <v>1168</v>
      </c>
      <c r="AZ623" s="344" t="s">
        <v>2792</v>
      </c>
      <c r="BA623" s="198" t="s">
        <v>978</v>
      </c>
      <c r="BB623" s="198" t="s">
        <v>66</v>
      </c>
      <c r="BC623" s="344" t="s">
        <v>382</v>
      </c>
      <c r="BE623" s="343"/>
      <c r="BF623" s="418"/>
    </row>
    <row r="624" spans="1:58" x14ac:dyDescent="0.25">
      <c r="A624" s="263" t="str">
        <f t="shared" si="69"/>
        <v>N-CO-HV-000433-G-XX-XX-XX-XX-03</v>
      </c>
      <c r="B624" s="2" t="s">
        <v>2673</v>
      </c>
      <c r="C624" s="3" t="str">
        <f t="shared" si="65"/>
        <v>8.06.02.FESI15.v02</v>
      </c>
      <c r="D624" s="2" t="s">
        <v>2793</v>
      </c>
      <c r="E624" s="2" t="s">
        <v>152</v>
      </c>
      <c r="F624" s="2" t="s">
        <v>1223</v>
      </c>
      <c r="G624" s="2" t="s">
        <v>2794</v>
      </c>
      <c r="H624" s="2" t="s">
        <v>2795</v>
      </c>
      <c r="I624" s="2" t="s">
        <v>2796</v>
      </c>
      <c r="J624" s="496">
        <v>4745</v>
      </c>
      <c r="K624" s="19"/>
      <c r="L624" s="20"/>
      <c r="M624" s="496"/>
      <c r="N624" s="20"/>
      <c r="O624" s="433">
        <v>0.70299999999999996</v>
      </c>
      <c r="P624" s="496">
        <v>15</v>
      </c>
      <c r="Q624" s="440">
        <v>1.8</v>
      </c>
      <c r="R624" s="2" t="s">
        <v>2656</v>
      </c>
      <c r="S624" s="2" t="s">
        <v>1001</v>
      </c>
      <c r="T624" s="2"/>
      <c r="U624" s="2"/>
      <c r="V624" s="2" t="s">
        <v>2797</v>
      </c>
      <c r="W624" s="33">
        <v>0.9</v>
      </c>
      <c r="X624" s="2" t="s">
        <v>1016</v>
      </c>
      <c r="Y624" s="3" t="s">
        <v>162</v>
      </c>
      <c r="Z624" s="496" t="s">
        <v>223</v>
      </c>
      <c r="AA624" s="2" t="s">
        <v>2798</v>
      </c>
      <c r="AB624" s="58" t="s">
        <v>290</v>
      </c>
      <c r="AC624" s="58">
        <v>41180</v>
      </c>
      <c r="AD624" s="18"/>
      <c r="AE624" s="39"/>
      <c r="AF624" s="2"/>
      <c r="AG624" s="63"/>
      <c r="AH624" s="63"/>
      <c r="AI624" s="63"/>
      <c r="AJ624" s="39"/>
      <c r="AK624" s="39"/>
      <c r="AL624" s="39"/>
      <c r="AW624" s="198" t="s">
        <v>61</v>
      </c>
      <c r="AX624" s="198" t="s">
        <v>62</v>
      </c>
      <c r="AY624" s="198" t="s">
        <v>1168</v>
      </c>
      <c r="AZ624" s="344" t="s">
        <v>2799</v>
      </c>
      <c r="BA624" s="198" t="s">
        <v>978</v>
      </c>
      <c r="BB624" s="198" t="s">
        <v>66</v>
      </c>
      <c r="BC624" s="344" t="s">
        <v>92</v>
      </c>
      <c r="BE624" s="343"/>
      <c r="BF624" s="418"/>
    </row>
    <row r="625" spans="1:58" x14ac:dyDescent="0.25">
      <c r="A625" s="263" t="str">
        <f t="shared" si="69"/>
        <v>N-CO-HV-000434-G-XX-XX-XX-XX-03</v>
      </c>
      <c r="B625" s="2" t="s">
        <v>2800</v>
      </c>
      <c r="C625" s="3" t="str">
        <f t="shared" si="65"/>
        <v>8.06.03.FESI16.v02</v>
      </c>
      <c r="D625" s="2" t="s">
        <v>2801</v>
      </c>
      <c r="E625" s="2" t="s">
        <v>152</v>
      </c>
      <c r="F625" s="2" t="s">
        <v>1223</v>
      </c>
      <c r="G625" s="2" t="s">
        <v>2802</v>
      </c>
      <c r="H625" s="2" t="s">
        <v>2803</v>
      </c>
      <c r="I625" s="2" t="s">
        <v>2804</v>
      </c>
      <c r="J625" s="496">
        <v>4745</v>
      </c>
      <c r="K625" s="19"/>
      <c r="L625" s="20"/>
      <c r="M625" s="496"/>
      <c r="N625" s="20"/>
      <c r="O625" s="433">
        <v>1.0549999999999999</v>
      </c>
      <c r="P625" s="496">
        <v>15</v>
      </c>
      <c r="Q625" s="440">
        <v>0.65</v>
      </c>
      <c r="R625" s="2" t="s">
        <v>2656</v>
      </c>
      <c r="S625" s="2" t="s">
        <v>1001</v>
      </c>
      <c r="T625" s="2"/>
      <c r="U625" s="2"/>
      <c r="V625" s="2" t="s">
        <v>2797</v>
      </c>
      <c r="W625" s="33">
        <v>0.33</v>
      </c>
      <c r="X625" s="2" t="s">
        <v>1016</v>
      </c>
      <c r="Y625" s="3" t="s">
        <v>162</v>
      </c>
      <c r="Z625" s="496" t="s">
        <v>223</v>
      </c>
      <c r="AA625" s="2" t="s">
        <v>2798</v>
      </c>
      <c r="AB625" s="58" t="s">
        <v>290</v>
      </c>
      <c r="AC625" s="58">
        <v>41180</v>
      </c>
      <c r="AD625" s="18"/>
      <c r="AE625" s="39"/>
      <c r="AF625" s="2"/>
      <c r="AG625" s="63"/>
      <c r="AH625" s="63"/>
      <c r="AI625" s="63"/>
      <c r="AJ625" s="39"/>
      <c r="AK625" s="39"/>
      <c r="AL625" s="39"/>
      <c r="AW625" s="198" t="s">
        <v>61</v>
      </c>
      <c r="AX625" s="198" t="s">
        <v>62</v>
      </c>
      <c r="AY625" s="198" t="s">
        <v>1168</v>
      </c>
      <c r="AZ625" s="344" t="s">
        <v>2805</v>
      </c>
      <c r="BA625" s="198" t="s">
        <v>978</v>
      </c>
      <c r="BB625" s="198" t="s">
        <v>66</v>
      </c>
      <c r="BC625" s="344" t="s">
        <v>92</v>
      </c>
      <c r="BE625" s="343"/>
      <c r="BF625" s="418"/>
    </row>
    <row r="626" spans="1:58" x14ac:dyDescent="0.25">
      <c r="A626" s="263" t="str">
        <f t="shared" si="69"/>
        <v>N-CO-HV-000435-G-XX-XX-XX-XX-03</v>
      </c>
      <c r="B626" s="2" t="s">
        <v>2806</v>
      </c>
      <c r="C626" s="3" t="str">
        <f t="shared" si="65"/>
        <v>8.06.04.FESI17.v02</v>
      </c>
      <c r="D626" s="2" t="s">
        <v>2807</v>
      </c>
      <c r="E626" s="2" t="s">
        <v>152</v>
      </c>
      <c r="F626" s="2" t="s">
        <v>1223</v>
      </c>
      <c r="G626" s="2" t="s">
        <v>2808</v>
      </c>
      <c r="H626" s="2" t="s">
        <v>2809</v>
      </c>
      <c r="I626" s="2" t="s">
        <v>2810</v>
      </c>
      <c r="J626" s="496">
        <v>4745</v>
      </c>
      <c r="K626" s="19"/>
      <c r="L626" s="20"/>
      <c r="M626" s="496"/>
      <c r="N626" s="20"/>
      <c r="O626" s="433">
        <v>0.70299999999999996</v>
      </c>
      <c r="P626" s="496">
        <v>15</v>
      </c>
      <c r="Q626" s="440">
        <v>0.55000000000000004</v>
      </c>
      <c r="R626" s="2" t="s">
        <v>2656</v>
      </c>
      <c r="S626" s="2" t="s">
        <v>1001</v>
      </c>
      <c r="T626" s="2"/>
      <c r="U626" s="2"/>
      <c r="V626" s="2" t="s">
        <v>2797</v>
      </c>
      <c r="W626" s="33">
        <v>0.27</v>
      </c>
      <c r="X626" s="2" t="s">
        <v>1016</v>
      </c>
      <c r="Y626" s="3" t="s">
        <v>162</v>
      </c>
      <c r="Z626" s="496" t="s">
        <v>223</v>
      </c>
      <c r="AA626" s="2" t="s">
        <v>2798</v>
      </c>
      <c r="AB626" s="58" t="s">
        <v>290</v>
      </c>
      <c r="AC626" s="58">
        <v>41180</v>
      </c>
      <c r="AD626" s="18"/>
      <c r="AE626" s="39"/>
      <c r="AF626" s="2"/>
      <c r="AG626" s="63"/>
      <c r="AH626" s="63"/>
      <c r="AI626" s="63"/>
      <c r="AJ626" s="39"/>
      <c r="AK626" s="39"/>
      <c r="AL626" s="39"/>
      <c r="AW626" s="198" t="s">
        <v>61</v>
      </c>
      <c r="AX626" s="198" t="s">
        <v>62</v>
      </c>
      <c r="AY626" s="198" t="s">
        <v>1168</v>
      </c>
      <c r="AZ626" s="344" t="s">
        <v>2811</v>
      </c>
      <c r="BA626" s="198" t="s">
        <v>978</v>
      </c>
      <c r="BB626" s="198" t="s">
        <v>66</v>
      </c>
      <c r="BC626" s="344" t="s">
        <v>92</v>
      </c>
      <c r="BE626" s="343"/>
      <c r="BF626" s="418"/>
    </row>
    <row r="627" spans="1:58" x14ac:dyDescent="0.25">
      <c r="A627" s="263" t="str">
        <f t="shared" si="69"/>
        <v>N-CO-HV-000645-G-XX-XX-XX-XX-01</v>
      </c>
      <c r="B627" s="96" t="s">
        <v>2812</v>
      </c>
      <c r="C627" s="103" t="str">
        <f t="shared" si="65"/>
        <v>8.06.09.FESI17.v02</v>
      </c>
      <c r="D627" s="96" t="s">
        <v>2807</v>
      </c>
      <c r="E627" s="96" t="s">
        <v>152</v>
      </c>
      <c r="F627" s="96" t="s">
        <v>1223</v>
      </c>
      <c r="G627" s="96" t="s">
        <v>2813</v>
      </c>
      <c r="H627" s="96" t="s">
        <v>2814</v>
      </c>
      <c r="I627" s="96" t="s">
        <v>2815</v>
      </c>
      <c r="J627" s="97">
        <v>4745</v>
      </c>
      <c r="K627" s="100"/>
      <c r="L627" s="101"/>
      <c r="M627" s="97"/>
      <c r="N627" s="101"/>
      <c r="O627" s="434">
        <v>0.35199999999999998</v>
      </c>
      <c r="P627" s="97">
        <v>15</v>
      </c>
      <c r="Q627" s="442">
        <v>0.55000000000000004</v>
      </c>
      <c r="R627" s="96" t="s">
        <v>2656</v>
      </c>
      <c r="S627" s="96" t="s">
        <v>1001</v>
      </c>
      <c r="T627" s="96"/>
      <c r="U627" s="96"/>
      <c r="V627" s="96" t="s">
        <v>2816</v>
      </c>
      <c r="W627" s="320">
        <v>0.27</v>
      </c>
      <c r="X627" s="96" t="s">
        <v>1016</v>
      </c>
      <c r="Y627" s="103" t="s">
        <v>162</v>
      </c>
      <c r="Z627" s="97" t="s">
        <v>223</v>
      </c>
      <c r="AA627" s="96"/>
      <c r="AB627" s="64"/>
      <c r="AC627" s="64">
        <v>42216</v>
      </c>
      <c r="AD627" s="99"/>
      <c r="AE627" s="321"/>
      <c r="AF627" s="96"/>
      <c r="AG627" s="321"/>
      <c r="AH627" s="321"/>
      <c r="AI627" s="321"/>
      <c r="AJ627" s="321"/>
      <c r="AK627" s="321"/>
      <c r="AL627" s="321"/>
      <c r="AW627" s="198" t="s">
        <v>61</v>
      </c>
      <c r="AX627" s="198" t="s">
        <v>62</v>
      </c>
      <c r="AY627" s="198" t="s">
        <v>1168</v>
      </c>
      <c r="AZ627" s="344" t="s">
        <v>964</v>
      </c>
      <c r="BA627" s="198" t="s">
        <v>978</v>
      </c>
      <c r="BB627" s="198" t="s">
        <v>66</v>
      </c>
      <c r="BC627" s="344" t="s">
        <v>382</v>
      </c>
      <c r="BE627" s="343"/>
      <c r="BF627" s="418"/>
    </row>
    <row r="628" spans="1:58" x14ac:dyDescent="0.25">
      <c r="A628" s="263" t="str">
        <f t="shared" si="69"/>
        <v>N-CO-MS-000436-G-XX-XX-XX-XX-02</v>
      </c>
      <c r="B628" s="2" t="s">
        <v>2817</v>
      </c>
      <c r="C628" s="3" t="str">
        <f t="shared" si="65"/>
        <v>8.06.05.FESI18.v01</v>
      </c>
      <c r="D628" s="2" t="s">
        <v>2818</v>
      </c>
      <c r="E628" s="2" t="s">
        <v>142</v>
      </c>
      <c r="F628" s="2" t="s">
        <v>1223</v>
      </c>
      <c r="G628" s="2" t="s">
        <v>2819</v>
      </c>
      <c r="H628" s="2" t="s">
        <v>2820</v>
      </c>
      <c r="I628" s="2" t="s">
        <v>2821</v>
      </c>
      <c r="J628" s="496">
        <v>4745</v>
      </c>
      <c r="K628" s="19"/>
      <c r="L628" s="20"/>
      <c r="M628" s="496"/>
      <c r="N628" s="20"/>
      <c r="O628" s="433">
        <v>0.70299999999999996</v>
      </c>
      <c r="P628" s="496">
        <v>15</v>
      </c>
      <c r="Q628" s="440">
        <v>3</v>
      </c>
      <c r="R628" s="2" t="s">
        <v>2656</v>
      </c>
      <c r="S628" s="2" t="s">
        <v>1001</v>
      </c>
      <c r="T628" s="2"/>
      <c r="U628" s="2"/>
      <c r="V628" s="2"/>
      <c r="W628" s="9">
        <v>1</v>
      </c>
      <c r="X628" s="2" t="s">
        <v>1016</v>
      </c>
      <c r="Y628" s="3" t="s">
        <v>162</v>
      </c>
      <c r="Z628" s="496" t="s">
        <v>223</v>
      </c>
      <c r="AA628" s="2" t="s">
        <v>2822</v>
      </c>
      <c r="AB628" s="58" t="s">
        <v>290</v>
      </c>
      <c r="AC628" s="58">
        <v>41180</v>
      </c>
      <c r="AD628" s="18"/>
      <c r="AE628" s="39"/>
      <c r="AF628" s="2"/>
      <c r="AG628" s="63"/>
      <c r="AH628" s="63"/>
      <c r="AI628" s="63"/>
      <c r="AJ628" s="39"/>
      <c r="AK628" s="39"/>
      <c r="AL628" s="39"/>
      <c r="AW628" s="198" t="s">
        <v>61</v>
      </c>
      <c r="AX628" s="198" t="s">
        <v>62</v>
      </c>
      <c r="AY628" s="198" t="s">
        <v>1330</v>
      </c>
      <c r="AZ628" s="344" t="s">
        <v>2823</v>
      </c>
      <c r="BA628" s="198" t="s">
        <v>978</v>
      </c>
      <c r="BB628" s="198" t="s">
        <v>66</v>
      </c>
      <c r="BC628" s="344" t="s">
        <v>67</v>
      </c>
      <c r="BE628" s="343"/>
      <c r="BF628" s="418"/>
    </row>
    <row r="629" spans="1:58" x14ac:dyDescent="0.25">
      <c r="A629" s="263" t="str">
        <f t="shared" si="69"/>
        <v>N-CO-MS-000437-G-XX-XX-XX-XX-02</v>
      </c>
      <c r="B629" s="2" t="s">
        <v>2824</v>
      </c>
      <c r="C629" s="3" t="str">
        <f t="shared" si="65"/>
        <v>8.06.06.FESI18.v01</v>
      </c>
      <c r="D629" s="2" t="s">
        <v>2818</v>
      </c>
      <c r="E629" s="2" t="s">
        <v>142</v>
      </c>
      <c r="F629" s="2" t="s">
        <v>1223</v>
      </c>
      <c r="G629" s="2" t="s">
        <v>2825</v>
      </c>
      <c r="H629" s="2" t="s">
        <v>2820</v>
      </c>
      <c r="I629" s="2" t="s">
        <v>2826</v>
      </c>
      <c r="J629" s="496">
        <v>4745</v>
      </c>
      <c r="K629" s="19"/>
      <c r="L629" s="20"/>
      <c r="M629" s="496"/>
      <c r="N629" s="20"/>
      <c r="O629" s="433">
        <v>1.0549999999999999</v>
      </c>
      <c r="P629" s="496">
        <v>15</v>
      </c>
      <c r="Q629" s="440">
        <v>4.5</v>
      </c>
      <c r="R629" s="2" t="s">
        <v>2656</v>
      </c>
      <c r="S629" s="2" t="s">
        <v>1001</v>
      </c>
      <c r="T629" s="2"/>
      <c r="U629" s="2"/>
      <c r="V629" s="2"/>
      <c r="W629" s="9">
        <v>1</v>
      </c>
      <c r="X629" s="2" t="s">
        <v>1016</v>
      </c>
      <c r="Y629" s="3" t="s">
        <v>162</v>
      </c>
      <c r="Z629" s="496" t="s">
        <v>223</v>
      </c>
      <c r="AA629" s="2" t="s">
        <v>2822</v>
      </c>
      <c r="AB629" s="58" t="s">
        <v>290</v>
      </c>
      <c r="AC629" s="58">
        <v>41180</v>
      </c>
      <c r="AD629" s="18"/>
      <c r="AE629" s="39"/>
      <c r="AF629" s="2"/>
      <c r="AG629" s="63"/>
      <c r="AH629" s="63"/>
      <c r="AI629" s="63"/>
      <c r="AJ629" s="39"/>
      <c r="AK629" s="39"/>
      <c r="AL629" s="39"/>
      <c r="AW629" s="198" t="s">
        <v>61</v>
      </c>
      <c r="AX629" s="198" t="s">
        <v>62</v>
      </c>
      <c r="AY629" s="198" t="s">
        <v>1330</v>
      </c>
      <c r="AZ629" s="344" t="s">
        <v>2827</v>
      </c>
      <c r="BA629" s="198" t="s">
        <v>978</v>
      </c>
      <c r="BB629" s="198" t="s">
        <v>66</v>
      </c>
      <c r="BC629" s="344" t="s">
        <v>67</v>
      </c>
      <c r="BE629" s="343"/>
      <c r="BF629" s="418"/>
    </row>
    <row r="630" spans="1:58" x14ac:dyDescent="0.25">
      <c r="A630" s="263" t="str">
        <f t="shared" si="69"/>
        <v>N-CO-MS-000438-G-XX-XX-XX-XX-02</v>
      </c>
      <c r="B630" s="2" t="s">
        <v>2828</v>
      </c>
      <c r="C630" s="3" t="str">
        <f t="shared" si="65"/>
        <v>8.06.07.FESI18.v01</v>
      </c>
      <c r="D630" s="2" t="s">
        <v>2818</v>
      </c>
      <c r="E630" s="2" t="s">
        <v>142</v>
      </c>
      <c r="F630" s="2" t="s">
        <v>1223</v>
      </c>
      <c r="G630" s="2" t="s">
        <v>2829</v>
      </c>
      <c r="H630" s="2" t="s">
        <v>2820</v>
      </c>
      <c r="I630" s="2" t="s">
        <v>2830</v>
      </c>
      <c r="J630" s="496">
        <v>4745</v>
      </c>
      <c r="K630" s="19"/>
      <c r="L630" s="20"/>
      <c r="M630" s="496"/>
      <c r="N630" s="20"/>
      <c r="O630" s="433">
        <v>1.758</v>
      </c>
      <c r="P630" s="496">
        <v>15</v>
      </c>
      <c r="Q630" s="440">
        <v>6</v>
      </c>
      <c r="R630" s="2" t="s">
        <v>2656</v>
      </c>
      <c r="S630" s="2" t="s">
        <v>1001</v>
      </c>
      <c r="T630" s="2"/>
      <c r="U630" s="2"/>
      <c r="V630" s="2"/>
      <c r="W630" s="9">
        <v>1</v>
      </c>
      <c r="X630" s="2" t="s">
        <v>1016</v>
      </c>
      <c r="Y630" s="3" t="s">
        <v>162</v>
      </c>
      <c r="Z630" s="496" t="s">
        <v>223</v>
      </c>
      <c r="AA630" s="2" t="s">
        <v>2822</v>
      </c>
      <c r="AB630" s="58" t="s">
        <v>290</v>
      </c>
      <c r="AC630" s="58">
        <v>41180</v>
      </c>
      <c r="AD630" s="47"/>
      <c r="AE630" s="39"/>
      <c r="AF630" s="2"/>
      <c r="AG630" s="63"/>
      <c r="AH630" s="63"/>
      <c r="AI630" s="63"/>
      <c r="AJ630" s="39"/>
      <c r="AK630" s="39"/>
      <c r="AL630" s="39"/>
      <c r="AW630" s="198" t="s">
        <v>61</v>
      </c>
      <c r="AX630" s="198" t="s">
        <v>62</v>
      </c>
      <c r="AY630" s="198" t="s">
        <v>1330</v>
      </c>
      <c r="AZ630" s="344" t="s">
        <v>2831</v>
      </c>
      <c r="BA630" s="198" t="s">
        <v>978</v>
      </c>
      <c r="BB630" s="198" t="s">
        <v>66</v>
      </c>
      <c r="BC630" s="344" t="s">
        <v>67</v>
      </c>
      <c r="BE630" s="343"/>
      <c r="BF630" s="418"/>
    </row>
    <row r="631" spans="1:58" x14ac:dyDescent="0.25">
      <c r="A631" s="263" t="str">
        <f t="shared" si="69"/>
        <v>N-CO-MS-000555-G-XX-XX-XX-XX-01</v>
      </c>
      <c r="B631" s="2"/>
      <c r="C631" s="211" t="s">
        <v>2832</v>
      </c>
      <c r="D631" s="211" t="s">
        <v>2833</v>
      </c>
      <c r="E631" s="211" t="s">
        <v>2834</v>
      </c>
      <c r="F631" s="211" t="s">
        <v>967</v>
      </c>
      <c r="G631" s="211" t="s">
        <v>2835</v>
      </c>
      <c r="H631" s="211" t="s">
        <v>2836</v>
      </c>
      <c r="I631" s="211" t="s">
        <v>2835</v>
      </c>
      <c r="J631" s="212">
        <v>4800</v>
      </c>
      <c r="K631" s="211"/>
      <c r="L631" s="211"/>
      <c r="M631" s="211"/>
      <c r="N631" s="211"/>
      <c r="O631" s="487">
        <v>1.8429999999999998E-2</v>
      </c>
      <c r="P631" s="212">
        <v>15</v>
      </c>
      <c r="Q631" s="441">
        <v>1.7999999999999999E-2</v>
      </c>
      <c r="R631" s="211" t="s">
        <v>2837</v>
      </c>
      <c r="S631" s="211"/>
      <c r="T631" s="211"/>
      <c r="U631" s="211"/>
      <c r="V631" s="211"/>
      <c r="W631" s="215">
        <v>0.02</v>
      </c>
      <c r="X631" s="211" t="s">
        <v>1016</v>
      </c>
      <c r="Y631" s="211" t="s">
        <v>162</v>
      </c>
      <c r="Z631" s="212" t="s">
        <v>223</v>
      </c>
      <c r="AA631" s="211"/>
      <c r="AB631" s="211"/>
      <c r="AC631" s="217">
        <v>41851</v>
      </c>
      <c r="AD631" s="211"/>
      <c r="AE631" s="211"/>
      <c r="AF631" s="210"/>
      <c r="AG631" s="210"/>
      <c r="AH631" s="210"/>
      <c r="AI631" s="210"/>
      <c r="AJ631" s="210"/>
      <c r="AK631" s="210"/>
      <c r="AL631" s="210"/>
      <c r="AW631" s="198" t="s">
        <v>61</v>
      </c>
      <c r="AX631" s="198" t="s">
        <v>62</v>
      </c>
      <c r="AY631" s="198" t="s">
        <v>1330</v>
      </c>
      <c r="AZ631" s="344" t="s">
        <v>2838</v>
      </c>
      <c r="BA631" s="198" t="s">
        <v>978</v>
      </c>
      <c r="BB631" s="198" t="s">
        <v>66</v>
      </c>
      <c r="BC631" s="392" t="s">
        <v>382</v>
      </c>
      <c r="BE631" s="343"/>
      <c r="BF631" s="418"/>
    </row>
    <row r="632" spans="1:58" x14ac:dyDescent="0.25">
      <c r="A632" s="263" t="str">
        <f t="shared" ref="A632:A651" si="70">CONCATENATE(AW632,"-",AX632,"-",AY632,"-",BE632,"-",BA632,BB632,BC632)</f>
        <v>N-CO-MS-000705-G-XX-XX-XX-XX-01</v>
      </c>
      <c r="B632" s="147" t="s">
        <v>2839</v>
      </c>
      <c r="C632" s="140" t="str">
        <f t="shared" si="65"/>
        <v>8.27.01.FESI45.v01</v>
      </c>
      <c r="D632" s="147" t="s">
        <v>2840</v>
      </c>
      <c r="E632" s="147" t="s">
        <v>142</v>
      </c>
      <c r="F632" s="147" t="s">
        <v>1223</v>
      </c>
      <c r="G632" s="147" t="s">
        <v>2841</v>
      </c>
      <c r="H632" s="147" t="s">
        <v>2842</v>
      </c>
      <c r="I632" s="147" t="s">
        <v>2843</v>
      </c>
      <c r="J632" s="354">
        <v>4657</v>
      </c>
      <c r="K632" s="364"/>
      <c r="L632" s="365"/>
      <c r="M632" s="354"/>
      <c r="N632" s="365"/>
      <c r="O632" s="435">
        <v>1.4</v>
      </c>
      <c r="P632" s="354">
        <v>15</v>
      </c>
      <c r="Q632" s="443">
        <v>18</v>
      </c>
      <c r="R632" s="147" t="s">
        <v>2656</v>
      </c>
      <c r="S632" s="147" t="s">
        <v>1001</v>
      </c>
      <c r="T632" s="147"/>
      <c r="U632" s="147"/>
      <c r="V632" s="147"/>
      <c r="W632" s="362">
        <v>1</v>
      </c>
      <c r="X632" s="147" t="s">
        <v>1016</v>
      </c>
      <c r="Y632" s="140" t="s">
        <v>162</v>
      </c>
      <c r="Z632" s="354" t="s">
        <v>223</v>
      </c>
      <c r="AA632" s="147"/>
      <c r="AB632" s="356"/>
      <c r="AC632" s="356">
        <v>42581</v>
      </c>
      <c r="AD632" s="371"/>
      <c r="AE632" s="63"/>
      <c r="AF632" s="147"/>
      <c r="AG632" s="63"/>
      <c r="AH632" s="63"/>
      <c r="AI632" s="63"/>
      <c r="AJ632" s="63"/>
      <c r="AK632" s="63"/>
      <c r="AL632" s="63"/>
      <c r="AW632" s="198" t="s">
        <v>61</v>
      </c>
      <c r="AX632" s="198" t="s">
        <v>62</v>
      </c>
      <c r="AY632" s="198" t="s">
        <v>1330</v>
      </c>
      <c r="AZ632" s="392"/>
      <c r="BA632" s="198" t="s">
        <v>978</v>
      </c>
      <c r="BB632" s="198" t="s">
        <v>66</v>
      </c>
      <c r="BC632" s="392" t="s">
        <v>382</v>
      </c>
      <c r="BD632" s="124"/>
      <c r="BE632" s="343" t="s">
        <v>2844</v>
      </c>
      <c r="BF632" s="418"/>
    </row>
    <row r="633" spans="1:58" x14ac:dyDescent="0.25">
      <c r="A633" s="263" t="str">
        <f t="shared" si="70"/>
        <v>N-CO-MS-000706-G-XX-XX-XX-XX-01</v>
      </c>
      <c r="B633" s="147" t="s">
        <v>2845</v>
      </c>
      <c r="C633" s="140" t="str">
        <f t="shared" ref="C633" si="71">CONCATENATE(B633,D633,E633)</f>
        <v>8.27.02.FESI45.v01</v>
      </c>
      <c r="D633" s="147" t="s">
        <v>2840</v>
      </c>
      <c r="E633" s="147" t="s">
        <v>142</v>
      </c>
      <c r="F633" s="147" t="s">
        <v>1223</v>
      </c>
      <c r="G633" s="147" t="s">
        <v>2846</v>
      </c>
      <c r="H633" s="147" t="s">
        <v>2842</v>
      </c>
      <c r="I633" s="147" t="s">
        <v>2847</v>
      </c>
      <c r="J633" s="354">
        <v>4657</v>
      </c>
      <c r="K633" s="364"/>
      <c r="L633" s="365"/>
      <c r="M633" s="354"/>
      <c r="N633" s="365"/>
      <c r="O633" s="435">
        <v>2.1</v>
      </c>
      <c r="P633" s="354">
        <v>15</v>
      </c>
      <c r="Q633" s="443">
        <v>27</v>
      </c>
      <c r="R633" s="147" t="s">
        <v>2656</v>
      </c>
      <c r="S633" s="147" t="s">
        <v>1001</v>
      </c>
      <c r="T633" s="147"/>
      <c r="U633" s="147"/>
      <c r="V633" s="147"/>
      <c r="W633" s="362">
        <v>1</v>
      </c>
      <c r="X633" s="147" t="s">
        <v>1016</v>
      </c>
      <c r="Y633" s="140" t="s">
        <v>162</v>
      </c>
      <c r="Z633" s="354" t="s">
        <v>223</v>
      </c>
      <c r="AA633" s="147"/>
      <c r="AB633" s="356"/>
      <c r="AC633" s="356">
        <v>42581</v>
      </c>
      <c r="AD633" s="371"/>
      <c r="AE633" s="63"/>
      <c r="AF633" s="147"/>
      <c r="AG633" s="63"/>
      <c r="AH633" s="63"/>
      <c r="AI633" s="63"/>
      <c r="AJ633" s="63"/>
      <c r="AK633" s="63"/>
      <c r="AL633" s="63"/>
      <c r="AW633" s="198" t="s">
        <v>61</v>
      </c>
      <c r="AX633" s="198" t="s">
        <v>62</v>
      </c>
      <c r="AY633" s="198" t="s">
        <v>1330</v>
      </c>
      <c r="AZ633" s="392"/>
      <c r="BA633" s="198" t="s">
        <v>978</v>
      </c>
      <c r="BB633" s="198" t="s">
        <v>66</v>
      </c>
      <c r="BC633" s="392" t="s">
        <v>382</v>
      </c>
      <c r="BD633" s="124"/>
      <c r="BE633" s="343" t="s">
        <v>2848</v>
      </c>
      <c r="BF633" s="418"/>
    </row>
    <row r="634" spans="1:58" x14ac:dyDescent="0.25">
      <c r="A634" s="263" t="str">
        <f t="shared" si="70"/>
        <v>N-CO-MS-000707-G-XX-XX-XX-XX-01</v>
      </c>
      <c r="B634" s="147" t="s">
        <v>2849</v>
      </c>
      <c r="C634" s="140" t="str">
        <f t="shared" ref="C634:C635" si="72">CONCATENATE(B634,D634,E634)</f>
        <v>8.27.03.FESI45.v01</v>
      </c>
      <c r="D634" s="147" t="s">
        <v>2840</v>
      </c>
      <c r="E634" s="147" t="s">
        <v>142</v>
      </c>
      <c r="F634" s="147" t="s">
        <v>1223</v>
      </c>
      <c r="G634" s="147" t="s">
        <v>2850</v>
      </c>
      <c r="H634" s="147" t="s">
        <v>2842</v>
      </c>
      <c r="I634" s="147" t="s">
        <v>2851</v>
      </c>
      <c r="J634" s="354">
        <v>4657</v>
      </c>
      <c r="K634" s="364"/>
      <c r="L634" s="365"/>
      <c r="M634" s="354"/>
      <c r="N634" s="365"/>
      <c r="O634" s="435">
        <v>3.52</v>
      </c>
      <c r="P634" s="354">
        <v>15</v>
      </c>
      <c r="Q634" s="443">
        <v>36</v>
      </c>
      <c r="R634" s="147" t="s">
        <v>2656</v>
      </c>
      <c r="S634" s="147" t="s">
        <v>1001</v>
      </c>
      <c r="T634" s="147"/>
      <c r="U634" s="147"/>
      <c r="V634" s="147"/>
      <c r="W634" s="362">
        <v>1</v>
      </c>
      <c r="X634" s="147" t="s">
        <v>1016</v>
      </c>
      <c r="Y634" s="140" t="s">
        <v>162</v>
      </c>
      <c r="Z634" s="354" t="s">
        <v>223</v>
      </c>
      <c r="AA634" s="147"/>
      <c r="AB634" s="356"/>
      <c r="AC634" s="356">
        <v>42581</v>
      </c>
      <c r="AD634" s="371"/>
      <c r="AE634" s="63"/>
      <c r="AF634" s="147"/>
      <c r="AG634" s="63"/>
      <c r="AH634" s="63"/>
      <c r="AI634" s="63"/>
      <c r="AJ634" s="63"/>
      <c r="AK634" s="63"/>
      <c r="AL634" s="63"/>
      <c r="AW634" s="198" t="s">
        <v>61</v>
      </c>
      <c r="AX634" s="198" t="s">
        <v>62</v>
      </c>
      <c r="AY634" s="198" t="s">
        <v>1330</v>
      </c>
      <c r="AZ634" s="392"/>
      <c r="BA634" s="198" t="s">
        <v>978</v>
      </c>
      <c r="BB634" s="198" t="s">
        <v>66</v>
      </c>
      <c r="BC634" s="392" t="s">
        <v>382</v>
      </c>
      <c r="BD634" s="124"/>
      <c r="BE634" s="343" t="s">
        <v>2852</v>
      </c>
      <c r="BF634" s="418"/>
    </row>
    <row r="635" spans="1:58" x14ac:dyDescent="0.25">
      <c r="A635" s="263" t="str">
        <f t="shared" si="70"/>
        <v>N-CO-MS-000708-G-XX-XX-XX-XX-01</v>
      </c>
      <c r="B635" s="147" t="s">
        <v>2853</v>
      </c>
      <c r="C635" s="140" t="str">
        <f t="shared" si="72"/>
        <v>8.27.04.FESI47.v01</v>
      </c>
      <c r="D635" s="147" t="s">
        <v>2854</v>
      </c>
      <c r="E635" s="147" t="s">
        <v>142</v>
      </c>
      <c r="F635" s="147" t="s">
        <v>1223</v>
      </c>
      <c r="G635" s="147" t="s">
        <v>2855</v>
      </c>
      <c r="H635" s="147" t="s">
        <v>2856</v>
      </c>
      <c r="I635" s="147" t="s">
        <v>2857</v>
      </c>
      <c r="J635" s="354">
        <v>8760</v>
      </c>
      <c r="K635" s="364"/>
      <c r="L635" s="365"/>
      <c r="M635" s="354"/>
      <c r="N635" s="365"/>
      <c r="O635" s="435">
        <v>3.7296</v>
      </c>
      <c r="P635" s="354">
        <v>20</v>
      </c>
      <c r="Q635" s="443">
        <v>2.5299999999999998</v>
      </c>
      <c r="R635" s="147" t="s">
        <v>2656</v>
      </c>
      <c r="S635" s="147" t="s">
        <v>1001</v>
      </c>
      <c r="T635" s="147"/>
      <c r="U635" s="147"/>
      <c r="V635" s="147"/>
      <c r="W635" s="481">
        <v>3.63</v>
      </c>
      <c r="X635" s="147" t="s">
        <v>2858</v>
      </c>
      <c r="Y635" s="140" t="s">
        <v>2859</v>
      </c>
      <c r="Z635" s="354" t="s">
        <v>223</v>
      </c>
      <c r="AA635" s="147"/>
      <c r="AB635" s="356"/>
      <c r="AC635" s="356">
        <v>42581</v>
      </c>
      <c r="AD635" s="371"/>
      <c r="AE635" s="63"/>
      <c r="AF635" s="147"/>
      <c r="AG635" s="63"/>
      <c r="AH635" s="63"/>
      <c r="AI635" s="63"/>
      <c r="AJ635" s="63"/>
      <c r="AK635" s="63"/>
      <c r="AL635" s="63"/>
      <c r="AW635" s="198" t="s">
        <v>61</v>
      </c>
      <c r="AX635" s="198" t="s">
        <v>62</v>
      </c>
      <c r="AY635" s="198" t="s">
        <v>1330</v>
      </c>
      <c r="AZ635" s="392"/>
      <c r="BA635" s="198" t="s">
        <v>978</v>
      </c>
      <c r="BB635" s="198" t="s">
        <v>66</v>
      </c>
      <c r="BC635" s="392" t="s">
        <v>382</v>
      </c>
      <c r="BD635" s="124"/>
      <c r="BE635" s="343" t="s">
        <v>2860</v>
      </c>
      <c r="BF635" s="418"/>
    </row>
    <row r="636" spans="1:58" x14ac:dyDescent="0.25">
      <c r="A636" s="263" t="str">
        <f t="shared" si="70"/>
        <v>N-CO-MS-000709-G-XX-XX-XX-XX-01</v>
      </c>
      <c r="B636" s="147" t="s">
        <v>2861</v>
      </c>
      <c r="C636" s="140" t="str">
        <f t="shared" ref="C636" si="73">CONCATENATE(B636,D636,E636)</f>
        <v>8.27.05.FESI47.v01</v>
      </c>
      <c r="D636" s="147" t="s">
        <v>2854</v>
      </c>
      <c r="E636" s="147" t="s">
        <v>142</v>
      </c>
      <c r="F636" s="147" t="s">
        <v>1223</v>
      </c>
      <c r="G636" s="147" t="s">
        <v>2862</v>
      </c>
      <c r="H636" s="147" t="s">
        <v>2856</v>
      </c>
      <c r="I636" s="147" t="s">
        <v>2857</v>
      </c>
      <c r="J636" s="354">
        <v>5200</v>
      </c>
      <c r="K636" s="364"/>
      <c r="L636" s="365"/>
      <c r="M636" s="354"/>
      <c r="N636" s="365"/>
      <c r="O636" s="435">
        <v>3.0087000000000002</v>
      </c>
      <c r="P636" s="354">
        <v>20</v>
      </c>
      <c r="Q636" s="443">
        <v>2.5299999999999998</v>
      </c>
      <c r="R636" s="147" t="s">
        <v>2656</v>
      </c>
      <c r="S636" s="147" t="s">
        <v>1001</v>
      </c>
      <c r="T636" s="147"/>
      <c r="U636" s="147"/>
      <c r="V636" s="147"/>
      <c r="W636" s="481">
        <v>3.63</v>
      </c>
      <c r="X636" s="147" t="s">
        <v>2858</v>
      </c>
      <c r="Y636" s="140" t="s">
        <v>2859</v>
      </c>
      <c r="Z636" s="354" t="s">
        <v>223</v>
      </c>
      <c r="AA636" s="147"/>
      <c r="AB636" s="356"/>
      <c r="AC636" s="356">
        <v>42581</v>
      </c>
      <c r="AD636" s="371"/>
      <c r="AE636" s="63"/>
      <c r="AF636" s="147"/>
      <c r="AG636" s="63"/>
      <c r="AH636" s="63"/>
      <c r="AI636" s="63"/>
      <c r="AJ636" s="63"/>
      <c r="AK636" s="63"/>
      <c r="AL636" s="63"/>
      <c r="AW636" s="198" t="s">
        <v>61</v>
      </c>
      <c r="AX636" s="198" t="s">
        <v>62</v>
      </c>
      <c r="AY636" s="198" t="s">
        <v>1330</v>
      </c>
      <c r="AZ636" s="392"/>
      <c r="BA636" s="198" t="s">
        <v>978</v>
      </c>
      <c r="BB636" s="198" t="s">
        <v>66</v>
      </c>
      <c r="BC636" s="392" t="s">
        <v>382</v>
      </c>
      <c r="BD636" s="124"/>
      <c r="BE636" s="343" t="s">
        <v>2863</v>
      </c>
      <c r="BF636" s="418"/>
    </row>
    <row r="637" spans="1:58" x14ac:dyDescent="0.25">
      <c r="A637" s="263" t="str">
        <f t="shared" si="70"/>
        <v>N-CO-MS-000710-G-XX-XX-XX-XX-01</v>
      </c>
      <c r="B637" s="147" t="s">
        <v>2864</v>
      </c>
      <c r="C637" s="140" t="str">
        <f t="shared" ref="C637:C638" si="74">CONCATENATE(B637,D637,E637)</f>
        <v>8.27.06.FESI47.v01</v>
      </c>
      <c r="D637" s="147" t="s">
        <v>2854</v>
      </c>
      <c r="E637" s="147" t="s">
        <v>142</v>
      </c>
      <c r="F637" s="147" t="s">
        <v>1223</v>
      </c>
      <c r="G637" s="147" t="s">
        <v>2865</v>
      </c>
      <c r="H637" s="147" t="s">
        <v>2856</v>
      </c>
      <c r="I637" s="147" t="s">
        <v>2857</v>
      </c>
      <c r="J637" s="354">
        <v>2600</v>
      </c>
      <c r="K637" s="364"/>
      <c r="L637" s="365"/>
      <c r="M637" s="354"/>
      <c r="N637" s="365"/>
      <c r="O637" s="435">
        <v>1.5043</v>
      </c>
      <c r="P637" s="354">
        <v>20</v>
      </c>
      <c r="Q637" s="443">
        <v>2.5299999999999998</v>
      </c>
      <c r="R637" s="147" t="s">
        <v>2656</v>
      </c>
      <c r="S637" s="147" t="s">
        <v>1001</v>
      </c>
      <c r="T637" s="147"/>
      <c r="U637" s="147"/>
      <c r="V637" s="147"/>
      <c r="W637" s="481">
        <v>3.63</v>
      </c>
      <c r="X637" s="147" t="s">
        <v>2858</v>
      </c>
      <c r="Y637" s="140" t="s">
        <v>2859</v>
      </c>
      <c r="Z637" s="354" t="s">
        <v>223</v>
      </c>
      <c r="AA637" s="147"/>
      <c r="AB637" s="356"/>
      <c r="AC637" s="356">
        <v>42581</v>
      </c>
      <c r="AD637" s="371"/>
      <c r="AE637" s="63"/>
      <c r="AF637" s="147"/>
      <c r="AG637" s="63"/>
      <c r="AH637" s="63"/>
      <c r="AI637" s="63"/>
      <c r="AJ637" s="63"/>
      <c r="AK637" s="63"/>
      <c r="AL637" s="63"/>
      <c r="AW637" s="198" t="s">
        <v>61</v>
      </c>
      <c r="AX637" s="198" t="s">
        <v>62</v>
      </c>
      <c r="AY637" s="198" t="s">
        <v>1330</v>
      </c>
      <c r="AZ637" s="392"/>
      <c r="BA637" s="198" t="s">
        <v>978</v>
      </c>
      <c r="BB637" s="198" t="s">
        <v>66</v>
      </c>
      <c r="BC637" s="392" t="s">
        <v>382</v>
      </c>
      <c r="BD637" s="124"/>
      <c r="BE637" s="343" t="s">
        <v>2866</v>
      </c>
      <c r="BF637" s="418"/>
    </row>
    <row r="638" spans="1:58" x14ac:dyDescent="0.25">
      <c r="A638" s="263" t="str">
        <f t="shared" si="70"/>
        <v>N-CO-MS-000711-G-XX-XX-XX-XX-01</v>
      </c>
      <c r="B638" s="147" t="s">
        <v>2867</v>
      </c>
      <c r="C638" s="140" t="str">
        <f t="shared" si="74"/>
        <v>8.27.07.FESI48.v01</v>
      </c>
      <c r="D638" s="147" t="s">
        <v>2868</v>
      </c>
      <c r="E638" s="147" t="s">
        <v>142</v>
      </c>
      <c r="F638" s="147" t="s">
        <v>1223</v>
      </c>
      <c r="G638" s="147" t="s">
        <v>2869</v>
      </c>
      <c r="H638" s="147" t="s">
        <v>2870</v>
      </c>
      <c r="I638" s="147" t="s">
        <v>2871</v>
      </c>
      <c r="J638" s="354">
        <v>4567</v>
      </c>
      <c r="K638" s="364"/>
      <c r="L638" s="365"/>
      <c r="M638" s="354"/>
      <c r="N638" s="365"/>
      <c r="O638" s="435">
        <v>0.87119999999999997</v>
      </c>
      <c r="P638" s="354">
        <v>15</v>
      </c>
      <c r="Q638" s="443">
        <v>1</v>
      </c>
      <c r="R638" s="147" t="s">
        <v>2693</v>
      </c>
      <c r="S638" s="147" t="s">
        <v>2872</v>
      </c>
      <c r="T638" s="147"/>
      <c r="U638" s="147"/>
      <c r="V638" s="147"/>
      <c r="W638" s="362">
        <v>1</v>
      </c>
      <c r="X638" s="147" t="s">
        <v>2873</v>
      </c>
      <c r="Y638" s="140" t="s">
        <v>162</v>
      </c>
      <c r="Z638" s="354" t="s">
        <v>223</v>
      </c>
      <c r="AA638" s="147"/>
      <c r="AB638" s="356"/>
      <c r="AC638" s="356">
        <v>42581</v>
      </c>
      <c r="AD638" s="371"/>
      <c r="AE638" s="63"/>
      <c r="AF638" s="147"/>
      <c r="AG638" s="63"/>
      <c r="AH638" s="63"/>
      <c r="AI638" s="63"/>
      <c r="AJ638" s="63"/>
      <c r="AK638" s="63"/>
      <c r="AL638" s="63"/>
      <c r="AW638" s="198" t="s">
        <v>61</v>
      </c>
      <c r="AX638" s="198" t="s">
        <v>62</v>
      </c>
      <c r="AY638" s="198" t="s">
        <v>1330</v>
      </c>
      <c r="AZ638" s="392"/>
      <c r="BA638" s="198" t="s">
        <v>978</v>
      </c>
      <c r="BB638" s="198" t="s">
        <v>66</v>
      </c>
      <c r="BC638" s="392" t="s">
        <v>382</v>
      </c>
      <c r="BD638" s="124"/>
      <c r="BE638" s="343" t="s">
        <v>2874</v>
      </c>
      <c r="BF638" s="418"/>
    </row>
    <row r="639" spans="1:58" x14ac:dyDescent="0.25">
      <c r="A639" s="263" t="str">
        <f t="shared" si="70"/>
        <v>N-CO-MS-000712-G-XX-XX-XX-XX-01</v>
      </c>
      <c r="B639" s="147" t="s">
        <v>2875</v>
      </c>
      <c r="C639" s="140" t="str">
        <f t="shared" ref="C639" si="75">CONCATENATE(B639,D639,E639)</f>
        <v>8.27.08.FESI48.v01</v>
      </c>
      <c r="D639" s="147" t="s">
        <v>2868</v>
      </c>
      <c r="E639" s="147" t="s">
        <v>142</v>
      </c>
      <c r="F639" s="147" t="s">
        <v>1223</v>
      </c>
      <c r="G639" s="147" t="s">
        <v>2876</v>
      </c>
      <c r="H639" s="147" t="s">
        <v>2870</v>
      </c>
      <c r="I639" s="147" t="s">
        <v>2871</v>
      </c>
      <c r="J639" s="354">
        <v>4567</v>
      </c>
      <c r="K639" s="364"/>
      <c r="L639" s="365"/>
      <c r="M639" s="354"/>
      <c r="N639" s="365"/>
      <c r="O639" s="435">
        <v>1.2636000000000001</v>
      </c>
      <c r="P639" s="354">
        <v>15</v>
      </c>
      <c r="Q639" s="443">
        <v>1</v>
      </c>
      <c r="R639" s="147" t="s">
        <v>2693</v>
      </c>
      <c r="S639" s="147" t="s">
        <v>2872</v>
      </c>
      <c r="T639" s="147"/>
      <c r="U639" s="147"/>
      <c r="V639" s="147"/>
      <c r="W639" s="362">
        <v>1</v>
      </c>
      <c r="X639" s="147" t="s">
        <v>2873</v>
      </c>
      <c r="Y639" s="140" t="s">
        <v>162</v>
      </c>
      <c r="Z639" s="354" t="s">
        <v>223</v>
      </c>
      <c r="AA639" s="147"/>
      <c r="AB639" s="356"/>
      <c r="AC639" s="356">
        <v>42581</v>
      </c>
      <c r="AD639" s="371"/>
      <c r="AE639" s="63"/>
      <c r="AF639" s="147"/>
      <c r="AG639" s="63"/>
      <c r="AH639" s="63"/>
      <c r="AI639" s="63"/>
      <c r="AJ639" s="63"/>
      <c r="AK639" s="63"/>
      <c r="AL639" s="63"/>
      <c r="AW639" s="198" t="s">
        <v>61</v>
      </c>
      <c r="AX639" s="198" t="s">
        <v>62</v>
      </c>
      <c r="AY639" s="198" t="s">
        <v>1330</v>
      </c>
      <c r="AZ639" s="392"/>
      <c r="BA639" s="198" t="s">
        <v>978</v>
      </c>
      <c r="BB639" s="198" t="s">
        <v>66</v>
      </c>
      <c r="BC639" s="392" t="s">
        <v>382</v>
      </c>
      <c r="BD639" s="124"/>
      <c r="BE639" s="343" t="s">
        <v>2877</v>
      </c>
      <c r="BF639" s="418"/>
    </row>
    <row r="640" spans="1:58" x14ac:dyDescent="0.25">
      <c r="A640" s="263" t="str">
        <f t="shared" si="70"/>
        <v>N-CO-MS-000713-G-XX-XX-XX-XX-01</v>
      </c>
      <c r="B640" s="147" t="s">
        <v>2878</v>
      </c>
      <c r="C640" s="140" t="str">
        <f t="shared" ref="C640" si="76">CONCATENATE(B640,D640,E640)</f>
        <v>8.27.09.FESI48.v01</v>
      </c>
      <c r="D640" s="147" t="s">
        <v>2868</v>
      </c>
      <c r="E640" s="147" t="s">
        <v>142</v>
      </c>
      <c r="F640" s="147" t="s">
        <v>1223</v>
      </c>
      <c r="G640" s="147" t="s">
        <v>2879</v>
      </c>
      <c r="H640" s="147" t="s">
        <v>2870</v>
      </c>
      <c r="I640" s="147" t="s">
        <v>2871</v>
      </c>
      <c r="J640" s="354">
        <v>4567</v>
      </c>
      <c r="K640" s="364"/>
      <c r="L640" s="365"/>
      <c r="M640" s="354"/>
      <c r="N640" s="365"/>
      <c r="O640" s="435">
        <v>1.522</v>
      </c>
      <c r="P640" s="354">
        <v>15</v>
      </c>
      <c r="Q640" s="443">
        <v>1</v>
      </c>
      <c r="R640" s="147" t="s">
        <v>2693</v>
      </c>
      <c r="S640" s="147" t="s">
        <v>2872</v>
      </c>
      <c r="T640" s="147"/>
      <c r="U640" s="147"/>
      <c r="V640" s="147"/>
      <c r="W640" s="362">
        <v>1</v>
      </c>
      <c r="X640" s="147" t="s">
        <v>2873</v>
      </c>
      <c r="Y640" s="140" t="s">
        <v>162</v>
      </c>
      <c r="Z640" s="354" t="s">
        <v>223</v>
      </c>
      <c r="AA640" s="147"/>
      <c r="AB640" s="356"/>
      <c r="AC640" s="356">
        <v>42581</v>
      </c>
      <c r="AD640" s="371"/>
      <c r="AE640" s="63"/>
      <c r="AF640" s="147"/>
      <c r="AG640" s="63"/>
      <c r="AH640" s="63"/>
      <c r="AI640" s="63"/>
      <c r="AJ640" s="63"/>
      <c r="AK640" s="63"/>
      <c r="AL640" s="63"/>
      <c r="AW640" s="198" t="s">
        <v>61</v>
      </c>
      <c r="AX640" s="198" t="s">
        <v>62</v>
      </c>
      <c r="AY640" s="198" t="s">
        <v>1330</v>
      </c>
      <c r="AZ640" s="392"/>
      <c r="BA640" s="198" t="s">
        <v>978</v>
      </c>
      <c r="BB640" s="198" t="s">
        <v>66</v>
      </c>
      <c r="BC640" s="392" t="s">
        <v>382</v>
      </c>
      <c r="BD640" s="124"/>
      <c r="BE640" s="343" t="s">
        <v>2880</v>
      </c>
      <c r="BF640" s="418"/>
    </row>
    <row r="641" spans="1:214" x14ac:dyDescent="0.25">
      <c r="A641" s="263" t="str">
        <f t="shared" si="70"/>
        <v>N-CO-MS-000714-G-XX-XX-XX-XX-01</v>
      </c>
      <c r="B641" s="147" t="s">
        <v>2881</v>
      </c>
      <c r="C641" s="140" t="str">
        <f t="shared" ref="C641" si="77">CONCATENATE(B641,D641,E641)</f>
        <v>8.27.10.FESI48.v01</v>
      </c>
      <c r="D641" s="147" t="s">
        <v>2868</v>
      </c>
      <c r="E641" s="147" t="s">
        <v>142</v>
      </c>
      <c r="F641" s="147" t="s">
        <v>1223</v>
      </c>
      <c r="G641" s="147" t="s">
        <v>2882</v>
      </c>
      <c r="H641" s="147" t="s">
        <v>2870</v>
      </c>
      <c r="I641" s="147" t="s">
        <v>2871</v>
      </c>
      <c r="J641" s="354">
        <v>4567</v>
      </c>
      <c r="K641" s="364"/>
      <c r="L641" s="365"/>
      <c r="M641" s="354"/>
      <c r="N641" s="365"/>
      <c r="O641" s="435">
        <v>1.7056</v>
      </c>
      <c r="P641" s="354">
        <v>15</v>
      </c>
      <c r="Q641" s="443">
        <v>1</v>
      </c>
      <c r="R641" s="147" t="s">
        <v>2693</v>
      </c>
      <c r="S641" s="147" t="s">
        <v>2872</v>
      </c>
      <c r="T641" s="147"/>
      <c r="U641" s="147"/>
      <c r="V641" s="147"/>
      <c r="W641" s="362">
        <v>1</v>
      </c>
      <c r="X641" s="147" t="s">
        <v>2873</v>
      </c>
      <c r="Y641" s="140" t="s">
        <v>162</v>
      </c>
      <c r="Z641" s="354" t="s">
        <v>223</v>
      </c>
      <c r="AA641" s="147"/>
      <c r="AB641" s="356"/>
      <c r="AC641" s="356">
        <v>42581</v>
      </c>
      <c r="AD641" s="371"/>
      <c r="AE641" s="63"/>
      <c r="AF641" s="147"/>
      <c r="AG641" s="63"/>
      <c r="AH641" s="63"/>
      <c r="AI641" s="63"/>
      <c r="AJ641" s="63"/>
      <c r="AK641" s="63"/>
      <c r="AL641" s="63"/>
      <c r="AW641" s="198" t="s">
        <v>61</v>
      </c>
      <c r="AX641" s="198" t="s">
        <v>62</v>
      </c>
      <c r="AY641" s="198" t="s">
        <v>1330</v>
      </c>
      <c r="AZ641" s="392"/>
      <c r="BA641" s="198" t="s">
        <v>978</v>
      </c>
      <c r="BB641" s="198" t="s">
        <v>66</v>
      </c>
      <c r="BC641" s="392" t="s">
        <v>382</v>
      </c>
      <c r="BD641" s="124"/>
      <c r="BE641" s="343" t="s">
        <v>2883</v>
      </c>
      <c r="BF641" s="418"/>
    </row>
    <row r="642" spans="1:214" x14ac:dyDescent="0.25">
      <c r="A642" s="263" t="str">
        <f t="shared" si="70"/>
        <v>N-CO-MS-000715-G-XX-XX-XX-XX-01</v>
      </c>
      <c r="B642" s="147" t="s">
        <v>2884</v>
      </c>
      <c r="C642" s="140" t="str">
        <f t="shared" ref="C642:C646" si="78">CONCATENATE(B642,D642,E642)</f>
        <v>8.27.11.FESI48.v01</v>
      </c>
      <c r="D642" s="147" t="s">
        <v>2868</v>
      </c>
      <c r="E642" s="147" t="s">
        <v>142</v>
      </c>
      <c r="F642" s="147" t="s">
        <v>1223</v>
      </c>
      <c r="G642" s="147" t="s">
        <v>2885</v>
      </c>
      <c r="H642" s="147" t="s">
        <v>2870</v>
      </c>
      <c r="I642" s="147" t="s">
        <v>2871</v>
      </c>
      <c r="J642" s="354">
        <v>4567</v>
      </c>
      <c r="K642" s="364"/>
      <c r="L642" s="365"/>
      <c r="M642" s="354"/>
      <c r="N642" s="365"/>
      <c r="O642" s="435">
        <v>1.8369</v>
      </c>
      <c r="P642" s="354">
        <v>15</v>
      </c>
      <c r="Q642" s="443">
        <v>1</v>
      </c>
      <c r="R642" s="147" t="s">
        <v>2693</v>
      </c>
      <c r="S642" s="147" t="s">
        <v>2872</v>
      </c>
      <c r="T642" s="147"/>
      <c r="U642" s="147"/>
      <c r="V642" s="147"/>
      <c r="W642" s="362">
        <v>1</v>
      </c>
      <c r="X642" s="147" t="s">
        <v>2873</v>
      </c>
      <c r="Y642" s="140" t="s">
        <v>162</v>
      </c>
      <c r="Z642" s="354" t="s">
        <v>223</v>
      </c>
      <c r="AA642" s="147"/>
      <c r="AB642" s="356"/>
      <c r="AC642" s="356">
        <v>42581</v>
      </c>
      <c r="AD642" s="371"/>
      <c r="AE642" s="63"/>
      <c r="AF642" s="147"/>
      <c r="AG642" s="63"/>
      <c r="AH642" s="63"/>
      <c r="AI642" s="63"/>
      <c r="AJ642" s="63"/>
      <c r="AK642" s="63"/>
      <c r="AL642" s="63"/>
      <c r="AW642" s="198" t="s">
        <v>61</v>
      </c>
      <c r="AX642" s="198" t="s">
        <v>62</v>
      </c>
      <c r="AY642" s="198" t="s">
        <v>1330</v>
      </c>
      <c r="AZ642" s="392"/>
      <c r="BA642" s="198" t="s">
        <v>978</v>
      </c>
      <c r="BB642" s="198" t="s">
        <v>66</v>
      </c>
      <c r="BC642" s="392" t="s">
        <v>382</v>
      </c>
      <c r="BD642" s="124"/>
      <c r="BE642" s="343" t="s">
        <v>2886</v>
      </c>
      <c r="BF642" s="418"/>
    </row>
    <row r="643" spans="1:214" x14ac:dyDescent="0.25">
      <c r="A643" s="263" t="str">
        <f t="shared" si="70"/>
        <v>N-CO-MS-000716-E-XX-XX-XX-XX-01</v>
      </c>
      <c r="B643" s="147" t="s">
        <v>2887</v>
      </c>
      <c r="C643" s="140" t="str">
        <f t="shared" si="78"/>
        <v>8.27.12.FESI48.v01</v>
      </c>
      <c r="D643" s="147" t="s">
        <v>2868</v>
      </c>
      <c r="E643" s="147" t="s">
        <v>142</v>
      </c>
      <c r="F643" s="147" t="s">
        <v>1223</v>
      </c>
      <c r="G643" s="147" t="s">
        <v>2869</v>
      </c>
      <c r="H643" s="147" t="s">
        <v>2870</v>
      </c>
      <c r="I643" s="147" t="s">
        <v>2871</v>
      </c>
      <c r="J643" s="354">
        <v>4567</v>
      </c>
      <c r="K643" s="364">
        <v>1</v>
      </c>
      <c r="L643" s="365">
        <v>5.28E-2</v>
      </c>
      <c r="M643" s="354">
        <v>241</v>
      </c>
      <c r="N643" s="365">
        <v>5.28E-2</v>
      </c>
      <c r="O643" s="435"/>
      <c r="P643" s="354">
        <v>15</v>
      </c>
      <c r="Q643" s="443">
        <v>1</v>
      </c>
      <c r="R643" s="147" t="s">
        <v>2693</v>
      </c>
      <c r="S643" s="147" t="s">
        <v>2872</v>
      </c>
      <c r="T643" s="147"/>
      <c r="U643" s="147"/>
      <c r="V643" s="147"/>
      <c r="W643" s="362">
        <v>1</v>
      </c>
      <c r="X643" s="147" t="s">
        <v>2873</v>
      </c>
      <c r="Y643" s="140" t="s">
        <v>162</v>
      </c>
      <c r="Z643" s="354" t="s">
        <v>223</v>
      </c>
      <c r="AA643" s="147"/>
      <c r="AB643" s="356"/>
      <c r="AC643" s="356">
        <v>42581</v>
      </c>
      <c r="AD643" s="371"/>
      <c r="AE643" s="63"/>
      <c r="AF643" s="147"/>
      <c r="AG643" s="63"/>
      <c r="AH643" s="63"/>
      <c r="AI643" s="63"/>
      <c r="AJ643" s="63"/>
      <c r="AK643" s="63"/>
      <c r="AL643" s="63"/>
      <c r="AW643" s="198" t="s">
        <v>61</v>
      </c>
      <c r="AX643" s="198" t="s">
        <v>62</v>
      </c>
      <c r="AY643" s="198" t="s">
        <v>1330</v>
      </c>
      <c r="AZ643" s="392"/>
      <c r="BA643" s="124" t="s">
        <v>65</v>
      </c>
      <c r="BB643" s="198" t="s">
        <v>66</v>
      </c>
      <c r="BC643" s="392" t="s">
        <v>382</v>
      </c>
      <c r="BD643" s="124"/>
      <c r="BE643" s="343" t="s">
        <v>2888</v>
      </c>
      <c r="BF643" s="418"/>
    </row>
    <row r="644" spans="1:214" x14ac:dyDescent="0.25">
      <c r="A644" s="263" t="str">
        <f t="shared" si="70"/>
        <v>N-CO-MS-000717-E-XX-XX-XX-XX-01</v>
      </c>
      <c r="B644" s="147" t="s">
        <v>2889</v>
      </c>
      <c r="C644" s="140" t="str">
        <f t="shared" si="78"/>
        <v>8.27.13.FESI48.v01</v>
      </c>
      <c r="D644" s="147" t="s">
        <v>2868</v>
      </c>
      <c r="E644" s="147" t="s">
        <v>142</v>
      </c>
      <c r="F644" s="147" t="s">
        <v>1223</v>
      </c>
      <c r="G644" s="147" t="s">
        <v>2876</v>
      </c>
      <c r="H644" s="147" t="s">
        <v>2870</v>
      </c>
      <c r="I644" s="147" t="s">
        <v>2871</v>
      </c>
      <c r="J644" s="354">
        <v>4567</v>
      </c>
      <c r="K644" s="364">
        <v>1</v>
      </c>
      <c r="L644" s="365">
        <v>7.6600000000000001E-2</v>
      </c>
      <c r="M644" s="354">
        <v>350</v>
      </c>
      <c r="N644" s="365">
        <v>7.6600000000000001E-2</v>
      </c>
      <c r="O644" s="435"/>
      <c r="P644" s="354">
        <v>15</v>
      </c>
      <c r="Q644" s="443">
        <v>1</v>
      </c>
      <c r="R644" s="147" t="s">
        <v>2693</v>
      </c>
      <c r="S644" s="147" t="s">
        <v>2872</v>
      </c>
      <c r="T644" s="147"/>
      <c r="U644" s="147"/>
      <c r="V644" s="147"/>
      <c r="W644" s="362">
        <v>1</v>
      </c>
      <c r="X644" s="147" t="s">
        <v>2873</v>
      </c>
      <c r="Y644" s="140" t="s">
        <v>162</v>
      </c>
      <c r="Z644" s="354" t="s">
        <v>223</v>
      </c>
      <c r="AA644" s="147"/>
      <c r="AB644" s="356"/>
      <c r="AC644" s="356">
        <v>42581</v>
      </c>
      <c r="AD644" s="371"/>
      <c r="AE644" s="63"/>
      <c r="AF644" s="147"/>
      <c r="AG644" s="63"/>
      <c r="AH644" s="63"/>
      <c r="AI644" s="63"/>
      <c r="AJ644" s="63"/>
      <c r="AK644" s="63"/>
      <c r="AL644" s="63"/>
      <c r="AW644" s="198" t="s">
        <v>61</v>
      </c>
      <c r="AX644" s="198" t="s">
        <v>62</v>
      </c>
      <c r="AY644" s="198" t="s">
        <v>1330</v>
      </c>
      <c r="AZ644" s="392"/>
      <c r="BA644" s="124" t="s">
        <v>65</v>
      </c>
      <c r="BB644" s="198" t="s">
        <v>66</v>
      </c>
      <c r="BC644" s="392" t="s">
        <v>382</v>
      </c>
      <c r="BD644" s="124"/>
      <c r="BE644" s="343" t="s">
        <v>2890</v>
      </c>
      <c r="BF644" s="418"/>
    </row>
    <row r="645" spans="1:214" x14ac:dyDescent="0.25">
      <c r="A645" s="263" t="str">
        <f t="shared" si="70"/>
        <v>N-CO-MS-000718-E-XX-XX-XX-XX-01</v>
      </c>
      <c r="B645" s="147" t="s">
        <v>2891</v>
      </c>
      <c r="C645" s="140" t="str">
        <f t="shared" si="78"/>
        <v>8.27.14.FESI48.v01</v>
      </c>
      <c r="D645" s="147" t="s">
        <v>2868</v>
      </c>
      <c r="E645" s="147" t="s">
        <v>142</v>
      </c>
      <c r="F645" s="147" t="s">
        <v>1223</v>
      </c>
      <c r="G645" s="147" t="s">
        <v>2879</v>
      </c>
      <c r="H645" s="147" t="s">
        <v>2870</v>
      </c>
      <c r="I645" s="147" t="s">
        <v>2871</v>
      </c>
      <c r="J645" s="354">
        <v>4567</v>
      </c>
      <c r="K645" s="364">
        <v>1</v>
      </c>
      <c r="L645" s="365">
        <v>9.2399999999999996E-2</v>
      </c>
      <c r="M645" s="354">
        <v>422</v>
      </c>
      <c r="N645" s="365">
        <v>9.2399999999999996E-2</v>
      </c>
      <c r="O645" s="435"/>
      <c r="P645" s="354">
        <v>15</v>
      </c>
      <c r="Q645" s="443">
        <v>1</v>
      </c>
      <c r="R645" s="147" t="s">
        <v>2693</v>
      </c>
      <c r="S645" s="147" t="s">
        <v>2872</v>
      </c>
      <c r="T645" s="147"/>
      <c r="U645" s="147"/>
      <c r="V645" s="147"/>
      <c r="W645" s="362">
        <v>1</v>
      </c>
      <c r="X645" s="147" t="s">
        <v>2873</v>
      </c>
      <c r="Y645" s="140" t="s">
        <v>162</v>
      </c>
      <c r="Z645" s="354" t="s">
        <v>223</v>
      </c>
      <c r="AA645" s="147"/>
      <c r="AB645" s="356"/>
      <c r="AC645" s="356">
        <v>42581</v>
      </c>
      <c r="AD645" s="371"/>
      <c r="AE645" s="63"/>
      <c r="AF645" s="147"/>
      <c r="AG645" s="63"/>
      <c r="AH645" s="63"/>
      <c r="AI645" s="63"/>
      <c r="AJ645" s="63"/>
      <c r="AK645" s="63"/>
      <c r="AL645" s="63"/>
      <c r="AW645" s="198" t="s">
        <v>61</v>
      </c>
      <c r="AX645" s="198" t="s">
        <v>62</v>
      </c>
      <c r="AY645" s="198" t="s">
        <v>1330</v>
      </c>
      <c r="AZ645" s="392"/>
      <c r="BA645" s="124" t="s">
        <v>65</v>
      </c>
      <c r="BB645" s="198" t="s">
        <v>66</v>
      </c>
      <c r="BC645" s="392" t="s">
        <v>382</v>
      </c>
      <c r="BD645" s="124"/>
      <c r="BE645" s="343" t="s">
        <v>2892</v>
      </c>
      <c r="BF645" s="418"/>
    </row>
    <row r="646" spans="1:214" x14ac:dyDescent="0.25">
      <c r="A646" s="263" t="str">
        <f t="shared" si="70"/>
        <v>N-CO-MS-000719-E-XX-XX-XX-XX-01</v>
      </c>
      <c r="B646" s="147" t="s">
        <v>2893</v>
      </c>
      <c r="C646" s="140" t="str">
        <f t="shared" si="78"/>
        <v>8.27.15.FESI48.v01</v>
      </c>
      <c r="D646" s="147" t="s">
        <v>2868</v>
      </c>
      <c r="E646" s="147" t="s">
        <v>142</v>
      </c>
      <c r="F646" s="147" t="s">
        <v>1223</v>
      </c>
      <c r="G646" s="147" t="s">
        <v>2882</v>
      </c>
      <c r="H646" s="147" t="s">
        <v>2870</v>
      </c>
      <c r="I646" s="147" t="s">
        <v>2871</v>
      </c>
      <c r="J646" s="354">
        <v>4567</v>
      </c>
      <c r="K646" s="364">
        <v>1</v>
      </c>
      <c r="L646" s="365">
        <v>0.1036</v>
      </c>
      <c r="M646" s="354">
        <v>473</v>
      </c>
      <c r="N646" s="365">
        <v>0.1036</v>
      </c>
      <c r="O646" s="435"/>
      <c r="P646" s="354">
        <v>15</v>
      </c>
      <c r="Q646" s="443">
        <v>1</v>
      </c>
      <c r="R646" s="147" t="s">
        <v>2693</v>
      </c>
      <c r="S646" s="147" t="s">
        <v>2872</v>
      </c>
      <c r="T646" s="147"/>
      <c r="U646" s="147"/>
      <c r="V646" s="147"/>
      <c r="W646" s="362">
        <v>1</v>
      </c>
      <c r="X646" s="147" t="s">
        <v>2873</v>
      </c>
      <c r="Y646" s="140" t="s">
        <v>162</v>
      </c>
      <c r="Z646" s="354" t="s">
        <v>223</v>
      </c>
      <c r="AA646" s="147"/>
      <c r="AB646" s="356"/>
      <c r="AC646" s="356">
        <v>42581</v>
      </c>
      <c r="AD646" s="371"/>
      <c r="AE646" s="63"/>
      <c r="AF646" s="147"/>
      <c r="AG646" s="63"/>
      <c r="AH646" s="63"/>
      <c r="AI646" s="63"/>
      <c r="AJ646" s="63"/>
      <c r="AK646" s="63"/>
      <c r="AL646" s="63"/>
      <c r="AW646" s="198" t="s">
        <v>61</v>
      </c>
      <c r="AX646" s="198" t="s">
        <v>62</v>
      </c>
      <c r="AY646" s="198" t="s">
        <v>1330</v>
      </c>
      <c r="AZ646" s="392"/>
      <c r="BA646" s="124" t="s">
        <v>65</v>
      </c>
      <c r="BB646" s="198" t="s">
        <v>66</v>
      </c>
      <c r="BC646" s="392" t="s">
        <v>382</v>
      </c>
      <c r="BD646" s="124"/>
      <c r="BE646" s="343" t="s">
        <v>2894</v>
      </c>
      <c r="BF646" s="418"/>
    </row>
    <row r="647" spans="1:214" x14ac:dyDescent="0.25">
      <c r="A647" s="263" t="str">
        <f t="shared" si="70"/>
        <v>N-CO-MS-000720-E-XX-XX-XX-XX-01</v>
      </c>
      <c r="B647" s="147" t="s">
        <v>2895</v>
      </c>
      <c r="C647" s="140" t="str">
        <f t="shared" ref="C647:C648" si="79">CONCATENATE(B647,D647,E647)</f>
        <v>8.27.16.FESI48.v01</v>
      </c>
      <c r="D647" s="147" t="s">
        <v>2868</v>
      </c>
      <c r="E647" s="147" t="s">
        <v>142</v>
      </c>
      <c r="F647" s="147" t="s">
        <v>1223</v>
      </c>
      <c r="G647" s="147" t="s">
        <v>2885</v>
      </c>
      <c r="H647" s="147" t="s">
        <v>2870</v>
      </c>
      <c r="I647" s="147" t="s">
        <v>2871</v>
      </c>
      <c r="J647" s="354">
        <v>4567</v>
      </c>
      <c r="K647" s="364">
        <v>1</v>
      </c>
      <c r="L647" s="365">
        <v>0.1115</v>
      </c>
      <c r="M647" s="354">
        <v>509</v>
      </c>
      <c r="N647" s="365">
        <v>0.1115</v>
      </c>
      <c r="O647" s="435"/>
      <c r="P647" s="354">
        <v>15</v>
      </c>
      <c r="Q647" s="443">
        <v>1</v>
      </c>
      <c r="R647" s="147" t="s">
        <v>2693</v>
      </c>
      <c r="S647" s="147" t="s">
        <v>2872</v>
      </c>
      <c r="T647" s="147"/>
      <c r="U647" s="147"/>
      <c r="V647" s="147"/>
      <c r="W647" s="362">
        <v>1</v>
      </c>
      <c r="X647" s="147" t="s">
        <v>2873</v>
      </c>
      <c r="Y647" s="140" t="s">
        <v>162</v>
      </c>
      <c r="Z647" s="354" t="s">
        <v>223</v>
      </c>
      <c r="AA647" s="147"/>
      <c r="AB647" s="356"/>
      <c r="AC647" s="356">
        <v>42581</v>
      </c>
      <c r="AD647" s="371"/>
      <c r="AE647" s="63"/>
      <c r="AF647" s="147"/>
      <c r="AG647" s="63"/>
      <c r="AH647" s="63"/>
      <c r="AI647" s="63"/>
      <c r="AJ647" s="63"/>
      <c r="AK647" s="63"/>
      <c r="AL647" s="63"/>
      <c r="AW647" s="198" t="s">
        <v>61</v>
      </c>
      <c r="AX647" s="198" t="s">
        <v>62</v>
      </c>
      <c r="AY647" s="198" t="s">
        <v>1330</v>
      </c>
      <c r="AZ647" s="392"/>
      <c r="BA647" s="124" t="s">
        <v>65</v>
      </c>
      <c r="BB647" s="198" t="s">
        <v>66</v>
      </c>
      <c r="BC647" s="392" t="s">
        <v>382</v>
      </c>
      <c r="BD647" s="124"/>
      <c r="BE647" s="343" t="s">
        <v>2896</v>
      </c>
      <c r="BF647" s="418"/>
    </row>
    <row r="648" spans="1:214" x14ac:dyDescent="0.25">
      <c r="A648" s="263" t="str">
        <f t="shared" si="70"/>
        <v>N-CO-MS-000721-G-XX-XX-XX-XX-01</v>
      </c>
      <c r="B648" s="147" t="s">
        <v>2897</v>
      </c>
      <c r="C648" s="140" t="str">
        <f t="shared" si="79"/>
        <v>8.27.17.FESI49.v01</v>
      </c>
      <c r="D648" s="147" t="s">
        <v>2898</v>
      </c>
      <c r="E648" s="147" t="s">
        <v>142</v>
      </c>
      <c r="F648" s="147" t="s">
        <v>1223</v>
      </c>
      <c r="G648" s="147" t="s">
        <v>2899</v>
      </c>
      <c r="H648" s="147" t="s">
        <v>2900</v>
      </c>
      <c r="I648" s="147" t="s">
        <v>2901</v>
      </c>
      <c r="J648" s="354">
        <v>5840</v>
      </c>
      <c r="K648" s="364"/>
      <c r="L648" s="365"/>
      <c r="M648" s="354"/>
      <c r="N648" s="365"/>
      <c r="O648" s="482">
        <v>74.272999999999996</v>
      </c>
      <c r="P648" s="354">
        <v>20</v>
      </c>
      <c r="Q648" s="443">
        <v>30</v>
      </c>
      <c r="R648" s="147" t="s">
        <v>2872</v>
      </c>
      <c r="S648" s="147" t="s">
        <v>2872</v>
      </c>
      <c r="T648" s="147"/>
      <c r="U648" s="147"/>
      <c r="V648" s="147"/>
      <c r="W648" s="362">
        <v>1</v>
      </c>
      <c r="X648" s="147" t="s">
        <v>2873</v>
      </c>
      <c r="Y648" s="140" t="s">
        <v>162</v>
      </c>
      <c r="Z648" s="354" t="s">
        <v>57</v>
      </c>
      <c r="AA648" s="147"/>
      <c r="AB648" s="356"/>
      <c r="AC648" s="356">
        <v>42581</v>
      </c>
      <c r="AD648" s="371"/>
      <c r="AE648" s="63"/>
      <c r="AF648" s="147"/>
      <c r="AG648" s="63"/>
      <c r="AH648" s="63"/>
      <c r="AI648" s="63"/>
      <c r="AJ648" s="63"/>
      <c r="AK648" s="63"/>
      <c r="AL648" s="63"/>
      <c r="AW648" s="198" t="s">
        <v>61</v>
      </c>
      <c r="AX648" s="198" t="s">
        <v>62</v>
      </c>
      <c r="AY648" s="198" t="s">
        <v>1330</v>
      </c>
      <c r="AZ648" s="392"/>
      <c r="BA648" s="198" t="s">
        <v>978</v>
      </c>
      <c r="BB648" s="198" t="s">
        <v>66</v>
      </c>
      <c r="BC648" s="392" t="s">
        <v>382</v>
      </c>
      <c r="BD648" s="124"/>
      <c r="BE648" s="343" t="s">
        <v>2902</v>
      </c>
      <c r="BF648" s="418"/>
    </row>
    <row r="649" spans="1:214" x14ac:dyDescent="0.25">
      <c r="A649" s="263" t="str">
        <f t="shared" si="70"/>
        <v>N-CO-MS-000722-G-XX-XX-XX-XX-01</v>
      </c>
      <c r="B649" s="147" t="s">
        <v>2903</v>
      </c>
      <c r="C649" s="140" t="str">
        <f t="shared" ref="C649:C650" si="80">CONCATENATE(B649,D649,E649)</f>
        <v>8.27.18.FESI49.v01</v>
      </c>
      <c r="D649" s="147" t="s">
        <v>2898</v>
      </c>
      <c r="E649" s="147" t="s">
        <v>142</v>
      </c>
      <c r="F649" s="147" t="s">
        <v>1223</v>
      </c>
      <c r="G649" s="147" t="s">
        <v>2904</v>
      </c>
      <c r="H649" s="147" t="s">
        <v>2900</v>
      </c>
      <c r="I649" s="147" t="s">
        <v>2901</v>
      </c>
      <c r="J649" s="354">
        <v>8760</v>
      </c>
      <c r="K649" s="364"/>
      <c r="L649" s="365"/>
      <c r="M649" s="354"/>
      <c r="N649" s="365"/>
      <c r="O649" s="482">
        <v>97.67</v>
      </c>
      <c r="P649" s="354">
        <v>20</v>
      </c>
      <c r="Q649" s="443">
        <v>30</v>
      </c>
      <c r="R649" s="147" t="s">
        <v>2872</v>
      </c>
      <c r="S649" s="147" t="s">
        <v>2872</v>
      </c>
      <c r="T649" s="147"/>
      <c r="U649" s="147"/>
      <c r="V649" s="147"/>
      <c r="W649" s="362">
        <v>1</v>
      </c>
      <c r="X649" s="147" t="s">
        <v>2873</v>
      </c>
      <c r="Y649" s="140" t="s">
        <v>162</v>
      </c>
      <c r="Z649" s="354" t="s">
        <v>57</v>
      </c>
      <c r="AA649" s="147"/>
      <c r="AB649" s="356"/>
      <c r="AC649" s="356">
        <v>42581</v>
      </c>
      <c r="AD649" s="371"/>
      <c r="AE649" s="63"/>
      <c r="AF649" s="147"/>
      <c r="AG649" s="63"/>
      <c r="AH649" s="63"/>
      <c r="AI649" s="63"/>
      <c r="AJ649" s="63"/>
      <c r="AK649" s="63"/>
      <c r="AL649" s="63"/>
      <c r="AW649" s="198" t="s">
        <v>61</v>
      </c>
      <c r="AX649" s="198" t="s">
        <v>62</v>
      </c>
      <c r="AY649" s="198" t="s">
        <v>1330</v>
      </c>
      <c r="AZ649" s="392"/>
      <c r="BA649" s="198" t="s">
        <v>978</v>
      </c>
      <c r="BB649" s="198" t="s">
        <v>66</v>
      </c>
      <c r="BC649" s="392" t="s">
        <v>382</v>
      </c>
      <c r="BD649" s="124"/>
      <c r="BE649" s="343" t="s">
        <v>2905</v>
      </c>
      <c r="BF649" s="418"/>
    </row>
    <row r="650" spans="1:214" x14ac:dyDescent="0.25">
      <c r="A650" s="263" t="str">
        <f t="shared" si="70"/>
        <v>N-CO-MS-000723-G-XX-XX-XX-XX-01</v>
      </c>
      <c r="B650" s="147" t="s">
        <v>2906</v>
      </c>
      <c r="C650" s="140" t="str">
        <f t="shared" si="80"/>
        <v>8.27.19.FESI49.v01</v>
      </c>
      <c r="D650" s="147" t="s">
        <v>2898</v>
      </c>
      <c r="E650" s="147" t="s">
        <v>142</v>
      </c>
      <c r="F650" s="147" t="s">
        <v>1223</v>
      </c>
      <c r="G650" s="147" t="s">
        <v>2907</v>
      </c>
      <c r="H650" s="147" t="s">
        <v>2900</v>
      </c>
      <c r="I650" s="147" t="s">
        <v>2901</v>
      </c>
      <c r="J650" s="354">
        <v>5840</v>
      </c>
      <c r="K650" s="364"/>
      <c r="L650" s="365"/>
      <c r="M650" s="354"/>
      <c r="N650" s="365"/>
      <c r="O650" s="482">
        <v>13.929</v>
      </c>
      <c r="P650" s="354">
        <v>20</v>
      </c>
      <c r="Q650" s="443">
        <v>30</v>
      </c>
      <c r="R650" s="147" t="s">
        <v>2872</v>
      </c>
      <c r="S650" s="147" t="s">
        <v>2872</v>
      </c>
      <c r="T650" s="147"/>
      <c r="U650" s="147"/>
      <c r="V650" s="147"/>
      <c r="W650" s="362">
        <v>1</v>
      </c>
      <c r="X650" s="147" t="s">
        <v>2873</v>
      </c>
      <c r="Y650" s="140" t="s">
        <v>162</v>
      </c>
      <c r="Z650" s="354" t="s">
        <v>223</v>
      </c>
      <c r="AA650" s="147"/>
      <c r="AB650" s="356"/>
      <c r="AC650" s="356">
        <v>42581</v>
      </c>
      <c r="AD650" s="371"/>
      <c r="AE650" s="63"/>
      <c r="AF650" s="147"/>
      <c r="AG650" s="63"/>
      <c r="AH650" s="63"/>
      <c r="AI650" s="63"/>
      <c r="AJ650" s="63"/>
      <c r="AK650" s="63"/>
      <c r="AL650" s="63"/>
      <c r="AW650" s="198" t="s">
        <v>61</v>
      </c>
      <c r="AX650" s="198" t="s">
        <v>62</v>
      </c>
      <c r="AY650" s="198" t="s">
        <v>1330</v>
      </c>
      <c r="AZ650" s="392"/>
      <c r="BA650" s="198" t="s">
        <v>978</v>
      </c>
      <c r="BB650" s="198" t="s">
        <v>66</v>
      </c>
      <c r="BC650" s="392" t="s">
        <v>382</v>
      </c>
      <c r="BD650" s="124"/>
      <c r="BE650" s="343" t="s">
        <v>2908</v>
      </c>
      <c r="BF650" s="418"/>
    </row>
    <row r="651" spans="1:214" x14ac:dyDescent="0.25">
      <c r="A651" s="263" t="str">
        <f t="shared" si="70"/>
        <v>N-CO-MS-000724-G-XX-XX-XX-XX-01</v>
      </c>
      <c r="B651" s="147" t="s">
        <v>2909</v>
      </c>
      <c r="C651" s="140" t="str">
        <f t="shared" ref="C651" si="81">CONCATENATE(B651,D651,E651)</f>
        <v>8.27.20.FESI49.v01</v>
      </c>
      <c r="D651" s="147" t="s">
        <v>2898</v>
      </c>
      <c r="E651" s="147" t="s">
        <v>142</v>
      </c>
      <c r="F651" s="147" t="s">
        <v>1223</v>
      </c>
      <c r="G651" s="147" t="s">
        <v>2910</v>
      </c>
      <c r="H651" s="147" t="s">
        <v>2900</v>
      </c>
      <c r="I651" s="147" t="s">
        <v>2901</v>
      </c>
      <c r="J651" s="354">
        <v>8760</v>
      </c>
      <c r="K651" s="364"/>
      <c r="L651" s="365"/>
      <c r="M651" s="354"/>
      <c r="N651" s="365"/>
      <c r="O651" s="482">
        <v>18.309000000000001</v>
      </c>
      <c r="P651" s="354">
        <v>20</v>
      </c>
      <c r="Q651" s="443">
        <v>30</v>
      </c>
      <c r="R651" s="147" t="s">
        <v>2872</v>
      </c>
      <c r="S651" s="147" t="s">
        <v>2872</v>
      </c>
      <c r="T651" s="147"/>
      <c r="U651" s="147"/>
      <c r="V651" s="147"/>
      <c r="W651" s="362">
        <v>1</v>
      </c>
      <c r="X651" s="147" t="s">
        <v>2873</v>
      </c>
      <c r="Y651" s="140" t="s">
        <v>162</v>
      </c>
      <c r="Z651" s="354" t="s">
        <v>223</v>
      </c>
      <c r="AA651" s="147"/>
      <c r="AB651" s="356"/>
      <c r="AC651" s="356">
        <v>42581</v>
      </c>
      <c r="AD651" s="371"/>
      <c r="AE651" s="63"/>
      <c r="AF651" s="147"/>
      <c r="AG651" s="63"/>
      <c r="AH651" s="63"/>
      <c r="AI651" s="63"/>
      <c r="AJ651" s="63"/>
      <c r="AK651" s="63"/>
      <c r="AL651" s="63"/>
      <c r="AW651" s="198" t="s">
        <v>61</v>
      </c>
      <c r="AX651" s="198" t="s">
        <v>62</v>
      </c>
      <c r="AY651" s="198" t="s">
        <v>1330</v>
      </c>
      <c r="AZ651" s="392"/>
      <c r="BA651" s="198" t="s">
        <v>978</v>
      </c>
      <c r="BB651" s="198" t="s">
        <v>66</v>
      </c>
      <c r="BC651" s="392" t="s">
        <v>382</v>
      </c>
      <c r="BD651" s="124"/>
      <c r="BE651" s="343" t="s">
        <v>2911</v>
      </c>
      <c r="BF651" s="418"/>
    </row>
    <row r="652" spans="1:214" x14ac:dyDescent="0.25">
      <c r="A652" s="263" t="str">
        <f t="shared" si="69"/>
        <v>N-CO-MS-000439-G-XX-XX-XX-XX-01</v>
      </c>
      <c r="B652" s="2" t="s">
        <v>2912</v>
      </c>
      <c r="C652" s="3" t="str">
        <f t="shared" si="65"/>
        <v>8.07.01.FESI11.v01</v>
      </c>
      <c r="D652" s="2" t="s">
        <v>2913</v>
      </c>
      <c r="E652" s="2" t="s">
        <v>142</v>
      </c>
      <c r="F652" s="2" t="s">
        <v>1223</v>
      </c>
      <c r="G652" s="2" t="s">
        <v>2914</v>
      </c>
      <c r="H652" s="2" t="s">
        <v>2915</v>
      </c>
      <c r="I652" s="2" t="s">
        <v>2916</v>
      </c>
      <c r="J652" s="496">
        <v>2192</v>
      </c>
      <c r="K652" s="19"/>
      <c r="L652" s="20"/>
      <c r="M652" s="496"/>
      <c r="N652" s="20"/>
      <c r="O652" s="6">
        <v>0.63</v>
      </c>
      <c r="P652" s="496">
        <v>5</v>
      </c>
      <c r="Q652" s="440">
        <v>850</v>
      </c>
      <c r="R652" s="2" t="s">
        <v>2917</v>
      </c>
      <c r="S652" s="2"/>
      <c r="T652" s="2"/>
      <c r="U652" s="2"/>
      <c r="V652" s="2"/>
      <c r="W652" s="9">
        <v>750</v>
      </c>
      <c r="X652" s="3" t="s">
        <v>2670</v>
      </c>
      <c r="Y652" s="3" t="s">
        <v>162</v>
      </c>
      <c r="Z652" s="496" t="s">
        <v>57</v>
      </c>
      <c r="AA652" s="2" t="s">
        <v>2918</v>
      </c>
      <c r="AB652" s="58">
        <v>40494</v>
      </c>
      <c r="AC652" s="58"/>
      <c r="AD652" s="18"/>
      <c r="AE652" s="39"/>
      <c r="AF652" s="2" t="s">
        <v>90</v>
      </c>
      <c r="AG652" s="60"/>
      <c r="AH652" s="60"/>
      <c r="AI652" s="60"/>
      <c r="AJ652" s="39"/>
      <c r="AK652" s="39"/>
      <c r="AL652" s="39"/>
      <c r="AW652" s="198" t="s">
        <v>61</v>
      </c>
      <c r="AX652" s="198" t="s">
        <v>62</v>
      </c>
      <c r="AY652" s="198" t="s">
        <v>1330</v>
      </c>
      <c r="AZ652" s="344" t="s">
        <v>2919</v>
      </c>
      <c r="BA652" s="198" t="s">
        <v>978</v>
      </c>
      <c r="BB652" s="198" t="s">
        <v>66</v>
      </c>
      <c r="BC652" s="344" t="s">
        <v>382</v>
      </c>
      <c r="BE652" s="343"/>
      <c r="BF652" s="418"/>
    </row>
    <row r="653" spans="1:214" x14ac:dyDescent="0.25">
      <c r="A653" s="263" t="str">
        <f t="shared" si="69"/>
        <v>N-CO-MS-000440-G-XX-XX-XX-XX-01</v>
      </c>
      <c r="B653" s="2" t="s">
        <v>2920</v>
      </c>
      <c r="C653" s="3" t="str">
        <f t="shared" si="65"/>
        <v>8.07.02.FESI11.v01</v>
      </c>
      <c r="D653" s="2" t="s">
        <v>2913</v>
      </c>
      <c r="E653" s="2" t="s">
        <v>142</v>
      </c>
      <c r="F653" s="2" t="s">
        <v>1223</v>
      </c>
      <c r="G653" s="2" t="s">
        <v>2921</v>
      </c>
      <c r="H653" s="2" t="s">
        <v>2915</v>
      </c>
      <c r="I653" s="2" t="s">
        <v>2916</v>
      </c>
      <c r="J653" s="496">
        <v>2166</v>
      </c>
      <c r="K653" s="19"/>
      <c r="L653" s="20"/>
      <c r="M653" s="496"/>
      <c r="N653" s="20"/>
      <c r="O653" s="6">
        <v>2.2999999999999998</v>
      </c>
      <c r="P653" s="496">
        <v>5</v>
      </c>
      <c r="Q653" s="440">
        <v>850</v>
      </c>
      <c r="R653" s="2" t="s">
        <v>2917</v>
      </c>
      <c r="S653" s="2"/>
      <c r="T653" s="2"/>
      <c r="U653" s="2"/>
      <c r="V653" s="2"/>
      <c r="W653" s="9">
        <v>750</v>
      </c>
      <c r="X653" s="3" t="s">
        <v>2670</v>
      </c>
      <c r="Y653" s="3" t="s">
        <v>162</v>
      </c>
      <c r="Z653" s="496" t="s">
        <v>57</v>
      </c>
      <c r="AA653" s="2"/>
      <c r="AB653" s="58">
        <v>40494</v>
      </c>
      <c r="AC653" s="58"/>
      <c r="AD653" s="18"/>
      <c r="AE653" s="39"/>
      <c r="AF653" s="2" t="s">
        <v>90</v>
      </c>
      <c r="AG653" s="60"/>
      <c r="AH653" s="60"/>
      <c r="AI653" s="60"/>
      <c r="AJ653" s="39"/>
      <c r="AK653" s="39"/>
      <c r="AL653" s="39"/>
      <c r="AW653" s="198" t="s">
        <v>61</v>
      </c>
      <c r="AX653" s="198" t="s">
        <v>62</v>
      </c>
      <c r="AY653" s="198" t="s">
        <v>1330</v>
      </c>
      <c r="AZ653" s="344" t="s">
        <v>2922</v>
      </c>
      <c r="BA653" s="198" t="s">
        <v>978</v>
      </c>
      <c r="BB653" s="198" t="s">
        <v>66</v>
      </c>
      <c r="BC653" s="344" t="s">
        <v>382</v>
      </c>
      <c r="BE653" s="343"/>
      <c r="BF653" s="418"/>
    </row>
    <row r="654" spans="1:214" s="124" customFormat="1" x14ac:dyDescent="0.25">
      <c r="A654" s="263" t="str">
        <f t="shared" si="69"/>
        <v>N-CO-MS-000441-G-XX-XX-XX-XX-02</v>
      </c>
      <c r="B654" s="2" t="s">
        <v>2923</v>
      </c>
      <c r="C654" s="3" t="str">
        <f t="shared" si="65"/>
        <v>8.08.01.FES-I8.v01</v>
      </c>
      <c r="D654" s="2" t="s">
        <v>2924</v>
      </c>
      <c r="E654" s="2" t="s">
        <v>142</v>
      </c>
      <c r="F654" s="2" t="s">
        <v>1223</v>
      </c>
      <c r="G654" s="3" t="s">
        <v>2925</v>
      </c>
      <c r="H654" s="3" t="s">
        <v>2926</v>
      </c>
      <c r="I654" s="3" t="s">
        <v>2927</v>
      </c>
      <c r="J654" s="496">
        <v>4380</v>
      </c>
      <c r="K654" s="19"/>
      <c r="L654" s="20"/>
      <c r="M654" s="496"/>
      <c r="N654" s="20"/>
      <c r="O654" s="6">
        <v>42.09</v>
      </c>
      <c r="P654" s="496">
        <v>10</v>
      </c>
      <c r="Q654" s="440">
        <v>75.73</v>
      </c>
      <c r="R654" s="2" t="s">
        <v>2928</v>
      </c>
      <c r="S654" s="2"/>
      <c r="T654" s="2"/>
      <c r="U654" s="2"/>
      <c r="V654" s="2"/>
      <c r="W654" s="9">
        <v>75.73</v>
      </c>
      <c r="X654" s="3" t="s">
        <v>2670</v>
      </c>
      <c r="Y654" s="3" t="s">
        <v>162</v>
      </c>
      <c r="Z654" s="496" t="s">
        <v>223</v>
      </c>
      <c r="AA654" s="2" t="s">
        <v>2929</v>
      </c>
      <c r="AB654" s="58" t="s">
        <v>2930</v>
      </c>
      <c r="AC654" s="58"/>
      <c r="AD654" s="18"/>
      <c r="AE654" s="2"/>
      <c r="AF654" s="2" t="s">
        <v>90</v>
      </c>
      <c r="AG654" s="59"/>
      <c r="AH654" s="59"/>
      <c r="AI654" s="59"/>
      <c r="AJ654" s="2"/>
      <c r="AK654" s="2"/>
      <c r="AL654" s="2"/>
      <c r="AM654" s="198"/>
      <c r="AN654" s="198"/>
      <c r="AO654" s="198"/>
      <c r="AP654" s="198"/>
      <c r="AQ654" s="198"/>
      <c r="AR654" s="198"/>
      <c r="AS654" s="198"/>
      <c r="AT654" s="198"/>
      <c r="AU654" s="198"/>
      <c r="AV654" s="198"/>
      <c r="AW654" s="198" t="s">
        <v>61</v>
      </c>
      <c r="AX654" s="198" t="s">
        <v>62</v>
      </c>
      <c r="AY654" s="198" t="s">
        <v>1330</v>
      </c>
      <c r="AZ654" s="344" t="s">
        <v>2931</v>
      </c>
      <c r="BA654" s="198" t="s">
        <v>978</v>
      </c>
      <c r="BB654" s="198" t="s">
        <v>66</v>
      </c>
      <c r="BC654" s="344" t="s">
        <v>67</v>
      </c>
      <c r="BD654" s="198"/>
      <c r="BE654" s="343"/>
      <c r="BF654" s="418"/>
      <c r="BG654" s="198"/>
      <c r="BH654" s="198"/>
      <c r="BI654" s="198"/>
      <c r="BJ654" s="198"/>
      <c r="BK654" s="198"/>
      <c r="BL654" s="198"/>
      <c r="BM654" s="198"/>
      <c r="BN654" s="198"/>
      <c r="BO654" s="198"/>
      <c r="BP654" s="198"/>
      <c r="BQ654" s="198"/>
      <c r="BR654" s="198"/>
      <c r="BS654" s="198"/>
      <c r="BT654" s="198"/>
      <c r="BU654" s="198"/>
      <c r="BV654" s="198"/>
      <c r="BW654" s="198"/>
      <c r="BX654" s="198"/>
      <c r="BY654" s="198"/>
      <c r="BZ654" s="198"/>
      <c r="CA654" s="198"/>
      <c r="CB654" s="198"/>
      <c r="CC654" s="198"/>
      <c r="CD654" s="198"/>
      <c r="CE654" s="198"/>
      <c r="CF654" s="198"/>
      <c r="CG654" s="198"/>
      <c r="CH654" s="198"/>
      <c r="CI654" s="198"/>
      <c r="CJ654" s="198"/>
      <c r="CK654" s="198"/>
      <c r="CL654" s="198"/>
      <c r="CM654" s="198"/>
      <c r="CN654" s="198"/>
      <c r="CO654" s="198"/>
      <c r="CP654" s="198"/>
      <c r="CQ654" s="198"/>
      <c r="CR654" s="198"/>
      <c r="CS654" s="198"/>
      <c r="CT654" s="198"/>
      <c r="CU654" s="198"/>
      <c r="CV654" s="198"/>
      <c r="CW654" s="198"/>
      <c r="CX654" s="198"/>
      <c r="CY654" s="198"/>
      <c r="CZ654" s="198"/>
      <c r="DA654" s="198"/>
      <c r="DB654" s="198"/>
      <c r="DC654" s="198"/>
      <c r="DD654" s="198"/>
      <c r="DE654" s="198"/>
      <c r="DF654" s="198"/>
      <c r="DG654" s="198"/>
      <c r="DH654" s="198"/>
      <c r="DI654" s="198"/>
      <c r="DJ654" s="198"/>
      <c r="DK654" s="198"/>
      <c r="DL654" s="198"/>
      <c r="DM654" s="198"/>
      <c r="DN654" s="198"/>
      <c r="DO654" s="198"/>
      <c r="DP654" s="198"/>
      <c r="DQ654" s="198"/>
      <c r="DR654" s="198"/>
      <c r="DS654" s="198"/>
      <c r="DT654" s="198"/>
      <c r="DU654" s="198"/>
      <c r="DV654" s="198"/>
      <c r="DW654" s="198"/>
      <c r="DX654" s="198"/>
      <c r="DY654" s="198"/>
      <c r="DZ654" s="198"/>
      <c r="EA654" s="198"/>
      <c r="EB654" s="198"/>
      <c r="EC654" s="198"/>
      <c r="ED654" s="198"/>
      <c r="EE654" s="198"/>
      <c r="EF654" s="198"/>
      <c r="EG654" s="198"/>
      <c r="EH654" s="198"/>
      <c r="EI654" s="198"/>
      <c r="EJ654" s="198"/>
      <c r="EK654" s="198"/>
      <c r="EL654" s="198"/>
      <c r="EM654" s="198"/>
      <c r="EN654" s="198"/>
      <c r="EO654" s="198"/>
      <c r="EP654" s="198"/>
      <c r="EQ654" s="198"/>
      <c r="ER654" s="198"/>
      <c r="ES654" s="198"/>
      <c r="ET654" s="198"/>
      <c r="EU654" s="198"/>
      <c r="EV654" s="198"/>
      <c r="EW654" s="198"/>
      <c r="EX654" s="198"/>
      <c r="EY654" s="198"/>
      <c r="EZ654" s="198"/>
      <c r="FA654" s="198"/>
      <c r="FB654" s="198"/>
      <c r="FC654" s="198"/>
      <c r="FD654" s="198"/>
      <c r="FE654" s="198"/>
      <c r="FF654" s="198"/>
      <c r="FG654" s="198"/>
      <c r="FH654" s="198"/>
      <c r="FI654" s="198"/>
      <c r="FJ654" s="198"/>
      <c r="FK654" s="198"/>
      <c r="FL654" s="198"/>
      <c r="FM654" s="198"/>
      <c r="FN654" s="198"/>
      <c r="FO654" s="198"/>
      <c r="FP654" s="198"/>
      <c r="FQ654" s="198"/>
      <c r="FR654" s="198"/>
      <c r="FS654" s="198"/>
      <c r="FT654" s="198"/>
      <c r="FU654" s="198"/>
      <c r="FV654" s="198"/>
      <c r="FW654" s="198"/>
      <c r="FX654" s="198"/>
      <c r="FY654" s="198"/>
      <c r="FZ654" s="198"/>
      <c r="GA654" s="198"/>
      <c r="GB654" s="198"/>
      <c r="GC654" s="198"/>
      <c r="GD654" s="198"/>
      <c r="GE654" s="198"/>
      <c r="GF654" s="198"/>
      <c r="GG654" s="198"/>
      <c r="GH654" s="198"/>
      <c r="GI654" s="198"/>
      <c r="GJ654" s="198"/>
      <c r="GK654" s="198"/>
      <c r="GL654" s="198"/>
      <c r="GM654" s="198"/>
      <c r="GN654" s="198"/>
      <c r="GO654" s="198"/>
      <c r="GP654" s="198"/>
      <c r="GQ654" s="198"/>
      <c r="GR654" s="198"/>
      <c r="GS654" s="198"/>
      <c r="GT654" s="198"/>
      <c r="GU654" s="198"/>
      <c r="GV654" s="198"/>
      <c r="GW654" s="198"/>
      <c r="GX654" s="198"/>
      <c r="GY654" s="198"/>
      <c r="GZ654" s="198"/>
      <c r="HA654" s="198"/>
      <c r="HB654" s="198"/>
      <c r="HC654" s="198"/>
      <c r="HD654" s="198"/>
      <c r="HE654" s="198"/>
      <c r="HF654" s="198"/>
    </row>
    <row r="655" spans="1:214" x14ac:dyDescent="0.25">
      <c r="A655" s="263" t="str">
        <f t="shared" si="69"/>
        <v>N-CO-MS-000442-E-XX-XX-XX-XX-01</v>
      </c>
      <c r="B655" s="3" t="s">
        <v>2932</v>
      </c>
      <c r="C655" s="3" t="str">
        <f t="shared" si="65"/>
        <v>8.12.01.FESI14.v01</v>
      </c>
      <c r="D655" s="2" t="s">
        <v>2933</v>
      </c>
      <c r="E655" s="2" t="s">
        <v>142</v>
      </c>
      <c r="F655" s="2" t="s">
        <v>1223</v>
      </c>
      <c r="G655" s="47" t="s">
        <v>2934</v>
      </c>
      <c r="H655" s="3" t="s">
        <v>2935</v>
      </c>
      <c r="I655" s="3" t="s">
        <v>2936</v>
      </c>
      <c r="J655" s="496">
        <v>4160</v>
      </c>
      <c r="K655" s="19">
        <v>1</v>
      </c>
      <c r="L655" s="20">
        <v>0.39</v>
      </c>
      <c r="M655" s="496">
        <v>761</v>
      </c>
      <c r="N655" s="20">
        <v>0.39</v>
      </c>
      <c r="O655" s="6"/>
      <c r="P655" s="496">
        <v>20</v>
      </c>
      <c r="Q655" s="440">
        <v>2000</v>
      </c>
      <c r="R655" s="2" t="s">
        <v>2937</v>
      </c>
      <c r="S655" s="2"/>
      <c r="T655" s="2"/>
      <c r="U655" s="2"/>
      <c r="V655" s="2"/>
      <c r="W655" s="9">
        <v>0</v>
      </c>
      <c r="X655" s="3" t="s">
        <v>2938</v>
      </c>
      <c r="Y655" s="3" t="s">
        <v>56</v>
      </c>
      <c r="Z655" s="496" t="s">
        <v>223</v>
      </c>
      <c r="AA655" s="2"/>
      <c r="AB655" s="58"/>
      <c r="AC655" s="58">
        <v>41180</v>
      </c>
      <c r="AD655" s="47"/>
      <c r="AE655" s="2"/>
      <c r="AF655" s="2"/>
      <c r="AG655" s="147"/>
      <c r="AH655" s="147"/>
      <c r="AI655" s="147"/>
      <c r="AJ655" s="2"/>
      <c r="AK655" s="2"/>
      <c r="AL655" s="2"/>
      <c r="AW655" s="198" t="s">
        <v>61</v>
      </c>
      <c r="AX655" s="198" t="s">
        <v>62</v>
      </c>
      <c r="AY655" s="198" t="s">
        <v>1330</v>
      </c>
      <c r="AZ655" s="344" t="s">
        <v>2939</v>
      </c>
      <c r="BA655" s="198" t="s">
        <v>65</v>
      </c>
      <c r="BB655" s="198" t="s">
        <v>66</v>
      </c>
      <c r="BC655" s="344" t="s">
        <v>382</v>
      </c>
      <c r="BE655" s="343"/>
      <c r="BF655" s="418"/>
    </row>
    <row r="656" spans="1:214" x14ac:dyDescent="0.25">
      <c r="A656" s="263" t="str">
        <f t="shared" si="69"/>
        <v>N-CO-MS-000443-E-XX-XX-XX-XX-01</v>
      </c>
      <c r="B656" s="325" t="s">
        <v>2940</v>
      </c>
      <c r="C656" s="3" t="str">
        <f t="shared" si="65"/>
        <v>8.12.02.FESI19.v01</v>
      </c>
      <c r="D656" s="1" t="s">
        <v>2493</v>
      </c>
      <c r="E656" s="2" t="s">
        <v>142</v>
      </c>
      <c r="F656" s="2" t="s">
        <v>1223</v>
      </c>
      <c r="G656" s="2" t="s">
        <v>2941</v>
      </c>
      <c r="H656" s="2" t="s">
        <v>2942</v>
      </c>
      <c r="I656" s="2" t="s">
        <v>2943</v>
      </c>
      <c r="J656" s="14">
        <v>4160</v>
      </c>
      <c r="K656" s="57"/>
      <c r="L656" s="496">
        <v>0.28899999999999998</v>
      </c>
      <c r="M656" s="14">
        <v>1460</v>
      </c>
      <c r="N656" s="14">
        <v>0</v>
      </c>
      <c r="O656" s="14"/>
      <c r="P656" s="14">
        <v>20</v>
      </c>
      <c r="Q656" s="445">
        <v>872.5</v>
      </c>
      <c r="R656" s="327" t="s">
        <v>2944</v>
      </c>
      <c r="S656" s="25"/>
      <c r="T656" s="25"/>
      <c r="U656" s="25"/>
      <c r="V656" s="25"/>
      <c r="W656" s="328">
        <v>0</v>
      </c>
      <c r="X656" s="3" t="s">
        <v>2938</v>
      </c>
      <c r="Y656" s="3" t="s">
        <v>56</v>
      </c>
      <c r="Z656" s="496" t="s">
        <v>223</v>
      </c>
      <c r="AA656" s="2"/>
      <c r="AB656" s="58"/>
      <c r="AC656" s="58">
        <v>41181</v>
      </c>
      <c r="AD656" s="2"/>
      <c r="AE656" s="2"/>
      <c r="AF656" s="2"/>
      <c r="AG656" s="147"/>
      <c r="AH656" s="147"/>
      <c r="AI656" s="147"/>
      <c r="AJ656" s="2"/>
      <c r="AK656" s="2"/>
      <c r="AL656" s="2"/>
      <c r="AW656" s="198" t="s">
        <v>61</v>
      </c>
      <c r="AX656" s="198" t="s">
        <v>62</v>
      </c>
      <c r="AY656" s="198" t="s">
        <v>1330</v>
      </c>
      <c r="AZ656" s="344" t="s">
        <v>2945</v>
      </c>
      <c r="BA656" s="198" t="s">
        <v>65</v>
      </c>
      <c r="BB656" s="198" t="s">
        <v>66</v>
      </c>
      <c r="BC656" s="344" t="s">
        <v>382</v>
      </c>
      <c r="BE656" s="343"/>
      <c r="BF656" s="418"/>
    </row>
    <row r="657" spans="1:107" x14ac:dyDescent="0.25">
      <c r="A657" s="263" t="str">
        <f t="shared" si="69"/>
        <v>N-CO-MS-000444-E-XX-XX-XX-XX-01</v>
      </c>
      <c r="B657" s="325" t="s">
        <v>2940</v>
      </c>
      <c r="C657" s="3" t="str">
        <f t="shared" si="65"/>
        <v>8.12.02.FESI19.v01</v>
      </c>
      <c r="D657" s="1" t="s">
        <v>2493</v>
      </c>
      <c r="E657" s="2" t="s">
        <v>142</v>
      </c>
      <c r="F657" s="2" t="s">
        <v>1223</v>
      </c>
      <c r="G657" s="2" t="s">
        <v>2946</v>
      </c>
      <c r="H657" s="2" t="s">
        <v>2942</v>
      </c>
      <c r="I657" s="2" t="s">
        <v>2943</v>
      </c>
      <c r="J657" s="14">
        <v>4160</v>
      </c>
      <c r="K657" s="57"/>
      <c r="L657" s="496">
        <v>0.28899999999999998</v>
      </c>
      <c r="M657" s="14">
        <v>2688</v>
      </c>
      <c r="N657" s="14">
        <v>0</v>
      </c>
      <c r="O657" s="14"/>
      <c r="P657" s="14">
        <v>20</v>
      </c>
      <c r="Q657" s="445">
        <v>872.5</v>
      </c>
      <c r="R657" s="327" t="s">
        <v>2944</v>
      </c>
      <c r="S657" s="25"/>
      <c r="T657" s="25"/>
      <c r="U657" s="25"/>
      <c r="V657" s="25"/>
      <c r="W657" s="328">
        <v>0</v>
      </c>
      <c r="X657" s="3" t="s">
        <v>2938</v>
      </c>
      <c r="Y657" s="3" t="s">
        <v>56</v>
      </c>
      <c r="Z657" s="496" t="s">
        <v>223</v>
      </c>
      <c r="AA657" s="2"/>
      <c r="AB657" s="58"/>
      <c r="AC657" s="58">
        <v>41181</v>
      </c>
      <c r="AD657" s="2"/>
      <c r="AE657" s="2"/>
      <c r="AF657" s="2"/>
      <c r="AG657" s="147"/>
      <c r="AH657" s="147"/>
      <c r="AI657" s="147"/>
      <c r="AJ657" s="2"/>
      <c r="AK657" s="2"/>
      <c r="AL657" s="2"/>
      <c r="AW657" s="198" t="s">
        <v>61</v>
      </c>
      <c r="AX657" s="198" t="s">
        <v>62</v>
      </c>
      <c r="AY657" s="198" t="s">
        <v>1330</v>
      </c>
      <c r="AZ657" s="344" t="s">
        <v>2947</v>
      </c>
      <c r="BA657" s="198" t="s">
        <v>65</v>
      </c>
      <c r="BB657" s="198" t="s">
        <v>66</v>
      </c>
      <c r="BC657" s="344" t="s">
        <v>382</v>
      </c>
      <c r="BE657" s="343"/>
      <c r="BF657" s="418"/>
    </row>
    <row r="658" spans="1:107" x14ac:dyDescent="0.25">
      <c r="A658" s="263" t="str">
        <f t="shared" si="69"/>
        <v>N-CO-MS-000445-E-XX-XX-XX-XX-01</v>
      </c>
      <c r="B658" s="325" t="s">
        <v>2940</v>
      </c>
      <c r="C658" s="3" t="str">
        <f t="shared" si="65"/>
        <v>8.12.02.FESI19.v01</v>
      </c>
      <c r="D658" s="1" t="s">
        <v>2493</v>
      </c>
      <c r="E658" s="2" t="s">
        <v>142</v>
      </c>
      <c r="F658" s="2" t="s">
        <v>1223</v>
      </c>
      <c r="G658" s="2" t="s">
        <v>2948</v>
      </c>
      <c r="H658" s="2" t="s">
        <v>2942</v>
      </c>
      <c r="I658" s="2" t="s">
        <v>2943</v>
      </c>
      <c r="J658" s="14">
        <v>4160</v>
      </c>
      <c r="K658" s="57"/>
      <c r="L658" s="496">
        <v>0.28899999999999998</v>
      </c>
      <c r="M658" s="14">
        <v>3638</v>
      </c>
      <c r="N658" s="14">
        <v>0</v>
      </c>
      <c r="O658" s="14"/>
      <c r="P658" s="14">
        <v>20</v>
      </c>
      <c r="Q658" s="445">
        <v>872.5</v>
      </c>
      <c r="R658" s="327" t="s">
        <v>2944</v>
      </c>
      <c r="S658" s="25"/>
      <c r="T658" s="25"/>
      <c r="U658" s="25"/>
      <c r="V658" s="25"/>
      <c r="W658" s="328">
        <v>0</v>
      </c>
      <c r="X658" s="3" t="s">
        <v>2938</v>
      </c>
      <c r="Y658" s="3" t="s">
        <v>56</v>
      </c>
      <c r="Z658" s="496" t="s">
        <v>223</v>
      </c>
      <c r="AA658" s="2"/>
      <c r="AB658" s="58"/>
      <c r="AC658" s="58">
        <v>41181</v>
      </c>
      <c r="AD658" s="2"/>
      <c r="AE658" s="2"/>
      <c r="AF658" s="2"/>
      <c r="AG658" s="147"/>
      <c r="AH658" s="147"/>
      <c r="AI658" s="147"/>
      <c r="AJ658" s="2"/>
      <c r="AK658" s="2"/>
      <c r="AL658" s="2"/>
      <c r="AW658" s="198" t="s">
        <v>61</v>
      </c>
      <c r="AX658" s="198" t="s">
        <v>62</v>
      </c>
      <c r="AY658" s="198" t="s">
        <v>1330</v>
      </c>
      <c r="AZ658" s="344" t="s">
        <v>2949</v>
      </c>
      <c r="BA658" s="198" t="s">
        <v>65</v>
      </c>
      <c r="BB658" s="198" t="s">
        <v>66</v>
      </c>
      <c r="BC658" s="344" t="s">
        <v>382</v>
      </c>
      <c r="BE658" s="343"/>
      <c r="BF658" s="418"/>
    </row>
    <row r="659" spans="1:107" ht="15.75" customHeight="1" x14ac:dyDescent="0.25">
      <c r="A659" s="263" t="str">
        <f t="shared" si="69"/>
        <v>N-CO-MS-000637-E-XX-XX-XX-XX-01</v>
      </c>
      <c r="B659" s="288" t="s">
        <v>2950</v>
      </c>
      <c r="C659" s="103" t="str">
        <f t="shared" si="65"/>
        <v>8.26.01.FESI29.v01</v>
      </c>
      <c r="D659" s="295" t="s">
        <v>2569</v>
      </c>
      <c r="E659" s="96" t="s">
        <v>142</v>
      </c>
      <c r="F659" s="96" t="s">
        <v>1223</v>
      </c>
      <c r="G659" s="96" t="s">
        <v>2951</v>
      </c>
      <c r="H659" s="96" t="s">
        <v>2952</v>
      </c>
      <c r="I659" s="96" t="s">
        <v>2953</v>
      </c>
      <c r="J659" s="97">
        <v>4745</v>
      </c>
      <c r="K659" s="312">
        <v>1</v>
      </c>
      <c r="L659" s="297">
        <v>0.05</v>
      </c>
      <c r="M659" s="311">
        <v>237</v>
      </c>
      <c r="N659" s="297">
        <v>0.05</v>
      </c>
      <c r="O659" s="311"/>
      <c r="P659" s="311">
        <v>20</v>
      </c>
      <c r="Q659" s="447">
        <v>175</v>
      </c>
      <c r="R659" s="313" t="s">
        <v>2954</v>
      </c>
      <c r="S659" s="314"/>
      <c r="T659" s="314"/>
      <c r="U659" s="314"/>
      <c r="V659" s="322" t="s">
        <v>2955</v>
      </c>
      <c r="W659" s="315">
        <v>0</v>
      </c>
      <c r="X659" s="103" t="s">
        <v>2956</v>
      </c>
      <c r="Y659" s="103" t="s">
        <v>56</v>
      </c>
      <c r="Z659" s="97" t="s">
        <v>223</v>
      </c>
      <c r="AA659" s="96"/>
      <c r="AB659" s="64"/>
      <c r="AC659" s="64">
        <v>42209</v>
      </c>
      <c r="AD659" s="351"/>
      <c r="AE659" s="96"/>
      <c r="AF659" s="96"/>
      <c r="AG659" s="96"/>
      <c r="AH659" s="96"/>
      <c r="AI659" s="96"/>
      <c r="AJ659" s="96"/>
      <c r="AK659" s="96"/>
      <c r="AL659" s="96"/>
      <c r="AW659" s="198" t="s">
        <v>61</v>
      </c>
      <c r="AX659" s="198" t="s">
        <v>62</v>
      </c>
      <c r="AY659" s="198" t="s">
        <v>1330</v>
      </c>
      <c r="AZ659" s="344" t="s">
        <v>2957</v>
      </c>
      <c r="BA659" s="198" t="s">
        <v>65</v>
      </c>
      <c r="BB659" s="198" t="s">
        <v>66</v>
      </c>
      <c r="BC659" s="344" t="s">
        <v>382</v>
      </c>
      <c r="BE659" s="343"/>
      <c r="BF659" s="418"/>
    </row>
    <row r="660" spans="1:107" ht="15.75" customHeight="1" x14ac:dyDescent="0.25">
      <c r="A660" s="263" t="str">
        <f t="shared" si="69"/>
        <v>N-CO-MS-000638-E-XX-XX-XX-XX-01</v>
      </c>
      <c r="B660" s="288" t="s">
        <v>2958</v>
      </c>
      <c r="C660" s="103" t="str">
        <f t="shared" si="65"/>
        <v>8.26.02.FESI29.v01</v>
      </c>
      <c r="D660" s="295" t="s">
        <v>2569</v>
      </c>
      <c r="E660" s="96" t="s">
        <v>142</v>
      </c>
      <c r="F660" s="96" t="s">
        <v>1223</v>
      </c>
      <c r="G660" s="96" t="s">
        <v>2959</v>
      </c>
      <c r="H660" s="96" t="s">
        <v>2952</v>
      </c>
      <c r="I660" s="96" t="s">
        <v>2960</v>
      </c>
      <c r="J660" s="97">
        <v>4745</v>
      </c>
      <c r="K660" s="312">
        <v>1</v>
      </c>
      <c r="L660" s="97">
        <v>4.3999999999999997E-2</v>
      </c>
      <c r="M660" s="311">
        <v>209</v>
      </c>
      <c r="N660" s="97">
        <v>4.3999999999999997E-2</v>
      </c>
      <c r="O660" s="311"/>
      <c r="P660" s="311">
        <v>20</v>
      </c>
      <c r="Q660" s="447">
        <v>75</v>
      </c>
      <c r="R660" s="313" t="s">
        <v>2954</v>
      </c>
      <c r="S660" s="314"/>
      <c r="T660" s="314"/>
      <c r="U660" s="314"/>
      <c r="V660" s="322" t="s">
        <v>2955</v>
      </c>
      <c r="W660" s="315">
        <v>0</v>
      </c>
      <c r="X660" s="103" t="s">
        <v>2956</v>
      </c>
      <c r="Y660" s="103" t="s">
        <v>56</v>
      </c>
      <c r="Z660" s="97" t="s">
        <v>223</v>
      </c>
      <c r="AA660" s="96"/>
      <c r="AB660" s="64"/>
      <c r="AC660" s="64">
        <v>42209</v>
      </c>
      <c r="AD660" s="351"/>
      <c r="AE660" s="96"/>
      <c r="AF660" s="96"/>
      <c r="AG660" s="96"/>
      <c r="AH660" s="96"/>
      <c r="AI660" s="96"/>
      <c r="AJ660" s="96"/>
      <c r="AK660" s="96"/>
      <c r="AL660" s="96"/>
      <c r="AW660" s="198" t="s">
        <v>61</v>
      </c>
      <c r="AX660" s="198" t="s">
        <v>62</v>
      </c>
      <c r="AY660" s="198" t="s">
        <v>1330</v>
      </c>
      <c r="AZ660" s="344" t="s">
        <v>2961</v>
      </c>
      <c r="BA660" s="198" t="s">
        <v>65</v>
      </c>
      <c r="BB660" s="198" t="s">
        <v>66</v>
      </c>
      <c r="BC660" s="344" t="s">
        <v>382</v>
      </c>
      <c r="BE660" s="343"/>
      <c r="BF660" s="418"/>
    </row>
    <row r="661" spans="1:107" x14ac:dyDescent="0.25">
      <c r="A661" s="263" t="str">
        <f t="shared" ref="A661" si="82">CONCATENATE(AW661,"-",AX661,"-",AY661,"-",BE661,"-",BA661,BB661,BC661)</f>
        <v>N-CO-MS-000725-E-XX-XX-XX-XX-01</v>
      </c>
      <c r="B661" s="147" t="s">
        <v>2601</v>
      </c>
      <c r="C661" s="140" t="str">
        <f>CONCATENATE(B661,D661,E661)</f>
        <v>8.14.30.FESI50.v01</v>
      </c>
      <c r="D661" s="147" t="s">
        <v>2962</v>
      </c>
      <c r="E661" s="147" t="s">
        <v>142</v>
      </c>
      <c r="F661" s="147" t="s">
        <v>1223</v>
      </c>
      <c r="G661" s="140" t="s">
        <v>2963</v>
      </c>
      <c r="H661" s="140" t="s">
        <v>2964</v>
      </c>
      <c r="I661" s="140" t="s">
        <v>2965</v>
      </c>
      <c r="J661" s="354">
        <v>6240</v>
      </c>
      <c r="K661" s="364">
        <v>1</v>
      </c>
      <c r="L661" s="365">
        <v>9.5000000000000001E-2</v>
      </c>
      <c r="M661" s="400">
        <v>565</v>
      </c>
      <c r="N661" s="365">
        <f>L661</f>
        <v>9.5000000000000001E-2</v>
      </c>
      <c r="O661" s="359"/>
      <c r="P661" s="354">
        <v>15</v>
      </c>
      <c r="Q661" s="443">
        <v>250</v>
      </c>
      <c r="R661" s="147" t="s">
        <v>2966</v>
      </c>
      <c r="S661" s="147"/>
      <c r="T661" s="147"/>
      <c r="U661" s="147" t="s">
        <v>2967</v>
      </c>
      <c r="V661" s="147"/>
      <c r="W661" s="378">
        <v>50</v>
      </c>
      <c r="X661" s="147" t="s">
        <v>1016</v>
      </c>
      <c r="Y661" s="140" t="s">
        <v>162</v>
      </c>
      <c r="Z661" s="367" t="s">
        <v>223</v>
      </c>
      <c r="AA661" s="147"/>
      <c r="AB661" s="356"/>
      <c r="AC661" s="356">
        <v>42581</v>
      </c>
      <c r="AD661" s="122"/>
      <c r="AE661" s="147"/>
      <c r="AF661" s="147"/>
      <c r="AG661" s="147"/>
      <c r="AH661" s="147"/>
      <c r="AI661" s="147"/>
      <c r="AJ661" s="147"/>
      <c r="AK661" s="147"/>
      <c r="AL661" s="123"/>
      <c r="AW661" s="198" t="s">
        <v>61</v>
      </c>
      <c r="AX661" s="198" t="s">
        <v>62</v>
      </c>
      <c r="AY661" s="198" t="s">
        <v>1330</v>
      </c>
      <c r="BA661" s="198" t="s">
        <v>65</v>
      </c>
      <c r="BB661" s="198" t="s">
        <v>66</v>
      </c>
      <c r="BC661" s="344" t="s">
        <v>382</v>
      </c>
      <c r="BE661" s="343" t="s">
        <v>2968</v>
      </c>
      <c r="BF661" s="418"/>
    </row>
    <row r="662" spans="1:107" x14ac:dyDescent="0.25">
      <c r="A662" s="263" t="str">
        <f t="shared" si="69"/>
        <v>N-CO-MS-000446-E-XX-XX-XX-XX-01</v>
      </c>
      <c r="B662" s="2" t="s">
        <v>2969</v>
      </c>
      <c r="C662" s="3" t="str">
        <f t="shared" si="65"/>
        <v>8.09.01.FESC11b.v01</v>
      </c>
      <c r="D662" s="380" t="s">
        <v>2970</v>
      </c>
      <c r="E662" s="2" t="s">
        <v>142</v>
      </c>
      <c r="F662" s="2" t="s">
        <v>1223</v>
      </c>
      <c r="G662" s="2" t="s">
        <v>2971</v>
      </c>
      <c r="H662" s="2" t="s">
        <v>2972</v>
      </c>
      <c r="I662" s="2" t="s">
        <v>2973</v>
      </c>
      <c r="J662" s="496">
        <v>8760</v>
      </c>
      <c r="K662" s="19">
        <v>1</v>
      </c>
      <c r="L662" s="20">
        <v>3.6999999999999998E-2</v>
      </c>
      <c r="M662" s="496">
        <v>328</v>
      </c>
      <c r="N662" s="20">
        <v>3.6999999999999998E-2</v>
      </c>
      <c r="O662" s="6"/>
      <c r="P662" s="496">
        <v>15</v>
      </c>
      <c r="Q662" s="440">
        <v>1.85</v>
      </c>
      <c r="R662" s="2" t="s">
        <v>2251</v>
      </c>
      <c r="S662" s="2"/>
      <c r="T662" s="2"/>
      <c r="U662" s="2"/>
      <c r="V662" s="2"/>
      <c r="W662" s="9">
        <v>4</v>
      </c>
      <c r="X662" s="2" t="s">
        <v>2657</v>
      </c>
      <c r="Y662" s="3" t="s">
        <v>56</v>
      </c>
      <c r="Z662" s="496" t="s">
        <v>57</v>
      </c>
      <c r="AA662" s="2" t="s">
        <v>2974</v>
      </c>
      <c r="AB662" s="58" t="s">
        <v>2975</v>
      </c>
      <c r="AC662" s="58"/>
      <c r="AD662" s="18"/>
      <c r="AE662" s="2"/>
      <c r="AF662" s="2" t="s">
        <v>90</v>
      </c>
      <c r="AG662" s="59"/>
      <c r="AH662" s="59"/>
      <c r="AI662" s="59"/>
      <c r="AJ662" s="2"/>
      <c r="AK662" s="2"/>
      <c r="AL662" s="2"/>
      <c r="AW662" s="198" t="s">
        <v>61</v>
      </c>
      <c r="AX662" s="198" t="s">
        <v>62</v>
      </c>
      <c r="AY662" s="198" t="s">
        <v>1330</v>
      </c>
      <c r="AZ662" s="344" t="s">
        <v>2976</v>
      </c>
      <c r="BA662" s="198" t="s">
        <v>65</v>
      </c>
      <c r="BB662" s="198" t="s">
        <v>66</v>
      </c>
      <c r="BC662" s="344" t="s">
        <v>382</v>
      </c>
      <c r="BE662" s="343"/>
      <c r="BF662" s="418"/>
    </row>
    <row r="663" spans="1:107" x14ac:dyDescent="0.25">
      <c r="A663" s="263" t="str">
        <f t="shared" si="69"/>
        <v>N-CO-MS-000447-E-XX-XX-XX-XX-01</v>
      </c>
      <c r="B663" s="2" t="s">
        <v>2977</v>
      </c>
      <c r="C663" s="3" t="str">
        <f t="shared" si="65"/>
        <v>8.09.02.FESC11b.v01</v>
      </c>
      <c r="D663" s="380" t="s">
        <v>2970</v>
      </c>
      <c r="E663" s="2" t="s">
        <v>142</v>
      </c>
      <c r="F663" s="2" t="s">
        <v>1223</v>
      </c>
      <c r="G663" s="2" t="s">
        <v>2978</v>
      </c>
      <c r="H663" s="2" t="s">
        <v>2979</v>
      </c>
      <c r="I663" s="2" t="s">
        <v>2973</v>
      </c>
      <c r="J663" s="496">
        <v>8760</v>
      </c>
      <c r="K663" s="19">
        <v>1</v>
      </c>
      <c r="L663" s="20">
        <v>6.7000000000000004E-2</v>
      </c>
      <c r="M663" s="496">
        <v>583</v>
      </c>
      <c r="N663" s="20">
        <v>6.7000000000000004E-2</v>
      </c>
      <c r="O663" s="6"/>
      <c r="P663" s="496">
        <v>15</v>
      </c>
      <c r="Q663" s="440">
        <v>1.85</v>
      </c>
      <c r="R663" s="2" t="s">
        <v>2251</v>
      </c>
      <c r="S663" s="2"/>
      <c r="T663" s="2"/>
      <c r="U663" s="2"/>
      <c r="V663" s="2"/>
      <c r="W663" s="9">
        <v>4</v>
      </c>
      <c r="X663" s="2" t="s">
        <v>2657</v>
      </c>
      <c r="Y663" s="3" t="s">
        <v>56</v>
      </c>
      <c r="Z663" s="496" t="s">
        <v>57</v>
      </c>
      <c r="AA663" s="2" t="s">
        <v>2974</v>
      </c>
      <c r="AB663" s="58" t="s">
        <v>2975</v>
      </c>
      <c r="AC663" s="58"/>
      <c r="AD663" s="18"/>
      <c r="AE663" s="2"/>
      <c r="AF663" s="2" t="s">
        <v>90</v>
      </c>
      <c r="AG663" s="59"/>
      <c r="AH663" s="59"/>
      <c r="AI663" s="59"/>
      <c r="AJ663" s="2"/>
      <c r="AK663" s="2"/>
      <c r="AL663" s="108"/>
      <c r="AW663" s="198" t="s">
        <v>61</v>
      </c>
      <c r="AX663" s="198" t="s">
        <v>62</v>
      </c>
      <c r="AY663" s="198" t="s">
        <v>1330</v>
      </c>
      <c r="AZ663" s="344" t="s">
        <v>2980</v>
      </c>
      <c r="BA663" s="198" t="s">
        <v>65</v>
      </c>
      <c r="BB663" s="198" t="s">
        <v>66</v>
      </c>
      <c r="BC663" s="344" t="s">
        <v>382</v>
      </c>
      <c r="BE663" s="343"/>
      <c r="BF663" s="418"/>
    </row>
    <row r="664" spans="1:107" x14ac:dyDescent="0.25">
      <c r="A664" s="263" t="str">
        <f t="shared" si="69"/>
        <v>N-CO-MS-000448-E-XX-XX-XX-XX-01</v>
      </c>
      <c r="B664" s="2" t="s">
        <v>2981</v>
      </c>
      <c r="C664" s="3" t="str">
        <f t="shared" si="65"/>
        <v>8.09.03.FESC11b.v01</v>
      </c>
      <c r="D664" s="380" t="s">
        <v>2970</v>
      </c>
      <c r="E664" s="2" t="s">
        <v>142</v>
      </c>
      <c r="F664" s="2" t="s">
        <v>1223</v>
      </c>
      <c r="G664" s="2" t="s">
        <v>2982</v>
      </c>
      <c r="H664" s="2" t="s">
        <v>2972</v>
      </c>
      <c r="I664" s="2" t="s">
        <v>2983</v>
      </c>
      <c r="J664" s="496">
        <v>8760</v>
      </c>
      <c r="K664" s="19">
        <v>1</v>
      </c>
      <c r="L664" s="20">
        <v>0.04</v>
      </c>
      <c r="M664" s="496">
        <v>346</v>
      </c>
      <c r="N664" s="20">
        <v>0.04</v>
      </c>
      <c r="O664" s="6"/>
      <c r="P664" s="496">
        <v>15</v>
      </c>
      <c r="Q664" s="440">
        <v>2.58</v>
      </c>
      <c r="R664" s="2" t="s">
        <v>2251</v>
      </c>
      <c r="S664" s="2"/>
      <c r="T664" s="2"/>
      <c r="U664" s="2"/>
      <c r="V664" s="2"/>
      <c r="W664" s="9">
        <v>4</v>
      </c>
      <c r="X664" s="2" t="s">
        <v>2657</v>
      </c>
      <c r="Y664" s="3" t="s">
        <v>56</v>
      </c>
      <c r="Z664" s="496" t="s">
        <v>57</v>
      </c>
      <c r="AA664" s="2" t="s">
        <v>2974</v>
      </c>
      <c r="AB664" s="58" t="s">
        <v>2975</v>
      </c>
      <c r="AC664" s="58"/>
      <c r="AD664" s="18"/>
      <c r="AE664" s="2"/>
      <c r="AF664" s="2" t="s">
        <v>90</v>
      </c>
      <c r="AG664" s="59"/>
      <c r="AH664" s="59"/>
      <c r="AI664" s="59"/>
      <c r="AJ664" s="2"/>
      <c r="AK664" s="2"/>
      <c r="AL664" s="108"/>
      <c r="AW664" s="198" t="s">
        <v>61</v>
      </c>
      <c r="AX664" s="198" t="s">
        <v>62</v>
      </c>
      <c r="AY664" s="198" t="s">
        <v>1330</v>
      </c>
      <c r="AZ664" s="344" t="s">
        <v>2984</v>
      </c>
      <c r="BA664" s="198" t="s">
        <v>65</v>
      </c>
      <c r="BB664" s="198" t="s">
        <v>66</v>
      </c>
      <c r="BC664" s="344" t="s">
        <v>382</v>
      </c>
      <c r="BE664" s="343"/>
      <c r="BF664" s="418"/>
    </row>
    <row r="665" spans="1:107" x14ac:dyDescent="0.25">
      <c r="A665" s="263" t="str">
        <f t="shared" si="69"/>
        <v>N-CO-MS-000449-E-XX-XX-XX-XX-01</v>
      </c>
      <c r="B665" s="2" t="s">
        <v>2985</v>
      </c>
      <c r="C665" s="3" t="str">
        <f t="shared" ref="C665:C721" si="83">CONCATENATE(B665,D665,E665)</f>
        <v>8.09.04.FESC11b.v01</v>
      </c>
      <c r="D665" s="380" t="s">
        <v>2970</v>
      </c>
      <c r="E665" s="2" t="s">
        <v>142</v>
      </c>
      <c r="F665" s="2" t="s">
        <v>1223</v>
      </c>
      <c r="G665" s="2" t="s">
        <v>2986</v>
      </c>
      <c r="H665" s="2" t="s">
        <v>2979</v>
      </c>
      <c r="I665" s="2" t="s">
        <v>2983</v>
      </c>
      <c r="J665" s="496">
        <v>8760</v>
      </c>
      <c r="K665" s="19">
        <v>1</v>
      </c>
      <c r="L665" s="20">
        <v>7.0000000000000007E-2</v>
      </c>
      <c r="M665" s="496">
        <v>615</v>
      </c>
      <c r="N665" s="20">
        <v>7.0000000000000007E-2</v>
      </c>
      <c r="O665" s="6"/>
      <c r="P665" s="496">
        <v>15</v>
      </c>
      <c r="Q665" s="440">
        <v>2.58</v>
      </c>
      <c r="R665" s="2" t="s">
        <v>2251</v>
      </c>
      <c r="S665" s="2"/>
      <c r="T665" s="2"/>
      <c r="U665" s="2"/>
      <c r="V665" s="2"/>
      <c r="W665" s="9">
        <v>4</v>
      </c>
      <c r="X665" s="2" t="s">
        <v>2657</v>
      </c>
      <c r="Y665" s="3" t="s">
        <v>56</v>
      </c>
      <c r="Z665" s="496" t="s">
        <v>57</v>
      </c>
      <c r="AA665" s="2" t="s">
        <v>2974</v>
      </c>
      <c r="AB665" s="58" t="s">
        <v>2975</v>
      </c>
      <c r="AC665" s="58"/>
      <c r="AD665" s="18"/>
      <c r="AE665" s="2"/>
      <c r="AF665" s="2" t="s">
        <v>90</v>
      </c>
      <c r="AG665" s="59"/>
      <c r="AH665" s="59"/>
      <c r="AI665" s="59"/>
      <c r="AJ665" s="2"/>
      <c r="AK665" s="2"/>
      <c r="AL665" s="108"/>
      <c r="AW665" s="198" t="s">
        <v>61</v>
      </c>
      <c r="AX665" s="198" t="s">
        <v>62</v>
      </c>
      <c r="AY665" s="198" t="s">
        <v>1330</v>
      </c>
      <c r="AZ665" s="344" t="s">
        <v>2987</v>
      </c>
      <c r="BA665" s="198" t="s">
        <v>65</v>
      </c>
      <c r="BB665" s="198" t="s">
        <v>66</v>
      </c>
      <c r="BC665" s="344" t="s">
        <v>382</v>
      </c>
      <c r="BE665" s="343"/>
      <c r="BF665" s="418"/>
    </row>
    <row r="666" spans="1:107" x14ac:dyDescent="0.25">
      <c r="A666" s="263" t="str">
        <f t="shared" si="69"/>
        <v>N-CO-MS-000450-G-XX-XX-XX-XX-01</v>
      </c>
      <c r="B666" s="2" t="s">
        <v>2988</v>
      </c>
      <c r="C666" s="3" t="str">
        <f t="shared" si="83"/>
        <v>8.09.05.FESC11b.v01</v>
      </c>
      <c r="D666" s="380" t="s">
        <v>2970</v>
      </c>
      <c r="E666" s="2" t="s">
        <v>142</v>
      </c>
      <c r="F666" s="2" t="s">
        <v>1223</v>
      </c>
      <c r="G666" s="2" t="s">
        <v>2989</v>
      </c>
      <c r="H666" s="2" t="s">
        <v>2972</v>
      </c>
      <c r="I666" s="2" t="s">
        <v>2973</v>
      </c>
      <c r="J666" s="496">
        <v>8760</v>
      </c>
      <c r="K666" s="19"/>
      <c r="L666" s="20"/>
      <c r="M666" s="496"/>
      <c r="N666" s="20"/>
      <c r="O666" s="6">
        <v>13.3</v>
      </c>
      <c r="P666" s="496">
        <v>15</v>
      </c>
      <c r="Q666" s="440">
        <v>1.85</v>
      </c>
      <c r="R666" s="2" t="s">
        <v>2251</v>
      </c>
      <c r="S666" s="2"/>
      <c r="T666" s="2"/>
      <c r="U666" s="2"/>
      <c r="V666" s="2"/>
      <c r="W666" s="9">
        <v>4</v>
      </c>
      <c r="X666" s="2" t="s">
        <v>2657</v>
      </c>
      <c r="Y666" s="3" t="s">
        <v>56</v>
      </c>
      <c r="Z666" s="496" t="s">
        <v>57</v>
      </c>
      <c r="AA666" s="2" t="s">
        <v>2974</v>
      </c>
      <c r="AB666" s="58" t="s">
        <v>2975</v>
      </c>
      <c r="AC666" s="58"/>
      <c r="AD666" s="18"/>
      <c r="AE666" s="2"/>
      <c r="AF666" s="2" t="s">
        <v>90</v>
      </c>
      <c r="AG666" s="59"/>
      <c r="AH666" s="59"/>
      <c r="AI666" s="59"/>
      <c r="AJ666" s="2"/>
      <c r="AK666" s="2"/>
      <c r="AL666" s="108"/>
      <c r="AW666" s="198" t="s">
        <v>61</v>
      </c>
      <c r="AX666" s="198" t="s">
        <v>62</v>
      </c>
      <c r="AY666" s="198" t="s">
        <v>1330</v>
      </c>
      <c r="AZ666" s="344" t="s">
        <v>2990</v>
      </c>
      <c r="BA666" s="198" t="s">
        <v>978</v>
      </c>
      <c r="BB666" s="198" t="s">
        <v>66</v>
      </c>
      <c r="BC666" s="344" t="s">
        <v>382</v>
      </c>
      <c r="BE666" s="343"/>
      <c r="BF666" s="418"/>
    </row>
    <row r="667" spans="1:107" s="38" customFormat="1" x14ac:dyDescent="0.25">
      <c r="A667" s="263" t="str">
        <f t="shared" si="69"/>
        <v>N-CO-MS-000451-G-XX-XX-XX-XX-01</v>
      </c>
      <c r="B667" s="2" t="s">
        <v>2991</v>
      </c>
      <c r="C667" s="3" t="str">
        <f t="shared" si="83"/>
        <v>8.09.06.FESC11b.v01</v>
      </c>
      <c r="D667" s="380" t="s">
        <v>2970</v>
      </c>
      <c r="E667" s="2" t="s">
        <v>142</v>
      </c>
      <c r="F667" s="2" t="s">
        <v>1223</v>
      </c>
      <c r="G667" s="2" t="s">
        <v>2992</v>
      </c>
      <c r="H667" s="2" t="s">
        <v>2979</v>
      </c>
      <c r="I667" s="2" t="s">
        <v>2973</v>
      </c>
      <c r="J667" s="496">
        <v>8760</v>
      </c>
      <c r="K667" s="19"/>
      <c r="L667" s="20"/>
      <c r="M667" s="496"/>
      <c r="N667" s="20"/>
      <c r="O667" s="6">
        <v>23.8</v>
      </c>
      <c r="P667" s="496">
        <v>15</v>
      </c>
      <c r="Q667" s="440">
        <v>1.85</v>
      </c>
      <c r="R667" s="2" t="s">
        <v>2251</v>
      </c>
      <c r="S667" s="2"/>
      <c r="T667" s="2"/>
      <c r="U667" s="2"/>
      <c r="V667" s="2"/>
      <c r="W667" s="9">
        <v>4</v>
      </c>
      <c r="X667" s="2" t="s">
        <v>2657</v>
      </c>
      <c r="Y667" s="3" t="s">
        <v>56</v>
      </c>
      <c r="Z667" s="496" t="s">
        <v>57</v>
      </c>
      <c r="AA667" s="2" t="s">
        <v>2974</v>
      </c>
      <c r="AB667" s="58" t="s">
        <v>2975</v>
      </c>
      <c r="AC667" s="58"/>
      <c r="AD667" s="18"/>
      <c r="AE667" s="2"/>
      <c r="AF667" s="2" t="s">
        <v>90</v>
      </c>
      <c r="AG667" s="59"/>
      <c r="AH667" s="59"/>
      <c r="AI667" s="59"/>
      <c r="AJ667" s="2"/>
      <c r="AK667" s="2"/>
      <c r="AL667" s="108"/>
      <c r="AM667" s="198"/>
      <c r="AN667" s="198"/>
      <c r="AO667" s="198"/>
      <c r="AP667" s="198"/>
      <c r="AQ667" s="198"/>
      <c r="AR667" s="198"/>
      <c r="AS667" s="198"/>
      <c r="AT667" s="198"/>
      <c r="AU667" s="198"/>
      <c r="AV667" s="198"/>
      <c r="AW667" s="198" t="s">
        <v>61</v>
      </c>
      <c r="AX667" s="198" t="s">
        <v>62</v>
      </c>
      <c r="AY667" s="198" t="s">
        <v>1330</v>
      </c>
      <c r="AZ667" s="344" t="s">
        <v>2993</v>
      </c>
      <c r="BA667" s="198" t="s">
        <v>978</v>
      </c>
      <c r="BB667" s="198" t="s">
        <v>66</v>
      </c>
      <c r="BC667" s="344" t="s">
        <v>382</v>
      </c>
      <c r="BD667" s="198"/>
      <c r="BE667" s="343"/>
      <c r="BF667" s="418"/>
      <c r="BG667" s="198"/>
      <c r="BH667" s="198"/>
      <c r="BI667" s="198"/>
      <c r="BJ667" s="198"/>
      <c r="BK667" s="198"/>
      <c r="BL667" s="198"/>
      <c r="BM667" s="198"/>
      <c r="BN667" s="198"/>
      <c r="BO667" s="198"/>
      <c r="BP667" s="198"/>
      <c r="BQ667" s="198"/>
      <c r="BR667" s="198"/>
      <c r="BS667" s="198"/>
      <c r="BT667" s="198"/>
      <c r="BU667" s="198"/>
      <c r="BV667" s="198"/>
      <c r="BW667" s="198"/>
      <c r="BX667" s="198"/>
      <c r="BY667" s="198"/>
      <c r="BZ667" s="198"/>
      <c r="CA667" s="198"/>
      <c r="CB667" s="198"/>
      <c r="CC667" s="198"/>
      <c r="CD667" s="198"/>
      <c r="CE667" s="198"/>
      <c r="CF667" s="198"/>
      <c r="CG667" s="198"/>
      <c r="CH667" s="198"/>
      <c r="CI667" s="198"/>
      <c r="CJ667" s="198"/>
      <c r="CK667" s="198"/>
      <c r="CL667" s="198"/>
      <c r="CM667" s="198"/>
      <c r="CN667" s="198"/>
      <c r="CO667" s="198"/>
      <c r="CP667" s="198"/>
      <c r="CQ667" s="198"/>
      <c r="CR667" s="198"/>
      <c r="CS667" s="198"/>
      <c r="CT667" s="198"/>
      <c r="CU667" s="198"/>
      <c r="CV667" s="198"/>
      <c r="CW667" s="198"/>
      <c r="CX667" s="198"/>
      <c r="CY667" s="198"/>
      <c r="CZ667" s="198"/>
      <c r="DA667" s="198"/>
      <c r="DB667" s="198"/>
      <c r="DC667" s="198"/>
    </row>
    <row r="668" spans="1:107" s="38" customFormat="1" x14ac:dyDescent="0.25">
      <c r="A668" s="263" t="str">
        <f t="shared" si="69"/>
        <v>N-CO-MS-000452-G-XX-XX-XX-XX-01</v>
      </c>
      <c r="B668" s="2" t="s">
        <v>2994</v>
      </c>
      <c r="C668" s="3" t="str">
        <f t="shared" si="83"/>
        <v>8.09.07.FESC11b.v01</v>
      </c>
      <c r="D668" s="380" t="s">
        <v>2970</v>
      </c>
      <c r="E668" s="2" t="s">
        <v>142</v>
      </c>
      <c r="F668" s="2" t="s">
        <v>1223</v>
      </c>
      <c r="G668" s="2" t="s">
        <v>2995</v>
      </c>
      <c r="H668" s="2" t="s">
        <v>2972</v>
      </c>
      <c r="I668" s="2" t="s">
        <v>2983</v>
      </c>
      <c r="J668" s="496">
        <v>8760</v>
      </c>
      <c r="K668" s="19"/>
      <c r="L668" s="20"/>
      <c r="M668" s="496"/>
      <c r="N668" s="20"/>
      <c r="O668" s="6">
        <v>14.1</v>
      </c>
      <c r="P668" s="496">
        <v>15</v>
      </c>
      <c r="Q668" s="440">
        <v>2.58</v>
      </c>
      <c r="R668" s="2" t="s">
        <v>2251</v>
      </c>
      <c r="S668" s="2"/>
      <c r="T668" s="2"/>
      <c r="U668" s="2"/>
      <c r="V668" s="2"/>
      <c r="W668" s="9">
        <v>4</v>
      </c>
      <c r="X668" s="2" t="s">
        <v>2657</v>
      </c>
      <c r="Y668" s="37" t="s">
        <v>56</v>
      </c>
      <c r="Z668" s="496" t="s">
        <v>57</v>
      </c>
      <c r="AA668" s="2" t="s">
        <v>2974</v>
      </c>
      <c r="AB668" s="58" t="s">
        <v>2975</v>
      </c>
      <c r="AC668" s="58"/>
      <c r="AD668" s="18"/>
      <c r="AE668" s="2"/>
      <c r="AF668" s="2" t="s">
        <v>90</v>
      </c>
      <c r="AG668" s="59"/>
      <c r="AH668" s="59"/>
      <c r="AI668" s="59"/>
      <c r="AJ668" s="2"/>
      <c r="AK668" s="2"/>
      <c r="AL668" s="108"/>
      <c r="AM668" s="198"/>
      <c r="AN668" s="198"/>
      <c r="AO668" s="198"/>
      <c r="AP668" s="198"/>
      <c r="AQ668" s="198"/>
      <c r="AR668" s="198"/>
      <c r="AS668" s="198"/>
      <c r="AT668" s="198"/>
      <c r="AU668" s="198"/>
      <c r="AV668" s="198"/>
      <c r="AW668" s="198" t="s">
        <v>61</v>
      </c>
      <c r="AX668" s="198" t="s">
        <v>62</v>
      </c>
      <c r="AY668" s="198" t="s">
        <v>1330</v>
      </c>
      <c r="AZ668" s="344" t="s">
        <v>2996</v>
      </c>
      <c r="BA668" s="198" t="s">
        <v>978</v>
      </c>
      <c r="BB668" s="198" t="s">
        <v>66</v>
      </c>
      <c r="BC668" s="344" t="s">
        <v>382</v>
      </c>
      <c r="BD668" s="198"/>
      <c r="BE668" s="343"/>
      <c r="BF668" s="418"/>
      <c r="BG668" s="198"/>
      <c r="BH668" s="198"/>
      <c r="BI668" s="198"/>
      <c r="BJ668" s="198"/>
      <c r="BK668" s="198"/>
      <c r="BL668" s="198"/>
      <c r="BM668" s="198"/>
      <c r="BN668" s="198"/>
      <c r="BO668" s="198"/>
      <c r="BP668" s="198"/>
      <c r="BQ668" s="198"/>
      <c r="BR668" s="198"/>
      <c r="BS668" s="198"/>
      <c r="BT668" s="198"/>
      <c r="BU668" s="198"/>
      <c r="BV668" s="198"/>
      <c r="BW668" s="198"/>
      <c r="BX668" s="198"/>
      <c r="BY668" s="198"/>
      <c r="BZ668" s="198"/>
      <c r="CA668" s="198"/>
      <c r="CB668" s="198"/>
      <c r="CC668" s="198"/>
      <c r="CD668" s="198"/>
      <c r="CE668" s="198"/>
      <c r="CF668" s="198"/>
      <c r="CG668" s="198"/>
      <c r="CH668" s="198"/>
      <c r="CI668" s="198"/>
      <c r="CJ668" s="198"/>
      <c r="CK668" s="198"/>
      <c r="CL668" s="198"/>
      <c r="CM668" s="198"/>
      <c r="CN668" s="198"/>
      <c r="CO668" s="198"/>
      <c r="CP668" s="198"/>
      <c r="CQ668" s="198"/>
      <c r="CR668" s="198"/>
      <c r="CS668" s="198"/>
      <c r="CT668" s="198"/>
      <c r="CU668" s="198"/>
      <c r="CV668" s="198"/>
      <c r="CW668" s="198"/>
      <c r="CX668" s="198"/>
      <c r="CY668" s="198"/>
      <c r="CZ668" s="198"/>
      <c r="DA668" s="198"/>
      <c r="DB668" s="198"/>
      <c r="DC668" s="198"/>
    </row>
    <row r="669" spans="1:107" s="38" customFormat="1" x14ac:dyDescent="0.25">
      <c r="A669" s="263" t="str">
        <f t="shared" si="69"/>
        <v>N-CO-MS-000453-G-XX-XX-XX-XX-01</v>
      </c>
      <c r="B669" s="2" t="s">
        <v>2997</v>
      </c>
      <c r="C669" s="3" t="str">
        <f t="shared" si="83"/>
        <v>8.09.08.FESC11b.v01</v>
      </c>
      <c r="D669" s="380" t="s">
        <v>2970</v>
      </c>
      <c r="E669" s="2" t="s">
        <v>142</v>
      </c>
      <c r="F669" s="2" t="s">
        <v>1223</v>
      </c>
      <c r="G669" s="2" t="s">
        <v>2998</v>
      </c>
      <c r="H669" s="2" t="s">
        <v>2979</v>
      </c>
      <c r="I669" s="2" t="s">
        <v>2983</v>
      </c>
      <c r="J669" s="496">
        <v>8760</v>
      </c>
      <c r="K669" s="19"/>
      <c r="L669" s="20"/>
      <c r="M669" s="496"/>
      <c r="N669" s="20"/>
      <c r="O669" s="6">
        <v>25.1</v>
      </c>
      <c r="P669" s="496">
        <v>15</v>
      </c>
      <c r="Q669" s="440">
        <v>2.58</v>
      </c>
      <c r="R669" s="2" t="s">
        <v>2251</v>
      </c>
      <c r="S669" s="2"/>
      <c r="T669" s="2"/>
      <c r="U669" s="2"/>
      <c r="V669" s="2"/>
      <c r="W669" s="9">
        <v>4</v>
      </c>
      <c r="X669" s="2" t="s">
        <v>2657</v>
      </c>
      <c r="Y669" s="37" t="s">
        <v>56</v>
      </c>
      <c r="Z669" s="496" t="s">
        <v>57</v>
      </c>
      <c r="AA669" s="2" t="s">
        <v>2974</v>
      </c>
      <c r="AB669" s="58" t="s">
        <v>2975</v>
      </c>
      <c r="AC669" s="58"/>
      <c r="AD669" s="18"/>
      <c r="AE669" s="2"/>
      <c r="AF669" s="2" t="s">
        <v>90</v>
      </c>
      <c r="AG669" s="59"/>
      <c r="AH669" s="59"/>
      <c r="AI669" s="59"/>
      <c r="AJ669" s="2"/>
      <c r="AK669" s="2"/>
      <c r="AL669" s="108"/>
      <c r="AM669" s="198"/>
      <c r="AN669" s="198"/>
      <c r="AO669" s="198"/>
      <c r="AP669" s="198"/>
      <c r="AQ669" s="198"/>
      <c r="AR669" s="198"/>
      <c r="AS669" s="198"/>
      <c r="AT669" s="198"/>
      <c r="AU669" s="198"/>
      <c r="AV669" s="198"/>
      <c r="AW669" s="198" t="s">
        <v>61</v>
      </c>
      <c r="AX669" s="198" t="s">
        <v>62</v>
      </c>
      <c r="AY669" s="198" t="s">
        <v>1330</v>
      </c>
      <c r="AZ669" s="344" t="s">
        <v>2999</v>
      </c>
      <c r="BA669" s="198" t="s">
        <v>978</v>
      </c>
      <c r="BB669" s="198" t="s">
        <v>66</v>
      </c>
      <c r="BC669" s="344" t="s">
        <v>382</v>
      </c>
      <c r="BD669" s="198"/>
      <c r="BE669" s="343"/>
      <c r="BF669" s="418"/>
      <c r="BG669" s="198"/>
      <c r="BH669" s="198"/>
      <c r="BI669" s="198"/>
      <c r="BJ669" s="198"/>
      <c r="BK669" s="198"/>
      <c r="BL669" s="198"/>
      <c r="BM669" s="198"/>
      <c r="BN669" s="198"/>
      <c r="BO669" s="198"/>
      <c r="BP669" s="198"/>
      <c r="BQ669" s="198"/>
      <c r="BR669" s="198"/>
      <c r="BS669" s="198"/>
      <c r="BT669" s="198"/>
      <c r="BU669" s="198"/>
      <c r="BV669" s="198"/>
      <c r="BW669" s="198"/>
      <c r="BX669" s="198"/>
      <c r="BY669" s="198"/>
      <c r="BZ669" s="198"/>
      <c r="CA669" s="198"/>
      <c r="CB669" s="198"/>
      <c r="CC669" s="198"/>
      <c r="CD669" s="198"/>
      <c r="CE669" s="198"/>
      <c r="CF669" s="198"/>
      <c r="CG669" s="198"/>
      <c r="CH669" s="198"/>
      <c r="CI669" s="198"/>
      <c r="CJ669" s="198"/>
      <c r="CK669" s="198"/>
      <c r="CL669" s="198"/>
      <c r="CM669" s="198"/>
      <c r="CN669" s="198"/>
      <c r="CO669" s="198"/>
      <c r="CP669" s="198"/>
      <c r="CQ669" s="198"/>
      <c r="CR669" s="198"/>
      <c r="CS669" s="198"/>
      <c r="CT669" s="198"/>
      <c r="CU669" s="198"/>
      <c r="CV669" s="198"/>
      <c r="CW669" s="198"/>
      <c r="CX669" s="198"/>
      <c r="CY669" s="198"/>
      <c r="CZ669" s="198"/>
      <c r="DA669" s="198"/>
      <c r="DB669" s="198"/>
      <c r="DC669" s="198"/>
    </row>
    <row r="670" spans="1:107" s="38" customFormat="1" x14ac:dyDescent="0.25">
      <c r="A670" s="263" t="str">
        <f t="shared" si="69"/>
        <v>N-CO-MS-000454-G-XX-XX-XX-XX-01</v>
      </c>
      <c r="B670" s="2" t="s">
        <v>3000</v>
      </c>
      <c r="C670" s="3" t="str">
        <f t="shared" si="83"/>
        <v>8.10.01.FES-E10.v01</v>
      </c>
      <c r="D670" s="2" t="s">
        <v>3001</v>
      </c>
      <c r="E670" s="2" t="s">
        <v>142</v>
      </c>
      <c r="F670" s="2" t="s">
        <v>1223</v>
      </c>
      <c r="G670" s="3" t="s">
        <v>3002</v>
      </c>
      <c r="H670" s="3" t="s">
        <v>3003</v>
      </c>
      <c r="I670" s="3" t="s">
        <v>3004</v>
      </c>
      <c r="J670" s="496">
        <v>520</v>
      </c>
      <c r="K670" s="19"/>
      <c r="L670" s="20"/>
      <c r="M670" s="496"/>
      <c r="N670" s="20"/>
      <c r="O670" s="7">
        <v>402</v>
      </c>
      <c r="P670" s="496">
        <v>10</v>
      </c>
      <c r="Q670" s="440">
        <v>2857</v>
      </c>
      <c r="R670" s="2" t="s">
        <v>3005</v>
      </c>
      <c r="S670" s="2"/>
      <c r="T670" s="2"/>
      <c r="U670" s="2"/>
      <c r="V670" s="2"/>
      <c r="W670" s="9">
        <v>560</v>
      </c>
      <c r="X670" s="3" t="s">
        <v>1176</v>
      </c>
      <c r="Y670" s="37" t="s">
        <v>162</v>
      </c>
      <c r="Z670" s="496" t="s">
        <v>57</v>
      </c>
      <c r="AA670" s="2"/>
      <c r="AB670" s="58">
        <v>40494</v>
      </c>
      <c r="AC670" s="58"/>
      <c r="AD670" s="18"/>
      <c r="AE670" s="2"/>
      <c r="AF670" s="2" t="s">
        <v>90</v>
      </c>
      <c r="AG670" s="59"/>
      <c r="AH670" s="59"/>
      <c r="AI670" s="59"/>
      <c r="AJ670" s="2"/>
      <c r="AK670" s="2"/>
      <c r="AL670" s="108"/>
      <c r="AM670" s="198"/>
      <c r="AN670" s="198"/>
      <c r="AO670" s="198"/>
      <c r="AP670" s="198"/>
      <c r="AQ670" s="198"/>
      <c r="AR670" s="198"/>
      <c r="AS670" s="198"/>
      <c r="AT670" s="198"/>
      <c r="AU670" s="198"/>
      <c r="AV670" s="198"/>
      <c r="AW670" s="198" t="s">
        <v>61</v>
      </c>
      <c r="AX670" s="198" t="s">
        <v>62</v>
      </c>
      <c r="AY670" s="198" t="s">
        <v>1330</v>
      </c>
      <c r="AZ670" s="344" t="s">
        <v>3006</v>
      </c>
      <c r="BA670" s="198" t="s">
        <v>978</v>
      </c>
      <c r="BB670" s="198" t="s">
        <v>66</v>
      </c>
      <c r="BC670" s="344" t="s">
        <v>382</v>
      </c>
      <c r="BD670" s="198"/>
      <c r="BE670" s="343"/>
      <c r="BF670" s="418"/>
      <c r="BG670" s="198"/>
      <c r="BH670" s="198"/>
      <c r="BI670" s="198"/>
      <c r="BJ670" s="198"/>
      <c r="BK670" s="198"/>
      <c r="BL670" s="198"/>
      <c r="BM670" s="198"/>
      <c r="BN670" s="198"/>
      <c r="BO670" s="198"/>
      <c r="BP670" s="198"/>
      <c r="BQ670" s="198"/>
      <c r="BR670" s="198"/>
      <c r="BS670" s="198"/>
      <c r="BT670" s="198"/>
      <c r="BU670" s="198"/>
      <c r="BV670" s="198"/>
      <c r="BW670" s="198"/>
      <c r="BX670" s="198"/>
      <c r="BY670" s="198"/>
      <c r="BZ670" s="198"/>
      <c r="CA670" s="198"/>
      <c r="CB670" s="198"/>
      <c r="CC670" s="198"/>
      <c r="CD670" s="198"/>
      <c r="CE670" s="198"/>
      <c r="CF670" s="198"/>
      <c r="CG670" s="198"/>
      <c r="CH670" s="198"/>
      <c r="CI670" s="198"/>
      <c r="CJ670" s="198"/>
      <c r="CK670" s="198"/>
      <c r="CL670" s="198"/>
      <c r="CM670" s="198"/>
      <c r="CN670" s="198"/>
      <c r="CO670" s="198"/>
      <c r="CP670" s="198"/>
      <c r="CQ670" s="198"/>
      <c r="CR670" s="198"/>
      <c r="CS670" s="198"/>
      <c r="CT670" s="198"/>
      <c r="CU670" s="198"/>
      <c r="CV670" s="198"/>
      <c r="CW670" s="198"/>
      <c r="CX670" s="198"/>
      <c r="CY670" s="198"/>
      <c r="CZ670" s="198"/>
      <c r="DA670" s="198"/>
      <c r="DB670" s="198"/>
      <c r="DC670" s="198"/>
    </row>
    <row r="671" spans="1:107" s="38" customFormat="1" x14ac:dyDescent="0.25">
      <c r="A671" s="263" t="str">
        <f t="shared" si="69"/>
        <v>N-CO-MS-000455-G-XX-XX-XX-XX-02</v>
      </c>
      <c r="B671" s="2" t="s">
        <v>3007</v>
      </c>
      <c r="C671" s="3" t="str">
        <f t="shared" si="83"/>
        <v>8.10.02.FES-E10.v01</v>
      </c>
      <c r="D671" s="2" t="s">
        <v>3001</v>
      </c>
      <c r="E671" s="2" t="s">
        <v>142</v>
      </c>
      <c r="F671" s="2" t="s">
        <v>1223</v>
      </c>
      <c r="G671" s="3" t="s">
        <v>3002</v>
      </c>
      <c r="H671" s="3" t="s">
        <v>3008</v>
      </c>
      <c r="I671" s="3" t="s">
        <v>3009</v>
      </c>
      <c r="J671" s="496">
        <v>8760</v>
      </c>
      <c r="K671" s="19"/>
      <c r="L671" s="20"/>
      <c r="M671" s="496"/>
      <c r="N671" s="20"/>
      <c r="O671" s="7">
        <v>52</v>
      </c>
      <c r="P671" s="496">
        <v>10</v>
      </c>
      <c r="Q671" s="440">
        <v>780</v>
      </c>
      <c r="R671" s="2" t="s">
        <v>3010</v>
      </c>
      <c r="S671" s="2"/>
      <c r="T671" s="2"/>
      <c r="U671" s="2"/>
      <c r="V671" s="2"/>
      <c r="W671" s="9">
        <v>560</v>
      </c>
      <c r="X671" s="3" t="s">
        <v>1176</v>
      </c>
      <c r="Y671" s="37" t="s">
        <v>162</v>
      </c>
      <c r="Z671" s="496" t="s">
        <v>223</v>
      </c>
      <c r="AA671" s="2" t="s">
        <v>3011</v>
      </c>
      <c r="AB671" s="58">
        <v>42216</v>
      </c>
      <c r="AC671" s="58"/>
      <c r="AD671" s="18"/>
      <c r="AE671" s="2"/>
      <c r="AF671" s="2" t="s">
        <v>90</v>
      </c>
      <c r="AG671" s="59"/>
      <c r="AH671" s="59"/>
      <c r="AI671" s="59"/>
      <c r="AJ671" s="2"/>
      <c r="AK671" s="2"/>
      <c r="AL671" s="108"/>
      <c r="AM671" s="198"/>
      <c r="AN671" s="198"/>
      <c r="AO671" s="198"/>
      <c r="AP671" s="198"/>
      <c r="AQ671" s="198"/>
      <c r="AR671" s="198"/>
      <c r="AS671" s="198"/>
      <c r="AT671" s="198"/>
      <c r="AU671" s="198"/>
      <c r="AV671" s="198"/>
      <c r="AW671" s="198" t="s">
        <v>61</v>
      </c>
      <c r="AX671" s="198" t="s">
        <v>62</v>
      </c>
      <c r="AY671" s="198" t="s">
        <v>1330</v>
      </c>
      <c r="AZ671" s="344" t="s">
        <v>3012</v>
      </c>
      <c r="BA671" s="198" t="s">
        <v>978</v>
      </c>
      <c r="BB671" s="198" t="s">
        <v>66</v>
      </c>
      <c r="BC671" s="344" t="s">
        <v>67</v>
      </c>
      <c r="BD671" s="198"/>
      <c r="BE671" s="343"/>
      <c r="BF671" s="418"/>
      <c r="BG671" s="198"/>
      <c r="BH671" s="198"/>
      <c r="BI671" s="198"/>
      <c r="BJ671" s="198"/>
      <c r="BK671" s="198"/>
      <c r="BL671" s="198"/>
      <c r="BM671" s="198"/>
      <c r="BN671" s="198"/>
      <c r="BO671" s="198"/>
      <c r="BP671" s="198"/>
      <c r="BQ671" s="198"/>
      <c r="BR671" s="198"/>
      <c r="BS671" s="198"/>
      <c r="BT671" s="198"/>
      <c r="BU671" s="198"/>
      <c r="BV671" s="198"/>
      <c r="BW671" s="198"/>
      <c r="BX671" s="198"/>
      <c r="BY671" s="198"/>
      <c r="BZ671" s="198"/>
      <c r="CA671" s="198"/>
      <c r="CB671" s="198"/>
      <c r="CC671" s="198"/>
      <c r="CD671" s="198"/>
      <c r="CE671" s="198"/>
      <c r="CF671" s="198"/>
      <c r="CG671" s="198"/>
      <c r="CH671" s="198"/>
      <c r="CI671" s="198"/>
      <c r="CJ671" s="198"/>
      <c r="CK671" s="198"/>
      <c r="CL671" s="198"/>
      <c r="CM671" s="198"/>
      <c r="CN671" s="198"/>
      <c r="CO671" s="198"/>
      <c r="CP671" s="198"/>
      <c r="CQ671" s="198"/>
      <c r="CR671" s="198"/>
      <c r="CS671" s="198"/>
      <c r="CT671" s="198"/>
      <c r="CU671" s="198"/>
      <c r="CV671" s="198"/>
      <c r="CW671" s="198"/>
      <c r="CX671" s="198"/>
      <c r="CY671" s="198"/>
      <c r="CZ671" s="198"/>
      <c r="DA671" s="198"/>
      <c r="DB671" s="198"/>
      <c r="DC671" s="198"/>
    </row>
    <row r="672" spans="1:107" s="38" customFormat="1" x14ac:dyDescent="0.25">
      <c r="A672" s="263" t="str">
        <f t="shared" ref="A672:A703" si="84">CONCATENATE(AW672,"-",AX672,"-",AY672,AZ672,BA672,BB672,BC672)</f>
        <v>N-CO-MS-000456-G-XX-XX-XX-XX-02</v>
      </c>
      <c r="B672" s="2" t="s">
        <v>3013</v>
      </c>
      <c r="C672" s="3" t="str">
        <f t="shared" si="83"/>
        <v>8.10.03.FES-E10.v01</v>
      </c>
      <c r="D672" s="2" t="s">
        <v>3001</v>
      </c>
      <c r="E672" s="2" t="s">
        <v>142</v>
      </c>
      <c r="F672" s="2" t="s">
        <v>1223</v>
      </c>
      <c r="G672" s="3" t="s">
        <v>3002</v>
      </c>
      <c r="H672" s="3" t="s">
        <v>3014</v>
      </c>
      <c r="I672" s="3" t="s">
        <v>3004</v>
      </c>
      <c r="J672" s="496">
        <v>520</v>
      </c>
      <c r="K672" s="19"/>
      <c r="L672" s="20"/>
      <c r="M672" s="496"/>
      <c r="N672" s="20"/>
      <c r="O672" s="7">
        <v>201</v>
      </c>
      <c r="P672" s="496">
        <v>10</v>
      </c>
      <c r="Q672" s="440">
        <v>2857</v>
      </c>
      <c r="R672" s="2" t="s">
        <v>3005</v>
      </c>
      <c r="S672" s="2"/>
      <c r="T672" s="2"/>
      <c r="U672" s="2"/>
      <c r="V672" s="2"/>
      <c r="W672" s="9">
        <v>560</v>
      </c>
      <c r="X672" s="3" t="s">
        <v>1176</v>
      </c>
      <c r="Y672" s="37" t="s">
        <v>162</v>
      </c>
      <c r="Z672" s="496" t="s">
        <v>223</v>
      </c>
      <c r="AA672" s="2" t="s">
        <v>3011</v>
      </c>
      <c r="AB672" s="58">
        <v>42216</v>
      </c>
      <c r="AC672" s="58"/>
      <c r="AD672" s="18"/>
      <c r="AE672" s="2"/>
      <c r="AF672" s="2" t="s">
        <v>90</v>
      </c>
      <c r="AG672" s="59"/>
      <c r="AH672" s="59"/>
      <c r="AI672" s="59"/>
      <c r="AJ672" s="2"/>
      <c r="AK672" s="2"/>
      <c r="AL672" s="108"/>
      <c r="AM672" s="198"/>
      <c r="AN672" s="198"/>
      <c r="AO672" s="198"/>
      <c r="AP672" s="198"/>
      <c r="AQ672" s="198"/>
      <c r="AR672" s="198"/>
      <c r="AS672" s="198"/>
      <c r="AT672" s="198"/>
      <c r="AU672" s="198"/>
      <c r="AV672" s="198"/>
      <c r="AW672" s="198" t="s">
        <v>61</v>
      </c>
      <c r="AX672" s="198" t="s">
        <v>62</v>
      </c>
      <c r="AY672" s="198" t="s">
        <v>1330</v>
      </c>
      <c r="AZ672" s="344" t="s">
        <v>3015</v>
      </c>
      <c r="BA672" s="198" t="s">
        <v>978</v>
      </c>
      <c r="BB672" s="198" t="s">
        <v>66</v>
      </c>
      <c r="BC672" s="344" t="s">
        <v>67</v>
      </c>
      <c r="BD672" s="198"/>
      <c r="BE672" s="343"/>
      <c r="BF672" s="418"/>
      <c r="BG672" s="198"/>
      <c r="BH672" s="198"/>
      <c r="BI672" s="198"/>
      <c r="BJ672" s="198"/>
      <c r="BK672" s="198"/>
      <c r="BL672" s="198"/>
      <c r="BM672" s="198"/>
      <c r="BN672" s="198"/>
      <c r="BO672" s="198"/>
      <c r="BP672" s="198"/>
      <c r="BQ672" s="198"/>
      <c r="BR672" s="198"/>
      <c r="BS672" s="198"/>
      <c r="BT672" s="198"/>
      <c r="BU672" s="198"/>
      <c r="BV672" s="198"/>
      <c r="BW672" s="198"/>
      <c r="BX672" s="198"/>
      <c r="BY672" s="198"/>
      <c r="BZ672" s="198"/>
      <c r="CA672" s="198"/>
      <c r="CB672" s="198"/>
      <c r="CC672" s="198"/>
      <c r="CD672" s="198"/>
      <c r="CE672" s="198"/>
      <c r="CF672" s="198"/>
      <c r="CG672" s="198"/>
      <c r="CH672" s="198"/>
      <c r="CI672" s="198"/>
      <c r="CJ672" s="198"/>
      <c r="CK672" s="198"/>
      <c r="CL672" s="198"/>
      <c r="CM672" s="198"/>
      <c r="CN672" s="198"/>
      <c r="CO672" s="198"/>
      <c r="CP672" s="198"/>
      <c r="CQ672" s="198"/>
      <c r="CR672" s="198"/>
      <c r="CS672" s="198"/>
      <c r="CT672" s="198"/>
      <c r="CU672" s="198"/>
      <c r="CV672" s="198"/>
      <c r="CW672" s="198"/>
      <c r="CX672" s="198"/>
      <c r="CY672" s="198"/>
      <c r="CZ672" s="198"/>
      <c r="DA672" s="198"/>
      <c r="DB672" s="198"/>
      <c r="DC672" s="198"/>
    </row>
    <row r="673" spans="1:107" s="38" customFormat="1" x14ac:dyDescent="0.25">
      <c r="A673" s="263" t="str">
        <f t="shared" si="84"/>
        <v>N-CO-MS-000457-G-XX-XX-XX-XX-02</v>
      </c>
      <c r="B673" s="2" t="s">
        <v>3016</v>
      </c>
      <c r="C673" s="3" t="str">
        <f t="shared" si="83"/>
        <v>8.10.04.FES-E10.v01</v>
      </c>
      <c r="D673" s="2" t="s">
        <v>3001</v>
      </c>
      <c r="E673" s="2" t="s">
        <v>142</v>
      </c>
      <c r="F673" s="2" t="s">
        <v>1223</v>
      </c>
      <c r="G673" s="3" t="s">
        <v>3002</v>
      </c>
      <c r="H673" s="3" t="s">
        <v>3017</v>
      </c>
      <c r="I673" s="3" t="s">
        <v>3009</v>
      </c>
      <c r="J673" s="496">
        <v>8760</v>
      </c>
      <c r="K673" s="19"/>
      <c r="L673" s="20"/>
      <c r="M673" s="496"/>
      <c r="N673" s="20"/>
      <c r="O673" s="7">
        <v>262</v>
      </c>
      <c r="P673" s="496">
        <v>10</v>
      </c>
      <c r="Q673" s="440">
        <v>780</v>
      </c>
      <c r="R673" s="2" t="s">
        <v>3010</v>
      </c>
      <c r="S673" s="2"/>
      <c r="T673" s="2"/>
      <c r="U673" s="2"/>
      <c r="V673" s="2"/>
      <c r="W673" s="9">
        <v>560</v>
      </c>
      <c r="X673" s="3" t="s">
        <v>1176</v>
      </c>
      <c r="Y673" s="37" t="s">
        <v>162</v>
      </c>
      <c r="Z673" s="496" t="s">
        <v>223</v>
      </c>
      <c r="AA673" s="2" t="s">
        <v>3011</v>
      </c>
      <c r="AB673" s="58">
        <v>42216</v>
      </c>
      <c r="AC673" s="58"/>
      <c r="AD673" s="18"/>
      <c r="AE673" s="2"/>
      <c r="AF673" s="2" t="s">
        <v>90</v>
      </c>
      <c r="AG673" s="59"/>
      <c r="AH673" s="59"/>
      <c r="AI673" s="59"/>
      <c r="AJ673" s="2"/>
      <c r="AK673" s="2"/>
      <c r="AL673" s="108"/>
      <c r="AM673" s="198"/>
      <c r="AN673" s="198"/>
      <c r="AO673" s="198"/>
      <c r="AP673" s="198"/>
      <c r="AQ673" s="198"/>
      <c r="AR673" s="198"/>
      <c r="AS673" s="198"/>
      <c r="AT673" s="198"/>
      <c r="AU673" s="198"/>
      <c r="AV673" s="198"/>
      <c r="AW673" s="198" t="s">
        <v>61</v>
      </c>
      <c r="AX673" s="198" t="s">
        <v>62</v>
      </c>
      <c r="AY673" s="198" t="s">
        <v>1330</v>
      </c>
      <c r="AZ673" s="344" t="s">
        <v>3018</v>
      </c>
      <c r="BA673" s="198" t="s">
        <v>978</v>
      </c>
      <c r="BB673" s="198" t="s">
        <v>66</v>
      </c>
      <c r="BC673" s="344" t="s">
        <v>67</v>
      </c>
      <c r="BD673" s="198"/>
      <c r="BE673" s="343"/>
      <c r="BF673" s="418"/>
      <c r="BG673" s="198"/>
      <c r="BH673" s="198"/>
      <c r="BI673" s="198"/>
      <c r="BJ673" s="198"/>
      <c r="BK673" s="198"/>
      <c r="BL673" s="198"/>
      <c r="BM673" s="198"/>
      <c r="BN673" s="198"/>
      <c r="BO673" s="198"/>
      <c r="BP673" s="198"/>
      <c r="BQ673" s="198"/>
      <c r="BR673" s="198"/>
      <c r="BS673" s="198"/>
      <c r="BT673" s="198"/>
      <c r="BU673" s="198"/>
      <c r="BV673" s="198"/>
      <c r="BW673" s="198"/>
      <c r="BX673" s="198"/>
      <c r="BY673" s="198"/>
      <c r="BZ673" s="198"/>
      <c r="CA673" s="198"/>
      <c r="CB673" s="198"/>
      <c r="CC673" s="198"/>
      <c r="CD673" s="198"/>
      <c r="CE673" s="198"/>
      <c r="CF673" s="198"/>
      <c r="CG673" s="198"/>
      <c r="CH673" s="198"/>
      <c r="CI673" s="198"/>
      <c r="CJ673" s="198"/>
      <c r="CK673" s="198"/>
      <c r="CL673" s="198"/>
      <c r="CM673" s="198"/>
      <c r="CN673" s="198"/>
      <c r="CO673" s="198"/>
      <c r="CP673" s="198"/>
      <c r="CQ673" s="198"/>
      <c r="CR673" s="198"/>
      <c r="CS673" s="198"/>
      <c r="CT673" s="198"/>
      <c r="CU673" s="198"/>
      <c r="CV673" s="198"/>
      <c r="CW673" s="198"/>
      <c r="CX673" s="198"/>
      <c r="CY673" s="198"/>
      <c r="CZ673" s="198"/>
      <c r="DA673" s="198"/>
      <c r="DB673" s="198"/>
      <c r="DC673" s="198"/>
    </row>
    <row r="674" spans="1:107" s="38" customFormat="1" x14ac:dyDescent="0.25">
      <c r="A674" s="263" t="str">
        <f t="shared" si="84"/>
        <v>N-CO-MS-000458-E-XX-XX-XX-XX-01</v>
      </c>
      <c r="B674" s="2" t="s">
        <v>3019</v>
      </c>
      <c r="C674" s="3" t="str">
        <f t="shared" si="83"/>
        <v>8.11.01.FESI7.v01</v>
      </c>
      <c r="D674" s="2" t="s">
        <v>3020</v>
      </c>
      <c r="E674" s="2" t="s">
        <v>142</v>
      </c>
      <c r="F674" s="2" t="s">
        <v>1223</v>
      </c>
      <c r="G674" s="3" t="s">
        <v>3021</v>
      </c>
      <c r="H674" s="3" t="s">
        <v>3022</v>
      </c>
      <c r="I674" s="3" t="s">
        <v>3023</v>
      </c>
      <c r="J674" s="496">
        <v>8760</v>
      </c>
      <c r="K674" s="19">
        <v>0.95</v>
      </c>
      <c r="L674" s="29">
        <v>5.0000000000000001E-4</v>
      </c>
      <c r="M674" s="496">
        <v>1.79</v>
      </c>
      <c r="N674" s="29">
        <f>K674*L674</f>
        <v>4.75E-4</v>
      </c>
      <c r="O674" s="7"/>
      <c r="P674" s="496">
        <v>12</v>
      </c>
      <c r="Q674" s="440">
        <v>0</v>
      </c>
      <c r="R674" s="2" t="s">
        <v>3024</v>
      </c>
      <c r="S674" s="2"/>
      <c r="T674" s="2"/>
      <c r="U674" s="2"/>
      <c r="V674" s="2"/>
      <c r="W674" s="9">
        <v>0</v>
      </c>
      <c r="X674" s="3"/>
      <c r="Y674" s="37"/>
      <c r="Z674" s="496" t="s">
        <v>223</v>
      </c>
      <c r="AA674" s="2"/>
      <c r="AB674" s="58"/>
      <c r="AC674" s="58">
        <v>40809</v>
      </c>
      <c r="AD674" s="18"/>
      <c r="AE674" s="2"/>
      <c r="AF674" s="2"/>
      <c r="AG674" s="2"/>
      <c r="AH674" s="2"/>
      <c r="AI674" s="2"/>
      <c r="AJ674" s="2"/>
      <c r="AK674" s="2"/>
      <c r="AL674" s="108"/>
      <c r="AM674" s="198"/>
      <c r="AN674" s="198"/>
      <c r="AO674" s="198"/>
      <c r="AP674" s="198"/>
      <c r="AQ674" s="198"/>
      <c r="AR674" s="198"/>
      <c r="AS674" s="198"/>
      <c r="AT674" s="198"/>
      <c r="AU674" s="198"/>
      <c r="AV674" s="198"/>
      <c r="AW674" s="198" t="s">
        <v>61</v>
      </c>
      <c r="AX674" s="198" t="s">
        <v>62</v>
      </c>
      <c r="AY674" s="198" t="s">
        <v>1330</v>
      </c>
      <c r="AZ674" s="344" t="s">
        <v>3025</v>
      </c>
      <c r="BA674" s="198" t="s">
        <v>65</v>
      </c>
      <c r="BB674" s="198" t="s">
        <v>66</v>
      </c>
      <c r="BC674" s="344" t="s">
        <v>382</v>
      </c>
      <c r="BD674" s="198"/>
      <c r="BE674" s="343"/>
      <c r="BF674" s="418"/>
      <c r="BG674" s="198"/>
      <c r="BH674" s="198"/>
      <c r="BI674" s="198"/>
      <c r="BJ674" s="198"/>
      <c r="BK674" s="198"/>
      <c r="BL674" s="198"/>
      <c r="BM674" s="198"/>
      <c r="BN674" s="198"/>
      <c r="BO674" s="198"/>
      <c r="BP674" s="198"/>
      <c r="BQ674" s="198"/>
      <c r="BR674" s="198"/>
      <c r="BS674" s="198"/>
      <c r="BT674" s="198"/>
      <c r="BU674" s="198"/>
      <c r="BV674" s="198"/>
      <c r="BW674" s="198"/>
      <c r="BX674" s="198"/>
      <c r="BY674" s="198"/>
      <c r="BZ674" s="198"/>
      <c r="CA674" s="198"/>
      <c r="CB674" s="198"/>
      <c r="CC674" s="198"/>
      <c r="CD674" s="198"/>
      <c r="CE674" s="198"/>
      <c r="CF674" s="198"/>
      <c r="CG674" s="198"/>
      <c r="CH674" s="198"/>
      <c r="CI674" s="198"/>
      <c r="CJ674" s="198"/>
      <c r="CK674" s="198"/>
      <c r="CL674" s="198"/>
      <c r="CM674" s="198"/>
      <c r="CN674" s="198"/>
      <c r="CO674" s="198"/>
      <c r="CP674" s="198"/>
      <c r="CQ674" s="198"/>
      <c r="CR674" s="198"/>
      <c r="CS674" s="198"/>
      <c r="CT674" s="198"/>
      <c r="CU674" s="198"/>
      <c r="CV674" s="198"/>
      <c r="CW674" s="198"/>
      <c r="CX674" s="198"/>
      <c r="CY674" s="198"/>
      <c r="CZ674" s="198"/>
      <c r="DA674" s="198"/>
      <c r="DB674" s="198"/>
      <c r="DC674" s="198"/>
    </row>
    <row r="675" spans="1:107" s="38" customFormat="1" x14ac:dyDescent="0.25">
      <c r="A675" s="263" t="str">
        <f t="shared" si="84"/>
        <v>N-CO-MS-000459-E-XX-XX-XX-XX-01</v>
      </c>
      <c r="B675" s="2" t="s">
        <v>3026</v>
      </c>
      <c r="C675" s="3" t="str">
        <f t="shared" si="83"/>
        <v>8.11.02.FESI7.v01</v>
      </c>
      <c r="D675" s="2" t="s">
        <v>3020</v>
      </c>
      <c r="E675" s="2" t="s">
        <v>142</v>
      </c>
      <c r="F675" s="2" t="s">
        <v>1223</v>
      </c>
      <c r="G675" s="3" t="s">
        <v>3027</v>
      </c>
      <c r="H675" s="3" t="s">
        <v>3022</v>
      </c>
      <c r="I675" s="3" t="s">
        <v>3023</v>
      </c>
      <c r="J675" s="496">
        <v>8760</v>
      </c>
      <c r="K675" s="19">
        <v>0.95</v>
      </c>
      <c r="L675" s="29">
        <v>2.9999999999999997E-4</v>
      </c>
      <c r="M675" s="496">
        <v>1.1599999999999999</v>
      </c>
      <c r="N675" s="29">
        <f>K675*L675</f>
        <v>2.8499999999999999E-4</v>
      </c>
      <c r="O675" s="7"/>
      <c r="P675" s="496">
        <v>12</v>
      </c>
      <c r="Q675" s="440">
        <v>0</v>
      </c>
      <c r="R675" s="2" t="s">
        <v>3024</v>
      </c>
      <c r="S675" s="2"/>
      <c r="T675" s="2"/>
      <c r="U675" s="2"/>
      <c r="V675" s="2"/>
      <c r="W675" s="9">
        <v>0</v>
      </c>
      <c r="X675" s="3"/>
      <c r="Y675" s="37"/>
      <c r="Z675" s="496" t="s">
        <v>223</v>
      </c>
      <c r="AA675" s="2"/>
      <c r="AB675" s="58"/>
      <c r="AC675" s="58">
        <v>40809</v>
      </c>
      <c r="AD675" s="18"/>
      <c r="AE675" s="2"/>
      <c r="AF675" s="2"/>
      <c r="AG675" s="2"/>
      <c r="AH675" s="2"/>
      <c r="AI675" s="2"/>
      <c r="AJ675" s="2"/>
      <c r="AK675" s="2"/>
      <c r="AL675" s="108"/>
      <c r="AM675" s="198"/>
      <c r="AN675" s="198"/>
      <c r="AO675" s="198"/>
      <c r="AP675" s="198"/>
      <c r="AQ675" s="198"/>
      <c r="AR675" s="198"/>
      <c r="AS675" s="198"/>
      <c r="AT675" s="198"/>
      <c r="AU675" s="198"/>
      <c r="AV675" s="198"/>
      <c r="AW675" s="198" t="s">
        <v>61</v>
      </c>
      <c r="AX675" s="198" t="s">
        <v>62</v>
      </c>
      <c r="AY675" s="198" t="s">
        <v>1330</v>
      </c>
      <c r="AZ675" s="344" t="s">
        <v>3028</v>
      </c>
      <c r="BA675" s="198" t="s">
        <v>65</v>
      </c>
      <c r="BB675" s="198" t="s">
        <v>66</v>
      </c>
      <c r="BC675" s="344" t="s">
        <v>382</v>
      </c>
      <c r="BD675" s="198"/>
      <c r="BE675" s="343"/>
      <c r="BF675" s="418"/>
      <c r="BG675" s="198"/>
      <c r="BH675" s="198"/>
      <c r="BI675" s="198"/>
      <c r="BJ675" s="198"/>
      <c r="BK675" s="198"/>
      <c r="BL675" s="198"/>
      <c r="BM675" s="198"/>
      <c r="BN675" s="198"/>
      <c r="BO675" s="198"/>
      <c r="BP675" s="198"/>
      <c r="BQ675" s="198"/>
      <c r="BR675" s="198"/>
      <c r="BS675" s="198"/>
      <c r="BT675" s="198"/>
      <c r="BU675" s="198"/>
      <c r="BV675" s="198"/>
      <c r="BW675" s="198"/>
      <c r="BX675" s="198"/>
      <c r="BY675" s="198"/>
      <c r="BZ675" s="198"/>
      <c r="CA675" s="198"/>
      <c r="CB675" s="198"/>
      <c r="CC675" s="198"/>
      <c r="CD675" s="198"/>
      <c r="CE675" s="198"/>
      <c r="CF675" s="198"/>
      <c r="CG675" s="198"/>
      <c r="CH675" s="198"/>
      <c r="CI675" s="198"/>
      <c r="CJ675" s="198"/>
      <c r="CK675" s="198"/>
      <c r="CL675" s="198"/>
      <c r="CM675" s="198"/>
      <c r="CN675" s="198"/>
      <c r="CO675" s="198"/>
      <c r="CP675" s="198"/>
      <c r="CQ675" s="198"/>
      <c r="CR675" s="198"/>
      <c r="CS675" s="198"/>
      <c r="CT675" s="198"/>
      <c r="CU675" s="198"/>
      <c r="CV675" s="198"/>
      <c r="CW675" s="198"/>
      <c r="CX675" s="198"/>
      <c r="CY675" s="198"/>
      <c r="CZ675" s="198"/>
      <c r="DA675" s="198"/>
      <c r="DB675" s="198"/>
      <c r="DC675" s="198"/>
    </row>
    <row r="676" spans="1:107" s="38" customFormat="1" x14ac:dyDescent="0.25">
      <c r="A676" s="263" t="str">
        <f t="shared" si="84"/>
        <v>N-CO-MS-000460-E-XX-XX-XX-XX-01</v>
      </c>
      <c r="B676" s="2" t="s">
        <v>3029</v>
      </c>
      <c r="C676" s="3" t="str">
        <f t="shared" si="83"/>
        <v>8.11.03.FESI7.v01</v>
      </c>
      <c r="D676" s="2" t="s">
        <v>3020</v>
      </c>
      <c r="E676" s="2" t="s">
        <v>142</v>
      </c>
      <c r="F676" s="2" t="s">
        <v>1223</v>
      </c>
      <c r="G676" s="3" t="s">
        <v>3030</v>
      </c>
      <c r="H676" s="3" t="s">
        <v>3022</v>
      </c>
      <c r="I676" s="3" t="s">
        <v>3023</v>
      </c>
      <c r="J676" s="496">
        <v>8760</v>
      </c>
      <c r="K676" s="19">
        <v>0.95</v>
      </c>
      <c r="L676" s="29">
        <v>2.0000000000000001E-4</v>
      </c>
      <c r="M676" s="496">
        <v>0.76</v>
      </c>
      <c r="N676" s="29">
        <f>K676*L676</f>
        <v>1.9000000000000001E-4</v>
      </c>
      <c r="O676" s="7"/>
      <c r="P676" s="496">
        <v>12</v>
      </c>
      <c r="Q676" s="440">
        <v>0</v>
      </c>
      <c r="R676" s="2" t="s">
        <v>3024</v>
      </c>
      <c r="S676" s="2"/>
      <c r="T676" s="2"/>
      <c r="U676" s="2"/>
      <c r="V676" s="2"/>
      <c r="W676" s="9">
        <v>0</v>
      </c>
      <c r="X676" s="3"/>
      <c r="Y676" s="37"/>
      <c r="Z676" s="496" t="s">
        <v>223</v>
      </c>
      <c r="AA676" s="2"/>
      <c r="AB676" s="58"/>
      <c r="AC676" s="58">
        <v>40809</v>
      </c>
      <c r="AD676" s="18"/>
      <c r="AE676" s="2"/>
      <c r="AF676" s="2"/>
      <c r="AG676" s="2"/>
      <c r="AH676" s="2"/>
      <c r="AI676" s="2"/>
      <c r="AJ676" s="2"/>
      <c r="AK676" s="2"/>
      <c r="AL676" s="108"/>
      <c r="AM676" s="198"/>
      <c r="AN676" s="198"/>
      <c r="AO676" s="198"/>
      <c r="AP676" s="198"/>
      <c r="AQ676" s="198"/>
      <c r="AR676" s="198"/>
      <c r="AS676" s="198"/>
      <c r="AT676" s="198"/>
      <c r="AU676" s="198"/>
      <c r="AV676" s="198"/>
      <c r="AW676" s="198" t="s">
        <v>61</v>
      </c>
      <c r="AX676" s="198" t="s">
        <v>62</v>
      </c>
      <c r="AY676" s="198" t="s">
        <v>1330</v>
      </c>
      <c r="AZ676" s="344" t="s">
        <v>3031</v>
      </c>
      <c r="BA676" s="198" t="s">
        <v>65</v>
      </c>
      <c r="BB676" s="198" t="s">
        <v>66</v>
      </c>
      <c r="BC676" s="344" t="s">
        <v>382</v>
      </c>
      <c r="BD676" s="198"/>
      <c r="BE676" s="343"/>
      <c r="BF676" s="418"/>
      <c r="BG676" s="198"/>
      <c r="BH676" s="198"/>
      <c r="BI676" s="198"/>
      <c r="BJ676" s="198"/>
      <c r="BK676" s="198"/>
      <c r="BL676" s="198"/>
      <c r="BM676" s="198"/>
      <c r="BN676" s="198"/>
      <c r="BO676" s="198"/>
      <c r="BP676" s="198"/>
      <c r="BQ676" s="198"/>
      <c r="BR676" s="198"/>
      <c r="BS676" s="198"/>
      <c r="BT676" s="198"/>
      <c r="BU676" s="198"/>
      <c r="BV676" s="198"/>
      <c r="BW676" s="198"/>
      <c r="BX676" s="198"/>
      <c r="BY676" s="198"/>
      <c r="BZ676" s="198"/>
      <c r="CA676" s="198"/>
      <c r="CB676" s="198"/>
      <c r="CC676" s="198"/>
      <c r="CD676" s="198"/>
      <c r="CE676" s="198"/>
      <c r="CF676" s="198"/>
      <c r="CG676" s="198"/>
      <c r="CH676" s="198"/>
      <c r="CI676" s="198"/>
      <c r="CJ676" s="198"/>
      <c r="CK676" s="198"/>
      <c r="CL676" s="198"/>
      <c r="CM676" s="198"/>
      <c r="CN676" s="198"/>
      <c r="CO676" s="198"/>
      <c r="CP676" s="198"/>
      <c r="CQ676" s="198"/>
      <c r="CR676" s="198"/>
      <c r="CS676" s="198"/>
      <c r="CT676" s="198"/>
      <c r="CU676" s="198"/>
      <c r="CV676" s="198"/>
      <c r="CW676" s="198"/>
      <c r="CX676" s="198"/>
      <c r="CY676" s="198"/>
      <c r="CZ676" s="198"/>
      <c r="DA676" s="198"/>
      <c r="DB676" s="198"/>
      <c r="DC676" s="198"/>
    </row>
    <row r="677" spans="1:107" s="38" customFormat="1" x14ac:dyDescent="0.25">
      <c r="A677" s="263" t="str">
        <f t="shared" si="84"/>
        <v>N-CO-MS-000461-E-XX-XX-XX-XX-01</v>
      </c>
      <c r="B677" s="150" t="s">
        <v>3032</v>
      </c>
      <c r="C677" s="151" t="str">
        <f t="shared" si="83"/>
        <v>8.17.01.FESI32.v01</v>
      </c>
      <c r="D677" s="150" t="s">
        <v>3033</v>
      </c>
      <c r="E677" s="150" t="s">
        <v>142</v>
      </c>
      <c r="F677" s="150" t="s">
        <v>1223</v>
      </c>
      <c r="G677" s="150" t="s">
        <v>3034</v>
      </c>
      <c r="H677" s="150" t="s">
        <v>3035</v>
      </c>
      <c r="I677" s="150" t="s">
        <v>3036</v>
      </c>
      <c r="J677" s="162">
        <v>8760</v>
      </c>
      <c r="K677" s="152">
        <v>1</v>
      </c>
      <c r="L677" s="153">
        <v>0.10199999999999999</v>
      </c>
      <c r="M677" s="162">
        <v>895</v>
      </c>
      <c r="N677" s="153">
        <v>0.10199999999999999</v>
      </c>
      <c r="O677" s="171">
        <v>0</v>
      </c>
      <c r="P677" s="162">
        <v>12</v>
      </c>
      <c r="Q677" s="431">
        <v>150</v>
      </c>
      <c r="R677" s="150" t="s">
        <v>3037</v>
      </c>
      <c r="S677" s="150"/>
      <c r="T677" s="150"/>
      <c r="U677" s="150"/>
      <c r="V677" s="150"/>
      <c r="W677" s="199">
        <v>75</v>
      </c>
      <c r="X677" s="150" t="s">
        <v>1105</v>
      </c>
      <c r="Y677" s="156"/>
      <c r="Z677" s="162" t="s">
        <v>223</v>
      </c>
      <c r="AA677" s="150"/>
      <c r="AB677" s="158"/>
      <c r="AC677" s="158">
        <v>41485</v>
      </c>
      <c r="AD677" s="159"/>
      <c r="AE677" s="150"/>
      <c r="AF677" s="150"/>
      <c r="AG677" s="150"/>
      <c r="AH677" s="150"/>
      <c r="AI677" s="150"/>
      <c r="AJ677" s="150"/>
      <c r="AK677" s="150"/>
      <c r="AL677" s="160"/>
      <c r="AM677" s="198"/>
      <c r="AN677" s="198"/>
      <c r="AO677" s="198"/>
      <c r="AP677" s="198"/>
      <c r="AQ677" s="198"/>
      <c r="AR677" s="198"/>
      <c r="AS677" s="198"/>
      <c r="AT677" s="198"/>
      <c r="AU677" s="198"/>
      <c r="AV677" s="198"/>
      <c r="AW677" s="198" t="s">
        <v>61</v>
      </c>
      <c r="AX677" s="198" t="s">
        <v>62</v>
      </c>
      <c r="AY677" s="198" t="s">
        <v>1330</v>
      </c>
      <c r="AZ677" s="344" t="s">
        <v>3038</v>
      </c>
      <c r="BA677" s="198" t="s">
        <v>65</v>
      </c>
      <c r="BB677" s="198" t="s">
        <v>66</v>
      </c>
      <c r="BC677" s="344" t="s">
        <v>382</v>
      </c>
      <c r="BD677" s="198"/>
      <c r="BE677" s="343"/>
      <c r="BF677" s="418"/>
      <c r="BG677" s="198"/>
      <c r="BH677" s="198"/>
      <c r="BI677" s="198"/>
      <c r="BJ677" s="198"/>
      <c r="BK677" s="198"/>
      <c r="BL677" s="198"/>
      <c r="BM677" s="198"/>
      <c r="BN677" s="198"/>
      <c r="BO677" s="198"/>
      <c r="BP677" s="198"/>
      <c r="BQ677" s="198"/>
      <c r="BR677" s="198"/>
      <c r="BS677" s="198"/>
      <c r="BT677" s="198"/>
      <c r="BU677" s="198"/>
      <c r="BV677" s="198"/>
      <c r="BW677" s="198"/>
      <c r="BX677" s="198"/>
      <c r="BY677" s="198"/>
      <c r="BZ677" s="198"/>
      <c r="CA677" s="198"/>
      <c r="CB677" s="198"/>
      <c r="CC677" s="198"/>
      <c r="CD677" s="198"/>
      <c r="CE677" s="198"/>
      <c r="CF677" s="198"/>
      <c r="CG677" s="198"/>
      <c r="CH677" s="198"/>
      <c r="CI677" s="198"/>
      <c r="CJ677" s="198"/>
      <c r="CK677" s="198"/>
      <c r="CL677" s="198"/>
      <c r="CM677" s="198"/>
      <c r="CN677" s="198"/>
      <c r="CO677" s="198"/>
      <c r="CP677" s="198"/>
      <c r="CQ677" s="198"/>
      <c r="CR677" s="198"/>
      <c r="CS677" s="198"/>
      <c r="CT677" s="198"/>
      <c r="CU677" s="198"/>
      <c r="CV677" s="198"/>
      <c r="CW677" s="198"/>
      <c r="CX677" s="198"/>
      <c r="CY677" s="198"/>
      <c r="CZ677" s="198"/>
      <c r="DA677" s="198"/>
      <c r="DB677" s="198"/>
      <c r="DC677" s="198"/>
    </row>
    <row r="678" spans="1:107" s="38" customFormat="1" x14ac:dyDescent="0.25">
      <c r="A678" s="263" t="str">
        <f t="shared" si="84"/>
        <v>N-CO-MS-000462-E-XX-XX-XX-XX-01</v>
      </c>
      <c r="B678" s="150" t="s">
        <v>3039</v>
      </c>
      <c r="C678" s="151" t="str">
        <f t="shared" si="83"/>
        <v>8.17.02.FESI32.v01</v>
      </c>
      <c r="D678" s="150" t="s">
        <v>3033</v>
      </c>
      <c r="E678" s="150" t="s">
        <v>142</v>
      </c>
      <c r="F678" s="150" t="s">
        <v>1223</v>
      </c>
      <c r="G678" s="150" t="s">
        <v>3040</v>
      </c>
      <c r="H678" s="150" t="s">
        <v>3041</v>
      </c>
      <c r="I678" s="150" t="s">
        <v>3036</v>
      </c>
      <c r="J678" s="162">
        <v>8760</v>
      </c>
      <c r="K678" s="152">
        <v>1</v>
      </c>
      <c r="L678" s="153">
        <v>0.20699999999999999</v>
      </c>
      <c r="M678" s="162">
        <v>1817</v>
      </c>
      <c r="N678" s="153">
        <v>0.20699999999999999</v>
      </c>
      <c r="O678" s="171">
        <v>0</v>
      </c>
      <c r="P678" s="162">
        <v>12</v>
      </c>
      <c r="Q678" s="431">
        <v>150</v>
      </c>
      <c r="R678" s="150" t="s">
        <v>3037</v>
      </c>
      <c r="S678" s="150"/>
      <c r="T678" s="150"/>
      <c r="U678" s="150"/>
      <c r="V678" s="150"/>
      <c r="W678" s="199">
        <v>75</v>
      </c>
      <c r="X678" s="150" t="s">
        <v>1105</v>
      </c>
      <c r="Y678" s="156"/>
      <c r="Z678" s="162" t="s">
        <v>223</v>
      </c>
      <c r="AA678" s="150"/>
      <c r="AB678" s="158"/>
      <c r="AC678" s="158">
        <v>41485</v>
      </c>
      <c r="AD678" s="159"/>
      <c r="AE678" s="150"/>
      <c r="AF678" s="150"/>
      <c r="AG678" s="150"/>
      <c r="AH678" s="150"/>
      <c r="AI678" s="150"/>
      <c r="AJ678" s="150"/>
      <c r="AK678" s="150"/>
      <c r="AL678" s="160"/>
      <c r="AM678" s="198"/>
      <c r="AN678" s="198"/>
      <c r="AO678" s="198"/>
      <c r="AP678" s="198"/>
      <c r="AQ678" s="198"/>
      <c r="AR678" s="198"/>
      <c r="AS678" s="198"/>
      <c r="AT678" s="198"/>
      <c r="AU678" s="198"/>
      <c r="AV678" s="198"/>
      <c r="AW678" s="198" t="s">
        <v>61</v>
      </c>
      <c r="AX678" s="198" t="s">
        <v>62</v>
      </c>
      <c r="AY678" s="198" t="s">
        <v>1330</v>
      </c>
      <c r="AZ678" s="344" t="s">
        <v>3042</v>
      </c>
      <c r="BA678" s="198" t="s">
        <v>65</v>
      </c>
      <c r="BB678" s="198" t="s">
        <v>66</v>
      </c>
      <c r="BC678" s="344" t="s">
        <v>382</v>
      </c>
      <c r="BD678" s="198"/>
      <c r="BE678" s="343"/>
      <c r="BF678" s="418"/>
      <c r="BG678" s="198"/>
      <c r="BH678" s="198"/>
      <c r="BI678" s="198"/>
      <c r="BJ678" s="198"/>
      <c r="BK678" s="198"/>
      <c r="BL678" s="198"/>
      <c r="BM678" s="198"/>
      <c r="BN678" s="198"/>
      <c r="BO678" s="198"/>
      <c r="BP678" s="198"/>
      <c r="BQ678" s="198"/>
      <c r="BR678" s="198"/>
      <c r="BS678" s="198"/>
      <c r="BT678" s="198"/>
      <c r="BU678" s="198"/>
      <c r="BV678" s="198"/>
      <c r="BW678" s="198"/>
      <c r="BX678" s="198"/>
      <c r="BY678" s="198"/>
      <c r="BZ678" s="198"/>
      <c r="CA678" s="198"/>
      <c r="CB678" s="198"/>
      <c r="CC678" s="198"/>
      <c r="CD678" s="198"/>
      <c r="CE678" s="198"/>
      <c r="CF678" s="198"/>
      <c r="CG678" s="198"/>
      <c r="CH678" s="198"/>
      <c r="CI678" s="198"/>
      <c r="CJ678" s="198"/>
      <c r="CK678" s="198"/>
      <c r="CL678" s="198"/>
      <c r="CM678" s="198"/>
      <c r="CN678" s="198"/>
      <c r="CO678" s="198"/>
      <c r="CP678" s="198"/>
      <c r="CQ678" s="198"/>
      <c r="CR678" s="198"/>
      <c r="CS678" s="198"/>
      <c r="CT678" s="198"/>
      <c r="CU678" s="198"/>
      <c r="CV678" s="198"/>
      <c r="CW678" s="198"/>
      <c r="CX678" s="198"/>
      <c r="CY678" s="198"/>
      <c r="CZ678" s="198"/>
      <c r="DA678" s="198"/>
      <c r="DB678" s="198"/>
      <c r="DC678" s="198"/>
    </row>
    <row r="679" spans="1:107" s="38" customFormat="1" x14ac:dyDescent="0.25">
      <c r="A679" s="263" t="str">
        <f t="shared" si="84"/>
        <v>N-CO-MS-000463-E-XX-XX-XX-XX-01</v>
      </c>
      <c r="B679" s="150" t="s">
        <v>3043</v>
      </c>
      <c r="C679" s="151" t="str">
        <f t="shared" si="83"/>
        <v>8.17.03.FESI32.v01</v>
      </c>
      <c r="D679" s="150" t="s">
        <v>3033</v>
      </c>
      <c r="E679" s="150" t="s">
        <v>142</v>
      </c>
      <c r="F679" s="150" t="s">
        <v>1223</v>
      </c>
      <c r="G679" s="150" t="s">
        <v>3044</v>
      </c>
      <c r="H679" s="150" t="s">
        <v>3045</v>
      </c>
      <c r="I679" s="150" t="s">
        <v>3036</v>
      </c>
      <c r="J679" s="162">
        <v>8760</v>
      </c>
      <c r="K679" s="152">
        <v>1</v>
      </c>
      <c r="L679" s="153">
        <v>2.1999999999999999E-2</v>
      </c>
      <c r="M679" s="162">
        <v>193</v>
      </c>
      <c r="N679" s="153">
        <v>2.1999999999999999E-2</v>
      </c>
      <c r="O679" s="171">
        <v>0</v>
      </c>
      <c r="P679" s="162">
        <v>12</v>
      </c>
      <c r="Q679" s="431">
        <v>150</v>
      </c>
      <c r="R679" s="150" t="s">
        <v>3037</v>
      </c>
      <c r="S679" s="150"/>
      <c r="T679" s="150"/>
      <c r="U679" s="150"/>
      <c r="V679" s="150"/>
      <c r="W679" s="199">
        <v>75</v>
      </c>
      <c r="X679" s="150" t="s">
        <v>1105</v>
      </c>
      <c r="Y679" s="156"/>
      <c r="Z679" s="162" t="s">
        <v>223</v>
      </c>
      <c r="AA679" s="150"/>
      <c r="AB679" s="158"/>
      <c r="AC679" s="158">
        <v>41485</v>
      </c>
      <c r="AD679" s="159"/>
      <c r="AE679" s="150"/>
      <c r="AF679" s="150"/>
      <c r="AG679" s="150"/>
      <c r="AH679" s="150"/>
      <c r="AI679" s="150"/>
      <c r="AJ679" s="150"/>
      <c r="AK679" s="150"/>
      <c r="AL679" s="160"/>
      <c r="AM679" s="198"/>
      <c r="AN679" s="198"/>
      <c r="AO679" s="198"/>
      <c r="AP679" s="198"/>
      <c r="AQ679" s="198"/>
      <c r="AR679" s="198"/>
      <c r="AS679" s="198"/>
      <c r="AT679" s="198"/>
      <c r="AU679" s="198"/>
      <c r="AV679" s="198"/>
      <c r="AW679" s="198" t="s">
        <v>61</v>
      </c>
      <c r="AX679" s="198" t="s">
        <v>62</v>
      </c>
      <c r="AY679" s="198" t="s">
        <v>1330</v>
      </c>
      <c r="AZ679" s="344" t="s">
        <v>3046</v>
      </c>
      <c r="BA679" s="198" t="s">
        <v>65</v>
      </c>
      <c r="BB679" s="198" t="s">
        <v>66</v>
      </c>
      <c r="BC679" s="344" t="s">
        <v>382</v>
      </c>
      <c r="BD679" s="198"/>
      <c r="BE679" s="343"/>
      <c r="BF679" s="418"/>
      <c r="BG679" s="198"/>
      <c r="BH679" s="198"/>
      <c r="BI679" s="198"/>
      <c r="BJ679" s="198"/>
      <c r="BK679" s="198"/>
      <c r="BL679" s="198"/>
      <c r="BM679" s="198"/>
      <c r="BN679" s="198"/>
      <c r="BO679" s="198"/>
      <c r="BP679" s="198"/>
      <c r="BQ679" s="198"/>
      <c r="BR679" s="198"/>
      <c r="BS679" s="198"/>
      <c r="BT679" s="198"/>
      <c r="BU679" s="198"/>
      <c r="BV679" s="198"/>
      <c r="BW679" s="198"/>
      <c r="BX679" s="198"/>
      <c r="BY679" s="198"/>
      <c r="BZ679" s="198"/>
      <c r="CA679" s="198"/>
      <c r="CB679" s="198"/>
      <c r="CC679" s="198"/>
      <c r="CD679" s="198"/>
      <c r="CE679" s="198"/>
      <c r="CF679" s="198"/>
      <c r="CG679" s="198"/>
      <c r="CH679" s="198"/>
      <c r="CI679" s="198"/>
      <c r="CJ679" s="198"/>
      <c r="CK679" s="198"/>
      <c r="CL679" s="198"/>
      <c r="CM679" s="198"/>
      <c r="CN679" s="198"/>
      <c r="CO679" s="198"/>
      <c r="CP679" s="198"/>
      <c r="CQ679" s="198"/>
      <c r="CR679" s="198"/>
      <c r="CS679" s="198"/>
      <c r="CT679" s="198"/>
      <c r="CU679" s="198"/>
      <c r="CV679" s="198"/>
      <c r="CW679" s="198"/>
      <c r="CX679" s="198"/>
      <c r="CY679" s="198"/>
      <c r="CZ679" s="198"/>
      <c r="DA679" s="198"/>
      <c r="DB679" s="198"/>
      <c r="DC679" s="198"/>
    </row>
    <row r="680" spans="1:107" s="38" customFormat="1" x14ac:dyDescent="0.25">
      <c r="A680" s="263" t="str">
        <f t="shared" si="84"/>
        <v>N-CO-MS-000539-E-XX-XX-XX-XX-01</v>
      </c>
      <c r="B680" s="211" t="s">
        <v>3047</v>
      </c>
      <c r="C680" s="216" t="str">
        <f t="shared" si="83"/>
        <v>8.17.04.FESI32.v01</v>
      </c>
      <c r="D680" s="211" t="s">
        <v>3033</v>
      </c>
      <c r="E680" s="211" t="s">
        <v>142</v>
      </c>
      <c r="F680" s="211" t="s">
        <v>1223</v>
      </c>
      <c r="G680" s="211" t="s">
        <v>3048</v>
      </c>
      <c r="H680" s="211" t="s">
        <v>3049</v>
      </c>
      <c r="I680" s="211" t="s">
        <v>3036</v>
      </c>
      <c r="J680" s="212">
        <v>8760</v>
      </c>
      <c r="K680" s="213"/>
      <c r="L680" s="214"/>
      <c r="M680" s="212"/>
      <c r="N680" s="214"/>
      <c r="O680" s="248">
        <v>0.67515682137148314</v>
      </c>
      <c r="P680" s="212">
        <v>12</v>
      </c>
      <c r="Q680" s="441">
        <v>150</v>
      </c>
      <c r="R680" s="211" t="s">
        <v>3037</v>
      </c>
      <c r="S680" s="211"/>
      <c r="T680" s="211"/>
      <c r="U680" s="211"/>
      <c r="V680" s="211"/>
      <c r="W680" s="246">
        <v>75</v>
      </c>
      <c r="X680" s="211" t="s">
        <v>1105</v>
      </c>
      <c r="Y680" s="226"/>
      <c r="Z680" s="212" t="s">
        <v>223</v>
      </c>
      <c r="AA680" s="211"/>
      <c r="AB680" s="217"/>
      <c r="AC680" s="217">
        <v>41851</v>
      </c>
      <c r="AD680" s="218"/>
      <c r="AE680" s="211"/>
      <c r="AF680" s="211"/>
      <c r="AG680" s="211"/>
      <c r="AH680" s="211"/>
      <c r="AI680" s="211"/>
      <c r="AJ680" s="211"/>
      <c r="AK680" s="211"/>
      <c r="AL680" s="210"/>
      <c r="AM680" s="198"/>
      <c r="AN680" s="198"/>
      <c r="AO680" s="198"/>
      <c r="AP680" s="198"/>
      <c r="AQ680" s="198"/>
      <c r="AR680" s="198"/>
      <c r="AS680" s="198"/>
      <c r="AT680" s="198"/>
      <c r="AU680" s="198"/>
      <c r="AV680" s="198"/>
      <c r="AW680" s="198" t="s">
        <v>61</v>
      </c>
      <c r="AX680" s="198" t="s">
        <v>62</v>
      </c>
      <c r="AY680" s="198" t="s">
        <v>1330</v>
      </c>
      <c r="AZ680" s="344" t="s">
        <v>3050</v>
      </c>
      <c r="BA680" s="198" t="s">
        <v>65</v>
      </c>
      <c r="BB680" s="198" t="s">
        <v>66</v>
      </c>
      <c r="BC680" s="344" t="s">
        <v>382</v>
      </c>
      <c r="BD680" s="198"/>
      <c r="BE680" s="343"/>
      <c r="BF680" s="418"/>
      <c r="BG680" s="198"/>
      <c r="BH680" s="198"/>
      <c r="BI680" s="198"/>
      <c r="BJ680" s="198"/>
      <c r="BK680" s="198"/>
      <c r="BL680" s="198"/>
      <c r="BM680" s="198"/>
      <c r="BN680" s="198"/>
      <c r="BO680" s="198"/>
      <c r="BP680" s="198"/>
      <c r="BQ680" s="198"/>
      <c r="BR680" s="198"/>
      <c r="BS680" s="198"/>
      <c r="BT680" s="198"/>
      <c r="BU680" s="198"/>
      <c r="BV680" s="198"/>
      <c r="BW680" s="198"/>
      <c r="BX680" s="198"/>
      <c r="BY680" s="198"/>
      <c r="BZ680" s="198"/>
      <c r="CA680" s="198"/>
      <c r="CB680" s="198"/>
      <c r="CC680" s="198"/>
      <c r="CD680" s="198"/>
      <c r="CE680" s="198"/>
      <c r="CF680" s="198"/>
      <c r="CG680" s="198"/>
      <c r="CH680" s="198"/>
      <c r="CI680" s="198"/>
      <c r="CJ680" s="198"/>
      <c r="CK680" s="198"/>
      <c r="CL680" s="198"/>
      <c r="CM680" s="198"/>
      <c r="CN680" s="198"/>
      <c r="CO680" s="198"/>
      <c r="CP680" s="198"/>
      <c r="CQ680" s="198"/>
      <c r="CR680" s="198"/>
      <c r="CS680" s="198"/>
      <c r="CT680" s="198"/>
      <c r="CU680" s="198"/>
      <c r="CV680" s="198"/>
      <c r="CW680" s="198"/>
      <c r="CX680" s="198"/>
      <c r="CY680" s="198"/>
      <c r="CZ680" s="198"/>
      <c r="DA680" s="198"/>
      <c r="DB680" s="198"/>
      <c r="DC680" s="198"/>
    </row>
    <row r="681" spans="1:107" s="38" customFormat="1" x14ac:dyDescent="0.25">
      <c r="A681" s="396" t="str">
        <f t="shared" si="84"/>
        <v>N-CO-CL-000464-C-XX-XX-XX-XX-02</v>
      </c>
      <c r="B681" s="150" t="s">
        <v>3051</v>
      </c>
      <c r="C681" s="478" t="str">
        <f t="shared" si="83"/>
        <v>8.18.01.FESI33.v02</v>
      </c>
      <c r="D681" s="150" t="s">
        <v>3052</v>
      </c>
      <c r="E681" s="150" t="s">
        <v>152</v>
      </c>
      <c r="F681" s="150" t="s">
        <v>1223</v>
      </c>
      <c r="G681" s="150" t="s">
        <v>3053</v>
      </c>
      <c r="H681" s="150" t="s">
        <v>3054</v>
      </c>
      <c r="I681" s="150" t="s">
        <v>3055</v>
      </c>
      <c r="J681" s="162">
        <v>1781</v>
      </c>
      <c r="K681" s="152"/>
      <c r="L681" s="153">
        <v>6.6254912970241432E-5</v>
      </c>
      <c r="M681" s="162">
        <v>0.11799999999999999</v>
      </c>
      <c r="N681" s="153">
        <v>0</v>
      </c>
      <c r="O681" s="171">
        <v>0.58499999999999996</v>
      </c>
      <c r="P681" s="162">
        <v>15</v>
      </c>
      <c r="Q681" s="431">
        <v>0.15</v>
      </c>
      <c r="R681" s="150" t="s">
        <v>3037</v>
      </c>
      <c r="S681" s="150"/>
      <c r="T681" s="150"/>
      <c r="U681" s="150"/>
      <c r="V681" s="150"/>
      <c r="W681" s="199">
        <v>15</v>
      </c>
      <c r="X681" s="150" t="s">
        <v>1105</v>
      </c>
      <c r="Y681" s="156"/>
      <c r="Z681" s="162" t="s">
        <v>223</v>
      </c>
      <c r="AA681" s="150" t="s">
        <v>3056</v>
      </c>
      <c r="AB681" s="437">
        <v>42580</v>
      </c>
      <c r="AC681" s="158">
        <v>41485</v>
      </c>
      <c r="AD681" s="159"/>
      <c r="AE681" s="150"/>
      <c r="AF681" s="150"/>
      <c r="AG681" s="150"/>
      <c r="AH681" s="150"/>
      <c r="AI681" s="150"/>
      <c r="AJ681" s="150"/>
      <c r="AK681" s="150"/>
      <c r="AL681" s="160"/>
      <c r="AM681" s="198"/>
      <c r="AN681" s="198"/>
      <c r="AO681" s="198"/>
      <c r="AP681" s="198"/>
      <c r="AQ681" s="198"/>
      <c r="AR681" s="198"/>
      <c r="AS681" s="198"/>
      <c r="AT681" s="198"/>
      <c r="AU681" s="198"/>
      <c r="AV681" s="198"/>
      <c r="AW681" s="198" t="s">
        <v>61</v>
      </c>
      <c r="AX681" s="198" t="s">
        <v>62</v>
      </c>
      <c r="AY681" s="198" t="s">
        <v>1977</v>
      </c>
      <c r="AZ681" s="344" t="s">
        <v>3057</v>
      </c>
      <c r="BA681" s="198" t="s">
        <v>1225</v>
      </c>
      <c r="BB681" s="198" t="s">
        <v>66</v>
      </c>
      <c r="BC681" s="344" t="s">
        <v>67</v>
      </c>
      <c r="BD681" s="198"/>
      <c r="BE681" s="343"/>
      <c r="BF681" s="418"/>
      <c r="BG681" s="198"/>
      <c r="BH681" s="198"/>
      <c r="BI681" s="198"/>
      <c r="BJ681" s="198"/>
      <c r="BK681" s="198"/>
      <c r="BL681" s="198"/>
      <c r="BM681" s="198"/>
      <c r="BN681" s="198"/>
      <c r="BO681" s="198"/>
      <c r="BP681" s="198"/>
      <c r="BQ681" s="198"/>
      <c r="BR681" s="198"/>
      <c r="BS681" s="198"/>
      <c r="BT681" s="198"/>
      <c r="BU681" s="198"/>
      <c r="BV681" s="198"/>
      <c r="BW681" s="198"/>
      <c r="BX681" s="198"/>
      <c r="BY681" s="198"/>
      <c r="BZ681" s="198"/>
      <c r="CA681" s="198"/>
      <c r="CB681" s="198"/>
      <c r="CC681" s="198"/>
      <c r="CD681" s="198"/>
      <c r="CE681" s="198"/>
      <c r="CF681" s="198"/>
      <c r="CG681" s="198"/>
      <c r="CH681" s="198"/>
      <c r="CI681" s="198"/>
      <c r="CJ681" s="198"/>
      <c r="CK681" s="198"/>
      <c r="CL681" s="198"/>
      <c r="CM681" s="198"/>
      <c r="CN681" s="198"/>
      <c r="CO681" s="198"/>
      <c r="CP681" s="198"/>
      <c r="CQ681" s="198"/>
      <c r="CR681" s="198"/>
      <c r="CS681" s="198"/>
      <c r="CT681" s="198"/>
      <c r="CU681" s="198"/>
      <c r="CV681" s="198"/>
      <c r="CW681" s="198"/>
      <c r="CX681" s="198"/>
      <c r="CY681" s="198"/>
      <c r="CZ681" s="198"/>
      <c r="DA681" s="198"/>
      <c r="DB681" s="198"/>
      <c r="DC681" s="198"/>
    </row>
    <row r="682" spans="1:107" s="38" customFormat="1" x14ac:dyDescent="0.25">
      <c r="A682" s="263" t="str">
        <f t="shared" ref="A682" si="85">CONCATENATE(AW682,"-",AX682,"-",AY682,"-",BE682,"-",BA682,BB682,BC682)</f>
        <v>N-CO-CL-000726-G-XX-XX-XX-XX-01</v>
      </c>
      <c r="B682" s="147" t="s">
        <v>3058</v>
      </c>
      <c r="C682" s="140" t="str">
        <f t="shared" si="83"/>
        <v>8.18.02.FESI33a.v01</v>
      </c>
      <c r="D682" s="147" t="s">
        <v>3059</v>
      </c>
      <c r="E682" s="147" t="s">
        <v>142</v>
      </c>
      <c r="F682" s="147" t="s">
        <v>1223</v>
      </c>
      <c r="G682" s="147" t="s">
        <v>3060</v>
      </c>
      <c r="H682" s="147" t="s">
        <v>3061</v>
      </c>
      <c r="I682" s="147" t="s">
        <v>3062</v>
      </c>
      <c r="J682" s="354">
        <v>1781</v>
      </c>
      <c r="K682" s="364"/>
      <c r="L682" s="365"/>
      <c r="M682" s="354"/>
      <c r="N682" s="365"/>
      <c r="O682" s="357">
        <v>0.33394000000000001</v>
      </c>
      <c r="P682" s="354">
        <v>15</v>
      </c>
      <c r="Q682" s="443">
        <v>0.15</v>
      </c>
      <c r="R682" s="147" t="s">
        <v>3037</v>
      </c>
      <c r="S682" s="147"/>
      <c r="T682" s="147"/>
      <c r="U682" s="147"/>
      <c r="V682" s="147"/>
      <c r="W682" s="362">
        <v>15</v>
      </c>
      <c r="X682" s="140" t="s">
        <v>1105</v>
      </c>
      <c r="Y682" s="363"/>
      <c r="Z682" s="354" t="s">
        <v>223</v>
      </c>
      <c r="AA682" s="147"/>
      <c r="AB682" s="356"/>
      <c r="AC682" s="356">
        <v>42580</v>
      </c>
      <c r="AD682" s="122"/>
      <c r="AE682" s="147"/>
      <c r="AF682" s="147"/>
      <c r="AG682" s="147"/>
      <c r="AH682" s="147"/>
      <c r="AI682" s="147"/>
      <c r="AJ682" s="147"/>
      <c r="AK682" s="147"/>
      <c r="AL682" s="123"/>
      <c r="AM682" s="198"/>
      <c r="AN682" s="198"/>
      <c r="AO682" s="198"/>
      <c r="AP682" s="198"/>
      <c r="AQ682" s="198"/>
      <c r="AR682" s="198"/>
      <c r="AS682" s="198"/>
      <c r="AT682" s="198"/>
      <c r="AU682" s="198"/>
      <c r="AV682" s="198"/>
      <c r="AW682" s="198" t="s">
        <v>61</v>
      </c>
      <c r="AX682" s="198" t="s">
        <v>62</v>
      </c>
      <c r="AY682" s="198" t="s">
        <v>1977</v>
      </c>
      <c r="AZ682" s="402"/>
      <c r="BA682" s="401" t="s">
        <v>978</v>
      </c>
      <c r="BB682" s="198" t="s">
        <v>66</v>
      </c>
      <c r="BC682" s="344" t="s">
        <v>382</v>
      </c>
      <c r="BD682" s="401"/>
      <c r="BE682" s="343" t="s">
        <v>3063</v>
      </c>
      <c r="BF682" s="418"/>
      <c r="BG682" s="198"/>
      <c r="BH682" s="198"/>
      <c r="BI682" s="198"/>
      <c r="BJ682" s="198"/>
      <c r="BK682" s="198"/>
      <c r="BL682" s="198"/>
      <c r="BM682" s="198"/>
      <c r="BN682" s="198"/>
      <c r="BO682" s="198"/>
      <c r="BP682" s="198"/>
      <c r="BQ682" s="198"/>
      <c r="BR682" s="198"/>
      <c r="BS682" s="198"/>
      <c r="BT682" s="198"/>
      <c r="BU682" s="198"/>
      <c r="BV682" s="198"/>
      <c r="BW682" s="198"/>
      <c r="BX682" s="198"/>
      <c r="BY682" s="198"/>
      <c r="BZ682" s="198"/>
      <c r="CA682" s="198"/>
      <c r="CB682" s="198"/>
      <c r="CC682" s="198"/>
      <c r="CD682" s="198"/>
      <c r="CE682" s="198"/>
      <c r="CF682" s="198"/>
      <c r="CG682" s="198"/>
      <c r="CH682" s="198"/>
      <c r="CI682" s="198"/>
      <c r="CJ682" s="198"/>
      <c r="CK682" s="198"/>
      <c r="CL682" s="198"/>
      <c r="CM682" s="198"/>
      <c r="CN682" s="198"/>
      <c r="CO682" s="198"/>
      <c r="CP682" s="198"/>
      <c r="CQ682" s="198"/>
      <c r="CR682" s="198"/>
      <c r="CS682" s="198"/>
      <c r="CT682" s="198"/>
      <c r="CU682" s="198"/>
      <c r="CV682" s="198"/>
      <c r="CW682" s="198"/>
      <c r="CX682" s="198"/>
      <c r="CY682" s="198"/>
      <c r="CZ682" s="198"/>
      <c r="DA682" s="198"/>
      <c r="DB682" s="198"/>
      <c r="DC682" s="198"/>
    </row>
    <row r="683" spans="1:107" s="38" customFormat="1" x14ac:dyDescent="0.25">
      <c r="A683" s="263" t="str">
        <f t="shared" si="84"/>
        <v>N-CO-MS-000465-E-XX-XX-XX-XX-01</v>
      </c>
      <c r="B683" s="2" t="s">
        <v>3064</v>
      </c>
      <c r="C683" s="3" t="str">
        <f t="shared" si="83"/>
        <v>9.01.01.FESR1.v01</v>
      </c>
      <c r="D683" s="2" t="s">
        <v>3065</v>
      </c>
      <c r="E683" s="2" t="s">
        <v>142</v>
      </c>
      <c r="F683" s="2" t="s">
        <v>1223</v>
      </c>
      <c r="G683" s="2" t="s">
        <v>3066</v>
      </c>
      <c r="H683" s="3" t="s">
        <v>3067</v>
      </c>
      <c r="I683" s="3" t="s">
        <v>3068</v>
      </c>
      <c r="J683" s="496">
        <v>1145</v>
      </c>
      <c r="K683" s="496">
        <v>0.47</v>
      </c>
      <c r="L683" s="496">
        <v>1</v>
      </c>
      <c r="M683" s="496">
        <v>1145</v>
      </c>
      <c r="N683" s="496">
        <v>0.47</v>
      </c>
      <c r="O683" s="496"/>
      <c r="P683" s="496">
        <v>20</v>
      </c>
      <c r="Q683" s="440">
        <v>8000</v>
      </c>
      <c r="R683" s="8" t="s">
        <v>3069</v>
      </c>
      <c r="S683" s="2"/>
      <c r="T683" s="2"/>
      <c r="U683" s="2"/>
      <c r="V683" s="2"/>
      <c r="W683" s="8">
        <v>800</v>
      </c>
      <c r="X683" s="3" t="s">
        <v>3070</v>
      </c>
      <c r="Y683" s="37" t="s">
        <v>162</v>
      </c>
      <c r="Z683" s="496" t="s">
        <v>223</v>
      </c>
      <c r="AA683" s="2"/>
      <c r="AB683" s="2"/>
      <c r="AC683" s="2"/>
      <c r="AD683" s="18"/>
      <c r="AE683" s="2"/>
      <c r="AF683" s="2" t="s">
        <v>90</v>
      </c>
      <c r="AG683" s="59"/>
      <c r="AH683" s="59"/>
      <c r="AI683" s="59"/>
      <c r="AJ683" s="2"/>
      <c r="AK683" s="2"/>
      <c r="AL683" s="108"/>
      <c r="AM683" s="198"/>
      <c r="AN683" s="198"/>
      <c r="AO683" s="198"/>
      <c r="AP683" s="198"/>
      <c r="AQ683" s="198"/>
      <c r="AR683" s="198"/>
      <c r="AS683" s="198"/>
      <c r="AT683" s="198"/>
      <c r="AU683" s="198"/>
      <c r="AV683" s="198"/>
      <c r="AW683" s="198" t="s">
        <v>61</v>
      </c>
      <c r="AX683" s="198" t="s">
        <v>62</v>
      </c>
      <c r="AY683" s="198" t="s">
        <v>1330</v>
      </c>
      <c r="AZ683" s="344" t="s">
        <v>3071</v>
      </c>
      <c r="BA683" s="198" t="s">
        <v>65</v>
      </c>
      <c r="BB683" s="198" t="s">
        <v>66</v>
      </c>
      <c r="BC683" s="344" t="s">
        <v>382</v>
      </c>
      <c r="BD683" s="198"/>
      <c r="BE683" s="198"/>
      <c r="BF683" s="418"/>
      <c r="BG683" s="198"/>
      <c r="BH683" s="198"/>
      <c r="BI683" s="198"/>
      <c r="BJ683" s="198"/>
      <c r="BK683" s="198"/>
      <c r="BL683" s="198"/>
      <c r="BM683" s="198"/>
      <c r="BN683" s="198"/>
      <c r="BO683" s="198"/>
      <c r="BP683" s="198"/>
      <c r="BQ683" s="198"/>
      <c r="BR683" s="198"/>
      <c r="BS683" s="198"/>
      <c r="BT683" s="198"/>
      <c r="BU683" s="198"/>
      <c r="BV683" s="198"/>
      <c r="BW683" s="198"/>
      <c r="BX683" s="198"/>
      <c r="BY683" s="198"/>
      <c r="BZ683" s="198"/>
      <c r="CA683" s="198"/>
      <c r="CB683" s="198"/>
      <c r="CC683" s="198"/>
      <c r="CD683" s="198"/>
      <c r="CE683" s="198"/>
      <c r="CF683" s="198"/>
      <c r="CG683" s="198"/>
      <c r="CH683" s="198"/>
      <c r="CI683" s="198"/>
      <c r="CJ683" s="198"/>
      <c r="CK683" s="198"/>
      <c r="CL683" s="198"/>
      <c r="CM683" s="198"/>
      <c r="CN683" s="198"/>
      <c r="CO683" s="198"/>
      <c r="CP683" s="198"/>
      <c r="CQ683" s="198"/>
      <c r="CR683" s="198"/>
      <c r="CS683" s="198"/>
      <c r="CT683" s="198"/>
      <c r="CU683" s="198"/>
      <c r="CV683" s="198"/>
      <c r="CW683" s="198"/>
      <c r="CX683" s="198"/>
      <c r="CY683" s="198"/>
      <c r="CZ683" s="198"/>
      <c r="DA683" s="198"/>
      <c r="DB683" s="198"/>
      <c r="DC683" s="198"/>
    </row>
    <row r="684" spans="1:107" s="38" customFormat="1" x14ac:dyDescent="0.25">
      <c r="A684" s="263" t="str">
        <f t="shared" si="84"/>
        <v>N-CO-MS-000466-G-XX-XX-XX-XX-01</v>
      </c>
      <c r="B684" s="2" t="s">
        <v>3072</v>
      </c>
      <c r="C684" s="3" t="str">
        <f t="shared" si="83"/>
        <v>9.51.01.FESA1.v02</v>
      </c>
      <c r="D684" s="2" t="s">
        <v>3073</v>
      </c>
      <c r="E684" s="2" t="s">
        <v>152</v>
      </c>
      <c r="F684" s="2" t="s">
        <v>1223</v>
      </c>
      <c r="G684" s="2" t="s">
        <v>3074</v>
      </c>
      <c r="H684" s="2" t="s">
        <v>3075</v>
      </c>
      <c r="I684" s="2" t="s">
        <v>3076</v>
      </c>
      <c r="J684" s="496">
        <v>3650</v>
      </c>
      <c r="K684" s="19"/>
      <c r="L684" s="20"/>
      <c r="M684" s="496"/>
      <c r="N684" s="20"/>
      <c r="O684" s="11">
        <v>0.129</v>
      </c>
      <c r="P684" s="496">
        <v>5</v>
      </c>
      <c r="Q684" s="440">
        <v>1.5</v>
      </c>
      <c r="R684" s="2" t="s">
        <v>2251</v>
      </c>
      <c r="S684" s="2"/>
      <c r="T684" s="2"/>
      <c r="U684" s="2"/>
      <c r="V684" s="2"/>
      <c r="W684" s="9">
        <v>1</v>
      </c>
      <c r="X684" s="2" t="s">
        <v>3077</v>
      </c>
      <c r="Y684" s="36" t="s">
        <v>56</v>
      </c>
      <c r="Z684" s="496" t="s">
        <v>223</v>
      </c>
      <c r="AA684" s="2" t="s">
        <v>3078</v>
      </c>
      <c r="AB684" s="58">
        <v>42206</v>
      </c>
      <c r="AC684" s="58"/>
      <c r="AD684" s="18"/>
      <c r="AE684" s="2"/>
      <c r="AF684" s="2" t="s">
        <v>90</v>
      </c>
      <c r="AG684" s="59"/>
      <c r="AH684" s="59"/>
      <c r="AI684" s="59"/>
      <c r="AJ684" s="2"/>
      <c r="AK684" s="2"/>
      <c r="AL684" s="108"/>
      <c r="AM684" s="198"/>
      <c r="AN684" s="198"/>
      <c r="AO684" s="198"/>
      <c r="AP684" s="198"/>
      <c r="AQ684" s="198"/>
      <c r="AR684" s="198"/>
      <c r="AS684" s="198"/>
      <c r="AT684" s="198"/>
      <c r="AU684" s="198"/>
      <c r="AV684" s="198"/>
      <c r="AW684" s="198" t="s">
        <v>61</v>
      </c>
      <c r="AX684" s="198" t="s">
        <v>62</v>
      </c>
      <c r="AY684" s="198" t="s">
        <v>1330</v>
      </c>
      <c r="AZ684" s="344" t="s">
        <v>3079</v>
      </c>
      <c r="BA684" s="198" t="s">
        <v>978</v>
      </c>
      <c r="BB684" s="198" t="s">
        <v>66</v>
      </c>
      <c r="BC684" s="344" t="s">
        <v>382</v>
      </c>
      <c r="BD684" s="198"/>
      <c r="BE684" s="198"/>
      <c r="BF684" s="418"/>
      <c r="BG684" s="198"/>
      <c r="BH684" s="198"/>
      <c r="BI684" s="198"/>
      <c r="BJ684" s="198"/>
      <c r="BK684" s="198"/>
      <c r="BL684" s="198"/>
      <c r="BM684" s="198"/>
      <c r="BN684" s="198"/>
      <c r="BO684" s="198"/>
      <c r="BP684" s="198"/>
      <c r="BQ684" s="198"/>
      <c r="BR684" s="198"/>
      <c r="BS684" s="198"/>
      <c r="BT684" s="198"/>
      <c r="BU684" s="198"/>
      <c r="BV684" s="198"/>
      <c r="BW684" s="198"/>
      <c r="BX684" s="198"/>
      <c r="BY684" s="198"/>
      <c r="BZ684" s="198"/>
      <c r="CA684" s="198"/>
      <c r="CB684" s="198"/>
      <c r="CC684" s="198"/>
      <c r="CD684" s="198"/>
      <c r="CE684" s="198"/>
      <c r="CF684" s="198"/>
      <c r="CG684" s="198"/>
      <c r="CH684" s="198"/>
      <c r="CI684" s="198"/>
      <c r="CJ684" s="198"/>
      <c r="CK684" s="198"/>
      <c r="CL684" s="198"/>
      <c r="CM684" s="198"/>
      <c r="CN684" s="198"/>
      <c r="CO684" s="198"/>
      <c r="CP684" s="198"/>
      <c r="CQ684" s="198"/>
      <c r="CR684" s="198"/>
      <c r="CS684" s="198"/>
      <c r="CT684" s="198"/>
      <c r="CU684" s="198"/>
      <c r="CV684" s="198"/>
      <c r="CW684" s="198"/>
      <c r="CX684" s="198"/>
      <c r="CY684" s="198"/>
      <c r="CZ684" s="198"/>
      <c r="DA684" s="198"/>
      <c r="DB684" s="198"/>
      <c r="DC684" s="198"/>
    </row>
    <row r="685" spans="1:107" s="38" customFormat="1" x14ac:dyDescent="0.25">
      <c r="A685" s="263" t="str">
        <f t="shared" si="84"/>
        <v>N-CO-MS-000467-G-XX-XX-XX-XX-02</v>
      </c>
      <c r="B685" s="2" t="s">
        <v>3080</v>
      </c>
      <c r="C685" s="3" t="str">
        <f t="shared" si="83"/>
        <v>9.52.01.FESA2.v02</v>
      </c>
      <c r="D685" s="2" t="s">
        <v>3081</v>
      </c>
      <c r="E685" s="2" t="s">
        <v>152</v>
      </c>
      <c r="F685" s="2" t="s">
        <v>1223</v>
      </c>
      <c r="G685" s="2" t="s">
        <v>3082</v>
      </c>
      <c r="H685" s="2" t="s">
        <v>3083</v>
      </c>
      <c r="I685" s="2" t="s">
        <v>3084</v>
      </c>
      <c r="J685" s="496">
        <v>3650</v>
      </c>
      <c r="K685" s="19"/>
      <c r="L685" s="20"/>
      <c r="M685" s="496"/>
      <c r="N685" s="20"/>
      <c r="O685" s="11">
        <v>0.13600000000000001</v>
      </c>
      <c r="P685" s="496">
        <v>5</v>
      </c>
      <c r="Q685" s="440">
        <v>2.1000000000000001E-2</v>
      </c>
      <c r="R685" s="2" t="s">
        <v>2251</v>
      </c>
      <c r="S685" s="2"/>
      <c r="T685" s="2"/>
      <c r="U685" s="2"/>
      <c r="V685" s="2" t="s">
        <v>3085</v>
      </c>
      <c r="W685" s="28">
        <v>0.1</v>
      </c>
      <c r="X685" s="2" t="s">
        <v>3077</v>
      </c>
      <c r="Y685" s="36" t="s">
        <v>56</v>
      </c>
      <c r="Z685" s="496" t="s">
        <v>223</v>
      </c>
      <c r="AA685" s="2" t="s">
        <v>3078</v>
      </c>
      <c r="AB685" s="58">
        <v>42206</v>
      </c>
      <c r="AC685" s="58"/>
      <c r="AD685" s="18"/>
      <c r="AE685" s="2"/>
      <c r="AF685" s="2" t="s">
        <v>90</v>
      </c>
      <c r="AG685" s="59"/>
      <c r="AH685" s="59"/>
      <c r="AI685" s="59"/>
      <c r="AJ685" s="2"/>
      <c r="AK685" s="2"/>
      <c r="AL685" s="108"/>
      <c r="AM685" s="198"/>
      <c r="AN685" s="198"/>
      <c r="AO685" s="198"/>
      <c r="AP685" s="198"/>
      <c r="AQ685" s="198"/>
      <c r="AR685" s="198"/>
      <c r="AS685" s="198"/>
      <c r="AT685" s="198"/>
      <c r="AU685" s="198"/>
      <c r="AV685" s="198"/>
      <c r="AW685" s="198" t="s">
        <v>61</v>
      </c>
      <c r="AX685" s="198" t="s">
        <v>62</v>
      </c>
      <c r="AY685" s="198" t="s">
        <v>1330</v>
      </c>
      <c r="AZ685" s="344" t="s">
        <v>3086</v>
      </c>
      <c r="BA685" s="198" t="s">
        <v>978</v>
      </c>
      <c r="BB685" s="198" t="s">
        <v>66</v>
      </c>
      <c r="BC685" s="344" t="s">
        <v>67</v>
      </c>
      <c r="BD685" s="198"/>
      <c r="BE685" s="198"/>
      <c r="BF685" s="418"/>
      <c r="BG685" s="198"/>
      <c r="BH685" s="198"/>
      <c r="BI685" s="198"/>
      <c r="BJ685" s="198"/>
      <c r="BK685" s="198"/>
      <c r="BL685" s="198"/>
      <c r="BM685" s="198"/>
      <c r="BN685" s="198"/>
      <c r="BO685" s="198"/>
      <c r="BP685" s="198"/>
      <c r="BQ685" s="198"/>
      <c r="BR685" s="198"/>
      <c r="BS685" s="198"/>
      <c r="BT685" s="198"/>
      <c r="BU685" s="198"/>
      <c r="BV685" s="198"/>
      <c r="BW685" s="198"/>
      <c r="BX685" s="198"/>
      <c r="BY685" s="198"/>
      <c r="BZ685" s="198"/>
      <c r="CA685" s="198"/>
      <c r="CB685" s="198"/>
      <c r="CC685" s="198"/>
      <c r="CD685" s="198"/>
      <c r="CE685" s="198"/>
      <c r="CF685" s="198"/>
      <c r="CG685" s="198"/>
      <c r="CH685" s="198"/>
      <c r="CI685" s="198"/>
      <c r="CJ685" s="198"/>
      <c r="CK685" s="198"/>
      <c r="CL685" s="198"/>
      <c r="CM685" s="198"/>
      <c r="CN685" s="198"/>
      <c r="CO685" s="198"/>
      <c r="CP685" s="198"/>
      <c r="CQ685" s="198"/>
      <c r="CR685" s="198"/>
      <c r="CS685" s="198"/>
      <c r="CT685" s="198"/>
      <c r="CU685" s="198"/>
      <c r="CV685" s="198"/>
      <c r="CW685" s="198"/>
      <c r="CX685" s="198"/>
      <c r="CY685" s="198"/>
      <c r="CZ685" s="198"/>
      <c r="DA685" s="198"/>
      <c r="DB685" s="198"/>
      <c r="DC685" s="198"/>
    </row>
    <row r="686" spans="1:107" s="38" customFormat="1" x14ac:dyDescent="0.25">
      <c r="A686" s="396" t="str">
        <f t="shared" si="84"/>
        <v>N-CO-MS-000540-G-XX-XX-XX-XX-02</v>
      </c>
      <c r="B686" s="211" t="s">
        <v>3087</v>
      </c>
      <c r="C686" s="475" t="str">
        <f t="shared" si="83"/>
        <v>9.52.02.FESA2.v02</v>
      </c>
      <c r="D686" s="211" t="s">
        <v>3081</v>
      </c>
      <c r="E686" s="211" t="s">
        <v>152</v>
      </c>
      <c r="F686" s="211" t="s">
        <v>1223</v>
      </c>
      <c r="G686" s="211" t="s">
        <v>3088</v>
      </c>
      <c r="H686" s="211" t="s">
        <v>3089</v>
      </c>
      <c r="I686" s="211" t="s">
        <v>3084</v>
      </c>
      <c r="J686" s="212">
        <v>3650</v>
      </c>
      <c r="K686" s="213"/>
      <c r="L686" s="214"/>
      <c r="M686" s="212"/>
      <c r="N686" s="214"/>
      <c r="O686" s="248">
        <v>0.435</v>
      </c>
      <c r="P686" s="409">
        <v>4</v>
      </c>
      <c r="Q686" s="441">
        <v>0.114</v>
      </c>
      <c r="R686" s="211" t="s">
        <v>2251</v>
      </c>
      <c r="S686" s="211"/>
      <c r="T686" s="211"/>
      <c r="U686" s="211"/>
      <c r="V686" s="211" t="s">
        <v>3085</v>
      </c>
      <c r="W686" s="249">
        <v>0.1</v>
      </c>
      <c r="X686" s="211" t="s">
        <v>3077</v>
      </c>
      <c r="Y686" s="226" t="s">
        <v>56</v>
      </c>
      <c r="Z686" s="212" t="s">
        <v>3090</v>
      </c>
      <c r="AA686" s="211" t="s">
        <v>3091</v>
      </c>
      <c r="AB686" s="217" t="s">
        <v>3092</v>
      </c>
      <c r="AC686" s="217">
        <v>41851</v>
      </c>
      <c r="AD686" s="218"/>
      <c r="AE686" s="211"/>
      <c r="AF686" s="211"/>
      <c r="AG686" s="211"/>
      <c r="AH686" s="211"/>
      <c r="AI686" s="211"/>
      <c r="AJ686" s="211"/>
      <c r="AK686" s="211"/>
      <c r="AL686" s="210"/>
      <c r="AM686" s="198"/>
      <c r="AN686" s="198"/>
      <c r="AO686" s="198"/>
      <c r="AP686" s="198"/>
      <c r="AQ686" s="198"/>
      <c r="AR686" s="198"/>
      <c r="AS686" s="198"/>
      <c r="AT686" s="198"/>
      <c r="AU686" s="198"/>
      <c r="AV686" s="198"/>
      <c r="AW686" s="198" t="s">
        <v>61</v>
      </c>
      <c r="AX686" s="198" t="s">
        <v>62</v>
      </c>
      <c r="AY686" s="198" t="s">
        <v>1330</v>
      </c>
      <c r="AZ686" s="344" t="s">
        <v>3093</v>
      </c>
      <c r="BA686" s="198" t="s">
        <v>978</v>
      </c>
      <c r="BB686" s="198" t="s">
        <v>66</v>
      </c>
      <c r="BC686" s="344" t="s">
        <v>67</v>
      </c>
      <c r="BD686" s="198"/>
      <c r="BE686" s="198"/>
      <c r="BF686" s="418"/>
      <c r="BG686" s="198"/>
      <c r="BH686" s="198"/>
      <c r="BI686" s="198"/>
      <c r="BJ686" s="198"/>
      <c r="BK686" s="198"/>
      <c r="BL686" s="198"/>
      <c r="BM686" s="198"/>
      <c r="BN686" s="198"/>
      <c r="BO686" s="198"/>
      <c r="BP686" s="198"/>
      <c r="BQ686" s="198"/>
      <c r="BR686" s="198"/>
      <c r="BS686" s="198"/>
      <c r="BT686" s="198"/>
      <c r="BU686" s="198"/>
      <c r="BV686" s="198"/>
      <c r="BW686" s="198"/>
      <c r="BX686" s="198"/>
      <c r="BY686" s="198"/>
      <c r="BZ686" s="198"/>
      <c r="CA686" s="198"/>
      <c r="CB686" s="198"/>
      <c r="CC686" s="198"/>
      <c r="CD686" s="198"/>
      <c r="CE686" s="198"/>
      <c r="CF686" s="198"/>
      <c r="CG686" s="198"/>
      <c r="CH686" s="198"/>
      <c r="CI686" s="198"/>
      <c r="CJ686" s="198"/>
      <c r="CK686" s="198"/>
      <c r="CL686" s="198"/>
      <c r="CM686" s="198"/>
      <c r="CN686" s="198"/>
      <c r="CO686" s="198"/>
      <c r="CP686" s="198"/>
      <c r="CQ686" s="198"/>
      <c r="CR686" s="198"/>
      <c r="CS686" s="198"/>
      <c r="CT686" s="198"/>
      <c r="CU686" s="198"/>
      <c r="CV686" s="198"/>
      <c r="CW686" s="198"/>
      <c r="CX686" s="198"/>
      <c r="CY686" s="198"/>
      <c r="CZ686" s="198"/>
      <c r="DA686" s="198"/>
      <c r="DB686" s="198"/>
      <c r="DC686" s="198"/>
    </row>
    <row r="687" spans="1:107" s="38" customFormat="1" x14ac:dyDescent="0.25">
      <c r="A687" s="263" t="str">
        <f t="shared" si="84"/>
        <v>N-CO-CL-000468-E-XX-XX-XX-XX-01</v>
      </c>
      <c r="B687" s="150" t="s">
        <v>3094</v>
      </c>
      <c r="C687" s="151" t="str">
        <f t="shared" si="83"/>
        <v>9.53.01.FESA3.v01</v>
      </c>
      <c r="D687" s="150" t="s">
        <v>3095</v>
      </c>
      <c r="E687" s="150" t="s">
        <v>142</v>
      </c>
      <c r="F687" s="150" t="s">
        <v>1223</v>
      </c>
      <c r="G687" s="150" t="s">
        <v>3096</v>
      </c>
      <c r="H687" s="150" t="s">
        <v>3097</v>
      </c>
      <c r="I687" s="150" t="s">
        <v>3098</v>
      </c>
      <c r="J687" s="162">
        <v>900</v>
      </c>
      <c r="K687" s="152"/>
      <c r="L687" s="153">
        <v>0</v>
      </c>
      <c r="M687" s="162">
        <v>576</v>
      </c>
      <c r="N687" s="153">
        <v>0.8</v>
      </c>
      <c r="O687" s="171"/>
      <c r="P687" s="162">
        <v>5</v>
      </c>
      <c r="Q687" s="431">
        <v>50</v>
      </c>
      <c r="R687" s="150" t="s">
        <v>3099</v>
      </c>
      <c r="S687" s="150"/>
      <c r="T687" s="150"/>
      <c r="U687" s="150"/>
      <c r="V687" s="150"/>
      <c r="W687" s="199"/>
      <c r="X687" s="150"/>
      <c r="Y687" s="156"/>
      <c r="Z687" s="162" t="s">
        <v>223</v>
      </c>
      <c r="AA687" s="150"/>
      <c r="AB687" s="158"/>
      <c r="AC687" s="158">
        <v>41485</v>
      </c>
      <c r="AD687" s="159"/>
      <c r="AE687" s="150"/>
      <c r="AF687" s="150"/>
      <c r="AG687" s="150"/>
      <c r="AH687" s="150"/>
      <c r="AI687" s="150"/>
      <c r="AJ687" s="150"/>
      <c r="AK687" s="150"/>
      <c r="AL687" s="160"/>
      <c r="AM687" s="198"/>
      <c r="AN687" s="198"/>
      <c r="AO687" s="198"/>
      <c r="AP687" s="198"/>
      <c r="AQ687" s="198"/>
      <c r="AR687" s="198"/>
      <c r="AS687" s="198"/>
      <c r="AT687" s="198"/>
      <c r="AU687" s="198"/>
      <c r="AV687" s="198"/>
      <c r="AW687" s="198" t="s">
        <v>61</v>
      </c>
      <c r="AX687" s="198" t="s">
        <v>62</v>
      </c>
      <c r="AY687" s="198" t="s">
        <v>1977</v>
      </c>
      <c r="AZ687" s="344" t="s">
        <v>3100</v>
      </c>
      <c r="BA687" s="198" t="s">
        <v>65</v>
      </c>
      <c r="BB687" s="198" t="s">
        <v>66</v>
      </c>
      <c r="BC687" s="344" t="s">
        <v>382</v>
      </c>
      <c r="BD687" s="198"/>
      <c r="BE687" s="198"/>
      <c r="BF687" s="418"/>
      <c r="BG687" s="198"/>
      <c r="BH687" s="198"/>
      <c r="BI687" s="198"/>
      <c r="BJ687" s="198"/>
      <c r="BK687" s="198"/>
      <c r="BL687" s="198"/>
      <c r="BM687" s="198"/>
      <c r="BN687" s="198"/>
      <c r="BO687" s="198"/>
      <c r="BP687" s="198"/>
      <c r="BQ687" s="198"/>
      <c r="BR687" s="198"/>
      <c r="BS687" s="198"/>
      <c r="BT687" s="198"/>
      <c r="BU687" s="198"/>
      <c r="BV687" s="198"/>
      <c r="BW687" s="198"/>
      <c r="BX687" s="198"/>
      <c r="BY687" s="198"/>
      <c r="BZ687" s="198"/>
      <c r="CA687" s="198"/>
      <c r="CB687" s="198"/>
      <c r="CC687" s="198"/>
      <c r="CD687" s="198"/>
      <c r="CE687" s="198"/>
      <c r="CF687" s="198"/>
      <c r="CG687" s="198"/>
      <c r="CH687" s="198"/>
      <c r="CI687" s="198"/>
      <c r="CJ687" s="198"/>
      <c r="CK687" s="198"/>
      <c r="CL687" s="198"/>
      <c r="CM687" s="198"/>
      <c r="CN687" s="198"/>
      <c r="CO687" s="198"/>
      <c r="CP687" s="198"/>
      <c r="CQ687" s="198"/>
      <c r="CR687" s="198"/>
      <c r="CS687" s="198"/>
      <c r="CT687" s="198"/>
      <c r="CU687" s="198"/>
      <c r="CV687" s="198"/>
      <c r="CW687" s="198"/>
      <c r="CX687" s="198"/>
      <c r="CY687" s="198"/>
      <c r="CZ687" s="198"/>
      <c r="DA687" s="198"/>
      <c r="DB687" s="198"/>
      <c r="DC687" s="198"/>
    </row>
    <row r="688" spans="1:107" s="38" customFormat="1" x14ac:dyDescent="0.25">
      <c r="A688" s="396" t="str">
        <f t="shared" si="84"/>
        <v>N-CO-MS-000469-E-XX-XX-XX-XX-02</v>
      </c>
      <c r="B688" s="150" t="s">
        <v>3101</v>
      </c>
      <c r="C688" s="478" t="str">
        <f t="shared" si="83"/>
        <v>9.54.01.FESA4.v01</v>
      </c>
      <c r="D688" s="150" t="s">
        <v>3102</v>
      </c>
      <c r="E688" s="150" t="s">
        <v>142</v>
      </c>
      <c r="F688" s="150" t="s">
        <v>1223</v>
      </c>
      <c r="G688" s="150" t="s">
        <v>3103</v>
      </c>
      <c r="H688" s="150" t="s">
        <v>3104</v>
      </c>
      <c r="I688" s="150" t="s">
        <v>3105</v>
      </c>
      <c r="J688" s="162">
        <v>3040</v>
      </c>
      <c r="K688" s="403"/>
      <c r="L688" s="153">
        <v>0.52500000000000002</v>
      </c>
      <c r="M688" s="502">
        <v>1596</v>
      </c>
      <c r="N688" s="413">
        <v>0</v>
      </c>
      <c r="O688" s="171"/>
      <c r="P688" s="162">
        <v>10</v>
      </c>
      <c r="Q688" s="431">
        <v>788</v>
      </c>
      <c r="R688" s="150" t="s">
        <v>3106</v>
      </c>
      <c r="S688" s="150"/>
      <c r="T688" s="150"/>
      <c r="U688" s="150"/>
      <c r="V688" s="150"/>
      <c r="W688" s="199"/>
      <c r="X688" s="150"/>
      <c r="Y688" s="156"/>
      <c r="Z688" s="162" t="s">
        <v>223</v>
      </c>
      <c r="AA688" s="436" t="s">
        <v>3107</v>
      </c>
      <c r="AB688" s="437">
        <v>42580</v>
      </c>
      <c r="AC688" s="158">
        <v>41485</v>
      </c>
      <c r="AD688" s="159"/>
      <c r="AE688" s="150"/>
      <c r="AF688" s="150"/>
      <c r="AG688" s="150"/>
      <c r="AH688" s="150"/>
      <c r="AI688" s="150"/>
      <c r="AJ688" s="150"/>
      <c r="AK688" s="150"/>
      <c r="AL688" s="160"/>
      <c r="AM688" s="198"/>
      <c r="AN688" s="198"/>
      <c r="AO688" s="198"/>
      <c r="AP688" s="198"/>
      <c r="AQ688" s="198"/>
      <c r="AR688" s="198"/>
      <c r="AS688" s="198"/>
      <c r="AT688" s="198"/>
      <c r="AU688" s="198"/>
      <c r="AV688" s="198"/>
      <c r="AW688" s="198" t="s">
        <v>61</v>
      </c>
      <c r="AX688" s="198" t="s">
        <v>62</v>
      </c>
      <c r="AY688" s="198" t="s">
        <v>1330</v>
      </c>
      <c r="AZ688" s="344" t="s">
        <v>3108</v>
      </c>
      <c r="BA688" s="198" t="s">
        <v>65</v>
      </c>
      <c r="BB688" s="198" t="s">
        <v>66</v>
      </c>
      <c r="BC688" s="344" t="s">
        <v>67</v>
      </c>
      <c r="BD688" s="198"/>
      <c r="BE688" s="198"/>
      <c r="BF688" s="418"/>
      <c r="BG688" s="198"/>
      <c r="BH688" s="198"/>
      <c r="BI688" s="198"/>
      <c r="BJ688" s="198"/>
      <c r="BK688" s="198"/>
      <c r="BL688" s="198"/>
      <c r="BM688" s="198"/>
      <c r="BN688" s="198"/>
      <c r="BO688" s="198"/>
      <c r="BP688" s="198"/>
      <c r="BQ688" s="198"/>
      <c r="BR688" s="198"/>
      <c r="BS688" s="198"/>
      <c r="BT688" s="198"/>
      <c r="BU688" s="198"/>
      <c r="BV688" s="198"/>
      <c r="BW688" s="198"/>
      <c r="BX688" s="198"/>
      <c r="BY688" s="198"/>
      <c r="BZ688" s="198"/>
      <c r="CA688" s="198"/>
      <c r="CB688" s="198"/>
      <c r="CC688" s="198"/>
      <c r="CD688" s="198"/>
      <c r="CE688" s="198"/>
      <c r="CF688" s="198"/>
      <c r="CG688" s="198"/>
      <c r="CH688" s="198"/>
      <c r="CI688" s="198"/>
      <c r="CJ688" s="198"/>
      <c r="CK688" s="198"/>
      <c r="CL688" s="198"/>
      <c r="CM688" s="198"/>
      <c r="CN688" s="198"/>
      <c r="CO688" s="198"/>
      <c r="CP688" s="198"/>
      <c r="CQ688" s="198"/>
      <c r="CR688" s="198"/>
      <c r="CS688" s="198"/>
      <c r="CT688" s="198"/>
      <c r="CU688" s="198"/>
      <c r="CV688" s="198"/>
      <c r="CW688" s="198"/>
      <c r="CX688" s="198"/>
      <c r="CY688" s="198"/>
      <c r="CZ688" s="198"/>
      <c r="DA688" s="198"/>
      <c r="DB688" s="198"/>
      <c r="DC688" s="198"/>
    </row>
    <row r="689" spans="1:107" s="38" customFormat="1" x14ac:dyDescent="0.25">
      <c r="A689" s="263" t="str">
        <f t="shared" si="84"/>
        <v>N-CO-HV-000470-E-XX-XX-XX-XX-01</v>
      </c>
      <c r="B689" s="150" t="s">
        <v>3109</v>
      </c>
      <c r="C689" s="151" t="str">
        <f t="shared" si="83"/>
        <v>9.55.01.FESA5.v01</v>
      </c>
      <c r="D689" s="150" t="s">
        <v>3110</v>
      </c>
      <c r="E689" s="150" t="s">
        <v>142</v>
      </c>
      <c r="F689" s="150" t="s">
        <v>1223</v>
      </c>
      <c r="G689" s="150" t="s">
        <v>3111</v>
      </c>
      <c r="H689" s="150" t="s">
        <v>3112</v>
      </c>
      <c r="I689" s="150" t="s">
        <v>3111</v>
      </c>
      <c r="J689" s="162">
        <v>2935</v>
      </c>
      <c r="K689" s="152">
        <v>1</v>
      </c>
      <c r="L689" s="153">
        <v>0.11799999999999999</v>
      </c>
      <c r="M689" s="162">
        <v>372.14</v>
      </c>
      <c r="N689" s="153">
        <v>0.11799999999999999</v>
      </c>
      <c r="O689" s="171"/>
      <c r="P689" s="162">
        <v>7</v>
      </c>
      <c r="Q689" s="431">
        <v>150</v>
      </c>
      <c r="R689" s="150" t="s">
        <v>1329</v>
      </c>
      <c r="S689" s="150"/>
      <c r="T689" s="150"/>
      <c r="U689" s="150"/>
      <c r="V689" s="150"/>
      <c r="W689" s="199">
        <v>450</v>
      </c>
      <c r="X689" s="150" t="s">
        <v>1647</v>
      </c>
      <c r="Y689" s="156" t="s">
        <v>56</v>
      </c>
      <c r="Z689" s="162" t="s">
        <v>223</v>
      </c>
      <c r="AA689" s="150"/>
      <c r="AB689" s="158"/>
      <c r="AC689" s="158">
        <v>41485</v>
      </c>
      <c r="AD689" s="159"/>
      <c r="AE689" s="150"/>
      <c r="AF689" s="150"/>
      <c r="AG689" s="150"/>
      <c r="AH689" s="150"/>
      <c r="AI689" s="150"/>
      <c r="AJ689" s="150"/>
      <c r="AK689" s="150"/>
      <c r="AL689" s="160"/>
      <c r="AM689" s="198"/>
      <c r="AN689" s="198"/>
      <c r="AO689" s="198"/>
      <c r="AP689" s="198"/>
      <c r="AQ689" s="198"/>
      <c r="AR689" s="198"/>
      <c r="AS689" s="198"/>
      <c r="AT689" s="198"/>
      <c r="AU689" s="198"/>
      <c r="AV689" s="198"/>
      <c r="AW689" s="198" t="s">
        <v>61</v>
      </c>
      <c r="AX689" s="198" t="s">
        <v>62</v>
      </c>
      <c r="AY689" s="198" t="s">
        <v>1168</v>
      </c>
      <c r="AZ689" s="344" t="s">
        <v>3113</v>
      </c>
      <c r="BA689" s="198" t="s">
        <v>65</v>
      </c>
      <c r="BB689" s="198" t="s">
        <v>66</v>
      </c>
      <c r="BC689" s="344" t="s">
        <v>382</v>
      </c>
      <c r="BD689" s="198"/>
      <c r="BE689" s="198"/>
      <c r="BF689" s="418"/>
      <c r="BG689" s="198"/>
      <c r="BH689" s="198"/>
      <c r="BI689" s="198"/>
      <c r="BJ689" s="198"/>
      <c r="BK689" s="198"/>
      <c r="BL689" s="198"/>
      <c r="BM689" s="198"/>
      <c r="BN689" s="198"/>
      <c r="BO689" s="198"/>
      <c r="BP689" s="198"/>
      <c r="BQ689" s="198"/>
      <c r="BR689" s="198"/>
      <c r="BS689" s="198"/>
      <c r="BT689" s="198"/>
      <c r="BU689" s="198"/>
      <c r="BV689" s="198"/>
      <c r="BW689" s="198"/>
      <c r="BX689" s="198"/>
      <c r="BY689" s="198"/>
      <c r="BZ689" s="198"/>
      <c r="CA689" s="198"/>
      <c r="CB689" s="198"/>
      <c r="CC689" s="198"/>
      <c r="CD689" s="198"/>
      <c r="CE689" s="198"/>
      <c r="CF689" s="198"/>
      <c r="CG689" s="198"/>
      <c r="CH689" s="198"/>
      <c r="CI689" s="198"/>
      <c r="CJ689" s="198"/>
      <c r="CK689" s="198"/>
      <c r="CL689" s="198"/>
      <c r="CM689" s="198"/>
      <c r="CN689" s="198"/>
      <c r="CO689" s="198"/>
      <c r="CP689" s="198"/>
      <c r="CQ689" s="198"/>
      <c r="CR689" s="198"/>
      <c r="CS689" s="198"/>
      <c r="CT689" s="198"/>
      <c r="CU689" s="198"/>
      <c r="CV689" s="198"/>
      <c r="CW689" s="198"/>
      <c r="CX689" s="198"/>
      <c r="CY689" s="198"/>
      <c r="CZ689" s="198"/>
      <c r="DA689" s="198"/>
      <c r="DB689" s="198"/>
      <c r="DC689" s="198"/>
    </row>
    <row r="690" spans="1:107" s="38" customFormat="1" x14ac:dyDescent="0.25">
      <c r="A690" s="263" t="str">
        <f t="shared" si="84"/>
        <v>N-CO-HV-000471-E-XX-XX-XX-XX-01</v>
      </c>
      <c r="B690" s="150" t="s">
        <v>3109</v>
      </c>
      <c r="C690" s="151" t="str">
        <f t="shared" si="83"/>
        <v>9.55.01.FESA5.v01</v>
      </c>
      <c r="D690" s="150" t="s">
        <v>3110</v>
      </c>
      <c r="E690" s="150" t="s">
        <v>142</v>
      </c>
      <c r="F690" s="150" t="s">
        <v>1223</v>
      </c>
      <c r="G690" s="150" t="s">
        <v>3114</v>
      </c>
      <c r="H690" s="150" t="s">
        <v>3112</v>
      </c>
      <c r="I690" s="150" t="s">
        <v>3114</v>
      </c>
      <c r="J690" s="162">
        <v>2935</v>
      </c>
      <c r="K690" s="152">
        <v>1</v>
      </c>
      <c r="L690" s="153">
        <v>0.19800000000000001</v>
      </c>
      <c r="M690" s="162">
        <v>625.23</v>
      </c>
      <c r="N690" s="153">
        <v>0.19800000000000001</v>
      </c>
      <c r="O690" s="171"/>
      <c r="P690" s="162">
        <v>7</v>
      </c>
      <c r="Q690" s="431">
        <v>150</v>
      </c>
      <c r="R690" s="150" t="s">
        <v>1329</v>
      </c>
      <c r="S690" s="150"/>
      <c r="T690" s="150"/>
      <c r="U690" s="150"/>
      <c r="V690" s="150"/>
      <c r="W690" s="199">
        <v>525</v>
      </c>
      <c r="X690" s="150" t="s">
        <v>1647</v>
      </c>
      <c r="Y690" s="156" t="s">
        <v>56</v>
      </c>
      <c r="Z690" s="162" t="s">
        <v>223</v>
      </c>
      <c r="AA690" s="150"/>
      <c r="AB690" s="158"/>
      <c r="AC690" s="158">
        <v>41485</v>
      </c>
      <c r="AD690" s="159"/>
      <c r="AE690" s="150"/>
      <c r="AF690" s="150"/>
      <c r="AG690" s="150"/>
      <c r="AH690" s="150"/>
      <c r="AI690" s="150"/>
      <c r="AJ690" s="150"/>
      <c r="AK690" s="150"/>
      <c r="AL690" s="160"/>
      <c r="AM690" s="198"/>
      <c r="AN690" s="198"/>
      <c r="AO690" s="198"/>
      <c r="AP690" s="198"/>
      <c r="AQ690" s="198"/>
      <c r="AR690" s="198"/>
      <c r="AS690" s="198"/>
      <c r="AT690" s="198"/>
      <c r="AU690" s="198"/>
      <c r="AV690" s="198"/>
      <c r="AW690" s="198" t="s">
        <v>61</v>
      </c>
      <c r="AX690" s="198" t="s">
        <v>62</v>
      </c>
      <c r="AY690" s="198" t="s">
        <v>1168</v>
      </c>
      <c r="AZ690" s="344" t="s">
        <v>3115</v>
      </c>
      <c r="BA690" s="198" t="s">
        <v>65</v>
      </c>
      <c r="BB690" s="198" t="s">
        <v>66</v>
      </c>
      <c r="BC690" s="344" t="s">
        <v>382</v>
      </c>
      <c r="BD690" s="198"/>
      <c r="BE690" s="198"/>
      <c r="BF690" s="418"/>
      <c r="BG690" s="198"/>
      <c r="BH690" s="198"/>
      <c r="BI690" s="198"/>
      <c r="BJ690" s="198"/>
      <c r="BK690" s="198"/>
      <c r="BL690" s="198"/>
      <c r="BM690" s="198"/>
      <c r="BN690" s="198"/>
      <c r="BO690" s="198"/>
      <c r="BP690" s="198"/>
      <c r="BQ690" s="198"/>
      <c r="BR690" s="198"/>
      <c r="BS690" s="198"/>
      <c r="BT690" s="198"/>
      <c r="BU690" s="198"/>
      <c r="BV690" s="198"/>
      <c r="BW690" s="198"/>
      <c r="BX690" s="198"/>
      <c r="BY690" s="198"/>
      <c r="BZ690" s="198"/>
      <c r="CA690" s="198"/>
      <c r="CB690" s="198"/>
      <c r="CC690" s="198"/>
      <c r="CD690" s="198"/>
      <c r="CE690" s="198"/>
      <c r="CF690" s="198"/>
      <c r="CG690" s="198"/>
      <c r="CH690" s="198"/>
      <c r="CI690" s="198"/>
      <c r="CJ690" s="198"/>
      <c r="CK690" s="198"/>
      <c r="CL690" s="198"/>
      <c r="CM690" s="198"/>
      <c r="CN690" s="198"/>
      <c r="CO690" s="198"/>
      <c r="CP690" s="198"/>
      <c r="CQ690" s="198"/>
      <c r="CR690" s="198"/>
      <c r="CS690" s="198"/>
      <c r="CT690" s="198"/>
      <c r="CU690" s="198"/>
      <c r="CV690" s="198"/>
      <c r="CW690" s="198"/>
      <c r="CX690" s="198"/>
      <c r="CY690" s="198"/>
      <c r="CZ690" s="198"/>
      <c r="DA690" s="198"/>
      <c r="DB690" s="198"/>
      <c r="DC690" s="198"/>
    </row>
    <row r="691" spans="1:107" s="38" customFormat="1" x14ac:dyDescent="0.25">
      <c r="A691" s="263" t="str">
        <f t="shared" si="84"/>
        <v>N-CO-HV-000472-E-XX-XX-XX-XX-01</v>
      </c>
      <c r="B691" s="150" t="s">
        <v>3109</v>
      </c>
      <c r="C691" s="151" t="str">
        <f t="shared" si="83"/>
        <v>9.55.01.FESA5.v01</v>
      </c>
      <c r="D691" s="150" t="s">
        <v>3110</v>
      </c>
      <c r="E691" s="150" t="s">
        <v>142</v>
      </c>
      <c r="F691" s="150" t="s">
        <v>1223</v>
      </c>
      <c r="G691" s="150" t="s">
        <v>3116</v>
      </c>
      <c r="H691" s="150" t="s">
        <v>3112</v>
      </c>
      <c r="I691" s="150" t="s">
        <v>3116</v>
      </c>
      <c r="J691" s="162">
        <v>2935</v>
      </c>
      <c r="K691" s="152">
        <v>1</v>
      </c>
      <c r="L691" s="153">
        <v>0.35599999999999998</v>
      </c>
      <c r="M691" s="162">
        <v>1122.3599999999999</v>
      </c>
      <c r="N691" s="153">
        <v>0.35599999999999998</v>
      </c>
      <c r="O691" s="171"/>
      <c r="P691" s="162">
        <v>7</v>
      </c>
      <c r="Q691" s="431">
        <v>150</v>
      </c>
      <c r="R691" s="150" t="s">
        <v>1329</v>
      </c>
      <c r="S691" s="150"/>
      <c r="T691" s="150"/>
      <c r="U691" s="150"/>
      <c r="V691" s="150"/>
      <c r="W691" s="199">
        <v>600</v>
      </c>
      <c r="X691" s="150" t="s">
        <v>1647</v>
      </c>
      <c r="Y691" s="156" t="s">
        <v>56</v>
      </c>
      <c r="Z691" s="162" t="s">
        <v>223</v>
      </c>
      <c r="AA691" s="150"/>
      <c r="AB691" s="158"/>
      <c r="AC691" s="158">
        <v>41485</v>
      </c>
      <c r="AD691" s="159"/>
      <c r="AE691" s="150"/>
      <c r="AF691" s="150"/>
      <c r="AG691" s="150"/>
      <c r="AH691" s="150"/>
      <c r="AI691" s="150"/>
      <c r="AJ691" s="150"/>
      <c r="AK691" s="150"/>
      <c r="AL691" s="160"/>
      <c r="AM691" s="198"/>
      <c r="AN691" s="198"/>
      <c r="AO691" s="198"/>
      <c r="AP691" s="198"/>
      <c r="AQ691" s="198"/>
      <c r="AR691" s="198"/>
      <c r="AS691" s="198"/>
      <c r="AT691" s="198"/>
      <c r="AU691" s="198"/>
      <c r="AV691" s="198"/>
      <c r="AW691" s="198" t="s">
        <v>61</v>
      </c>
      <c r="AX691" s="198" t="s">
        <v>62</v>
      </c>
      <c r="AY691" s="198" t="s">
        <v>1168</v>
      </c>
      <c r="AZ691" s="344" t="s">
        <v>3117</v>
      </c>
      <c r="BA691" s="198" t="s">
        <v>65</v>
      </c>
      <c r="BB691" s="198" t="s">
        <v>66</v>
      </c>
      <c r="BC691" s="344" t="s">
        <v>382</v>
      </c>
      <c r="BD691" s="198"/>
      <c r="BE691" s="198"/>
      <c r="BF691" s="418"/>
      <c r="BG691" s="198"/>
      <c r="BH691" s="198"/>
      <c r="BI691" s="198"/>
      <c r="BJ691" s="198"/>
      <c r="BK691" s="198"/>
      <c r="BL691" s="198"/>
      <c r="BM691" s="198"/>
      <c r="BN691" s="198"/>
      <c r="BO691" s="198"/>
      <c r="BP691" s="198"/>
      <c r="BQ691" s="198"/>
      <c r="BR691" s="198"/>
      <c r="BS691" s="198"/>
      <c r="BT691" s="198"/>
      <c r="BU691" s="198"/>
      <c r="BV691" s="198"/>
      <c r="BW691" s="198"/>
      <c r="BX691" s="198"/>
      <c r="BY691" s="198"/>
      <c r="BZ691" s="198"/>
      <c r="CA691" s="198"/>
      <c r="CB691" s="198"/>
      <c r="CC691" s="198"/>
      <c r="CD691" s="198"/>
      <c r="CE691" s="198"/>
      <c r="CF691" s="198"/>
      <c r="CG691" s="198"/>
      <c r="CH691" s="198"/>
      <c r="CI691" s="198"/>
      <c r="CJ691" s="198"/>
      <c r="CK691" s="198"/>
      <c r="CL691" s="198"/>
      <c r="CM691" s="198"/>
      <c r="CN691" s="198"/>
      <c r="CO691" s="198"/>
      <c r="CP691" s="198"/>
      <c r="CQ691" s="198"/>
      <c r="CR691" s="198"/>
      <c r="CS691" s="198"/>
      <c r="CT691" s="198"/>
      <c r="CU691" s="198"/>
      <c r="CV691" s="198"/>
      <c r="CW691" s="198"/>
      <c r="CX691" s="198"/>
      <c r="CY691" s="198"/>
      <c r="CZ691" s="198"/>
      <c r="DA691" s="198"/>
      <c r="DB691" s="198"/>
      <c r="DC691" s="198"/>
    </row>
    <row r="692" spans="1:107" s="38" customFormat="1" x14ac:dyDescent="0.25">
      <c r="A692" s="263" t="str">
        <f t="shared" si="84"/>
        <v>N-CO-HV-000541-E-XX-XX-XX-XX-02</v>
      </c>
      <c r="B692" s="211" t="s">
        <v>3118</v>
      </c>
      <c r="C692" s="216" t="str">
        <f t="shared" si="83"/>
        <v>9.55.02.FESA6.v02</v>
      </c>
      <c r="D692" s="211" t="s">
        <v>3119</v>
      </c>
      <c r="E692" s="211" t="s">
        <v>152</v>
      </c>
      <c r="F692" s="211" t="s">
        <v>1223</v>
      </c>
      <c r="G692" s="211" t="s">
        <v>3120</v>
      </c>
      <c r="H692" s="211" t="s">
        <v>1639</v>
      </c>
      <c r="I692" s="211" t="s">
        <v>3120</v>
      </c>
      <c r="J692" s="212">
        <v>2731</v>
      </c>
      <c r="K692" s="213">
        <v>1</v>
      </c>
      <c r="L692" s="214">
        <v>1.1000000000000001</v>
      </c>
      <c r="M692" s="212">
        <v>3218</v>
      </c>
      <c r="N692" s="214">
        <v>1.1000000000000001</v>
      </c>
      <c r="O692" s="248"/>
      <c r="P692" s="212">
        <v>10</v>
      </c>
      <c r="Q692" s="441">
        <v>4072</v>
      </c>
      <c r="R692" s="211" t="s">
        <v>1329</v>
      </c>
      <c r="S692" s="211"/>
      <c r="T692" s="211"/>
      <c r="U692" s="211"/>
      <c r="V692" s="211"/>
      <c r="W692" s="246">
        <v>1200</v>
      </c>
      <c r="X692" s="211" t="s">
        <v>1640</v>
      </c>
      <c r="Y692" s="226" t="s">
        <v>56</v>
      </c>
      <c r="Z692" s="212" t="s">
        <v>223</v>
      </c>
      <c r="AA692" s="211" t="s">
        <v>3011</v>
      </c>
      <c r="AB692" s="217">
        <v>42216</v>
      </c>
      <c r="AC692" s="217">
        <v>41851</v>
      </c>
      <c r="AD692" s="218"/>
      <c r="AE692" s="211"/>
      <c r="AF692" s="211"/>
      <c r="AG692" s="211"/>
      <c r="AH692" s="211"/>
      <c r="AI692" s="211"/>
      <c r="AJ692" s="211"/>
      <c r="AK692" s="211"/>
      <c r="AL692" s="210"/>
      <c r="AM692" s="198"/>
      <c r="AN692" s="198"/>
      <c r="AO692" s="198"/>
      <c r="AP692" s="198"/>
      <c r="AQ692" s="198"/>
      <c r="AR692" s="198"/>
      <c r="AS692" s="198"/>
      <c r="AT692" s="198"/>
      <c r="AU692" s="198"/>
      <c r="AV692" s="198"/>
      <c r="AW692" s="198" t="s">
        <v>61</v>
      </c>
      <c r="AX692" s="198" t="s">
        <v>62</v>
      </c>
      <c r="AY692" s="198" t="s">
        <v>1168</v>
      </c>
      <c r="AZ692" s="344" t="s">
        <v>3121</v>
      </c>
      <c r="BA692" s="198" t="s">
        <v>65</v>
      </c>
      <c r="BB692" s="198" t="s">
        <v>66</v>
      </c>
      <c r="BC692" s="344" t="s">
        <v>67</v>
      </c>
      <c r="BD692" s="198"/>
      <c r="BE692" s="198"/>
      <c r="BF692" s="418"/>
      <c r="BG692" s="198"/>
      <c r="BH692" s="198"/>
      <c r="BI692" s="198"/>
      <c r="BJ692" s="198"/>
      <c r="BK692" s="198"/>
      <c r="BL692" s="198"/>
      <c r="BM692" s="198"/>
      <c r="BN692" s="198"/>
      <c r="BO692" s="198"/>
      <c r="BP692" s="198"/>
      <c r="BQ692" s="198"/>
      <c r="BR692" s="198"/>
      <c r="BS692" s="198"/>
      <c r="BT692" s="198"/>
      <c r="BU692" s="198"/>
      <c r="BV692" s="198"/>
      <c r="BW692" s="198"/>
      <c r="BX692" s="198"/>
      <c r="BY692" s="198"/>
      <c r="BZ692" s="198"/>
      <c r="CA692" s="198"/>
      <c r="CB692" s="198"/>
      <c r="CC692" s="198"/>
      <c r="CD692" s="198"/>
      <c r="CE692" s="198"/>
      <c r="CF692" s="198"/>
      <c r="CG692" s="198"/>
      <c r="CH692" s="198"/>
      <c r="CI692" s="198"/>
      <c r="CJ692" s="198"/>
      <c r="CK692" s="198"/>
      <c r="CL692" s="198"/>
      <c r="CM692" s="198"/>
      <c r="CN692" s="198"/>
      <c r="CO692" s="198"/>
      <c r="CP692" s="198"/>
      <c r="CQ692" s="198"/>
      <c r="CR692" s="198"/>
      <c r="CS692" s="198"/>
      <c r="CT692" s="198"/>
      <c r="CU692" s="198"/>
      <c r="CV692" s="198"/>
      <c r="CW692" s="198"/>
      <c r="CX692" s="198"/>
      <c r="CY692" s="198"/>
      <c r="CZ692" s="198"/>
      <c r="DA692" s="198"/>
      <c r="DB692" s="198"/>
      <c r="DC692" s="198"/>
    </row>
    <row r="693" spans="1:107" s="38" customFormat="1" x14ac:dyDescent="0.25">
      <c r="A693" s="263" t="str">
        <f t="shared" si="84"/>
        <v>N-CO-HV-000542-E-XX-XX-XX-XX-02</v>
      </c>
      <c r="B693" s="211" t="s">
        <v>3118</v>
      </c>
      <c r="C693" s="216" t="str">
        <f t="shared" si="83"/>
        <v>9.55.02.FESA6.v02</v>
      </c>
      <c r="D693" s="211" t="s">
        <v>3119</v>
      </c>
      <c r="E693" s="211" t="s">
        <v>152</v>
      </c>
      <c r="F693" s="211" t="s">
        <v>1223</v>
      </c>
      <c r="G693" s="211" t="s">
        <v>3122</v>
      </c>
      <c r="H693" s="211" t="s">
        <v>1639</v>
      </c>
      <c r="I693" s="211" t="s">
        <v>3122</v>
      </c>
      <c r="J693" s="212">
        <v>2731</v>
      </c>
      <c r="K693" s="213">
        <v>1</v>
      </c>
      <c r="L693" s="214">
        <v>1.8</v>
      </c>
      <c r="M693" s="212">
        <v>4938</v>
      </c>
      <c r="N693" s="214">
        <v>1.8</v>
      </c>
      <c r="O693" s="248"/>
      <c r="P693" s="212">
        <v>10</v>
      </c>
      <c r="Q693" s="441">
        <v>4110</v>
      </c>
      <c r="R693" s="211" t="s">
        <v>1329</v>
      </c>
      <c r="S693" s="211"/>
      <c r="T693" s="211"/>
      <c r="U693" s="211"/>
      <c r="V693" s="211"/>
      <c r="W693" s="246">
        <v>1400</v>
      </c>
      <c r="X693" s="211" t="s">
        <v>1640</v>
      </c>
      <c r="Y693" s="226" t="s">
        <v>56</v>
      </c>
      <c r="Z693" s="212" t="s">
        <v>223</v>
      </c>
      <c r="AA693" s="211" t="s">
        <v>3011</v>
      </c>
      <c r="AB693" s="217">
        <v>42216</v>
      </c>
      <c r="AC693" s="217">
        <v>41851</v>
      </c>
      <c r="AD693" s="218"/>
      <c r="AE693" s="211"/>
      <c r="AF693" s="211"/>
      <c r="AG693" s="211"/>
      <c r="AH693" s="211"/>
      <c r="AI693" s="211"/>
      <c r="AJ693" s="211"/>
      <c r="AK693" s="211"/>
      <c r="AL693" s="210"/>
      <c r="AM693" s="198"/>
      <c r="AN693" s="198"/>
      <c r="AO693" s="198"/>
      <c r="AP693" s="198"/>
      <c r="AQ693" s="198"/>
      <c r="AR693" s="198"/>
      <c r="AS693" s="198"/>
      <c r="AT693" s="198"/>
      <c r="AU693" s="198"/>
      <c r="AV693" s="198"/>
      <c r="AW693" s="198" t="s">
        <v>61</v>
      </c>
      <c r="AX693" s="198" t="s">
        <v>62</v>
      </c>
      <c r="AY693" s="198" t="s">
        <v>1168</v>
      </c>
      <c r="AZ693" s="344" t="s">
        <v>3123</v>
      </c>
      <c r="BA693" s="198" t="s">
        <v>65</v>
      </c>
      <c r="BB693" s="198" t="s">
        <v>66</v>
      </c>
      <c r="BC693" s="344" t="s">
        <v>67</v>
      </c>
      <c r="BD693" s="198"/>
      <c r="BE693" s="198"/>
      <c r="BF693" s="418"/>
      <c r="BG693" s="198"/>
      <c r="BH693" s="198"/>
      <c r="BI693" s="198"/>
      <c r="BJ693" s="198"/>
      <c r="BK693" s="198"/>
      <c r="BL693" s="198"/>
      <c r="BM693" s="198"/>
      <c r="BN693" s="198"/>
      <c r="BO693" s="198"/>
      <c r="BP693" s="198"/>
      <c r="BQ693" s="198"/>
      <c r="BR693" s="198"/>
      <c r="BS693" s="198"/>
      <c r="BT693" s="198"/>
      <c r="BU693" s="198"/>
      <c r="BV693" s="198"/>
      <c r="BW693" s="198"/>
      <c r="BX693" s="198"/>
      <c r="BY693" s="198"/>
      <c r="BZ693" s="198"/>
      <c r="CA693" s="198"/>
      <c r="CB693" s="198"/>
      <c r="CC693" s="198"/>
      <c r="CD693" s="198"/>
      <c r="CE693" s="198"/>
      <c r="CF693" s="198"/>
      <c r="CG693" s="198"/>
      <c r="CH693" s="198"/>
      <c r="CI693" s="198"/>
      <c r="CJ693" s="198"/>
      <c r="CK693" s="198"/>
      <c r="CL693" s="198"/>
      <c r="CM693" s="198"/>
      <c r="CN693" s="198"/>
      <c r="CO693" s="198"/>
      <c r="CP693" s="198"/>
      <c r="CQ693" s="198"/>
      <c r="CR693" s="198"/>
      <c r="CS693" s="198"/>
      <c r="CT693" s="198"/>
      <c r="CU693" s="198"/>
      <c r="CV693" s="198"/>
      <c r="CW693" s="198"/>
      <c r="CX693" s="198"/>
      <c r="CY693" s="198"/>
      <c r="CZ693" s="198"/>
      <c r="DA693" s="198"/>
      <c r="DB693" s="198"/>
      <c r="DC693" s="198"/>
    </row>
    <row r="694" spans="1:107" s="38" customFormat="1" x14ac:dyDescent="0.25">
      <c r="A694" s="263" t="str">
        <f t="shared" si="84"/>
        <v>N-CO-HV-000473-E-XX-XX-XX-XX-03</v>
      </c>
      <c r="B694" s="150" t="s">
        <v>3118</v>
      </c>
      <c r="C694" s="151" t="str">
        <f t="shared" si="83"/>
        <v>9.55.02.FESA6.v02</v>
      </c>
      <c r="D694" s="150" t="s">
        <v>3119</v>
      </c>
      <c r="E694" s="150" t="s">
        <v>152</v>
      </c>
      <c r="F694" s="150" t="s">
        <v>1223</v>
      </c>
      <c r="G694" s="150" t="s">
        <v>3124</v>
      </c>
      <c r="H694" s="150" t="s">
        <v>1639</v>
      </c>
      <c r="I694" s="150" t="s">
        <v>3124</v>
      </c>
      <c r="J694" s="162">
        <v>2731</v>
      </c>
      <c r="K694" s="152">
        <v>1</v>
      </c>
      <c r="L694" s="153">
        <v>2.4079999999999999</v>
      </c>
      <c r="M694" s="162">
        <v>6576.85</v>
      </c>
      <c r="N694" s="153">
        <v>2.4079999999999999</v>
      </c>
      <c r="O694" s="171"/>
      <c r="P694" s="162">
        <v>10</v>
      </c>
      <c r="Q694" s="431">
        <v>4150</v>
      </c>
      <c r="R694" s="150" t="s">
        <v>1329</v>
      </c>
      <c r="S694" s="150"/>
      <c r="T694" s="150"/>
      <c r="U694" s="150"/>
      <c r="V694" s="150"/>
      <c r="W694" s="199">
        <v>1600</v>
      </c>
      <c r="X694" s="150" t="s">
        <v>1647</v>
      </c>
      <c r="Y694" s="156" t="s">
        <v>56</v>
      </c>
      <c r="Z694" s="162" t="s">
        <v>223</v>
      </c>
      <c r="AA694" s="150" t="s">
        <v>3125</v>
      </c>
      <c r="AB694" s="158" t="s">
        <v>3126</v>
      </c>
      <c r="AC694" s="158">
        <v>41485</v>
      </c>
      <c r="AD694" s="159"/>
      <c r="AE694" s="150"/>
      <c r="AF694" s="150"/>
      <c r="AG694" s="150"/>
      <c r="AH694" s="150"/>
      <c r="AI694" s="150"/>
      <c r="AJ694" s="150"/>
      <c r="AK694" s="150"/>
      <c r="AL694" s="160"/>
      <c r="AM694" s="198"/>
      <c r="AN694" s="198"/>
      <c r="AO694" s="198"/>
      <c r="AP694" s="198"/>
      <c r="AQ694" s="198"/>
      <c r="AR694" s="198"/>
      <c r="AS694" s="198"/>
      <c r="AT694" s="198"/>
      <c r="AU694" s="198"/>
      <c r="AV694" s="198"/>
      <c r="AW694" s="198" t="s">
        <v>61</v>
      </c>
      <c r="AX694" s="198" t="s">
        <v>62</v>
      </c>
      <c r="AY694" s="198" t="s">
        <v>1168</v>
      </c>
      <c r="AZ694" s="344" t="s">
        <v>3127</v>
      </c>
      <c r="BA694" s="198" t="s">
        <v>65</v>
      </c>
      <c r="BB694" s="198" t="s">
        <v>66</v>
      </c>
      <c r="BC694" s="344" t="s">
        <v>92</v>
      </c>
      <c r="BD694" s="198"/>
      <c r="BE694" s="198"/>
      <c r="BF694" s="418"/>
      <c r="BG694" s="198"/>
      <c r="BH694" s="198"/>
      <c r="BI694" s="198"/>
      <c r="BJ694" s="198"/>
      <c r="BK694" s="198"/>
      <c r="BL694" s="198"/>
      <c r="BM694" s="198"/>
      <c r="BN694" s="198"/>
      <c r="BO694" s="198"/>
      <c r="BP694" s="198"/>
      <c r="BQ694" s="198"/>
      <c r="BR694" s="198"/>
      <c r="BS694" s="198"/>
      <c r="BT694" s="198"/>
      <c r="BU694" s="198"/>
      <c r="BV694" s="198"/>
      <c r="BW694" s="198"/>
      <c r="BX694" s="198"/>
      <c r="BY694" s="198"/>
      <c r="BZ694" s="198"/>
      <c r="CA694" s="198"/>
      <c r="CB694" s="198"/>
      <c r="CC694" s="198"/>
      <c r="CD694" s="198"/>
      <c r="CE694" s="198"/>
      <c r="CF694" s="198"/>
      <c r="CG694" s="198"/>
      <c r="CH694" s="198"/>
      <c r="CI694" s="198"/>
      <c r="CJ694" s="198"/>
      <c r="CK694" s="198"/>
      <c r="CL694" s="198"/>
      <c r="CM694" s="198"/>
      <c r="CN694" s="198"/>
      <c r="CO694" s="198"/>
      <c r="CP694" s="198"/>
      <c r="CQ694" s="198"/>
      <c r="CR694" s="198"/>
      <c r="CS694" s="198"/>
      <c r="CT694" s="198"/>
      <c r="CU694" s="198"/>
      <c r="CV694" s="198"/>
      <c r="CW694" s="198"/>
      <c r="CX694" s="198"/>
      <c r="CY694" s="198"/>
      <c r="CZ694" s="198"/>
      <c r="DA694" s="198"/>
      <c r="DB694" s="198"/>
      <c r="DC694" s="198"/>
    </row>
    <row r="695" spans="1:107" s="38" customFormat="1" x14ac:dyDescent="0.25">
      <c r="A695" s="263" t="str">
        <f t="shared" si="84"/>
        <v>N-CO-HV-000474-E-XX-XX-XX-XX-03</v>
      </c>
      <c r="B695" s="150" t="s">
        <v>3118</v>
      </c>
      <c r="C695" s="151" t="str">
        <f t="shared" si="83"/>
        <v>9.55.02.FESA6.v02</v>
      </c>
      <c r="D695" s="150" t="s">
        <v>3119</v>
      </c>
      <c r="E695" s="150" t="s">
        <v>152</v>
      </c>
      <c r="F695" s="150" t="s">
        <v>1223</v>
      </c>
      <c r="G695" s="150" t="s">
        <v>3128</v>
      </c>
      <c r="H695" s="150" t="s">
        <v>1639</v>
      </c>
      <c r="I695" s="150" t="s">
        <v>3128</v>
      </c>
      <c r="J695" s="162">
        <v>2731</v>
      </c>
      <c r="K695" s="152">
        <v>1</v>
      </c>
      <c r="L695" s="153">
        <v>3.1280000000000001</v>
      </c>
      <c r="M695" s="162">
        <v>8543.34</v>
      </c>
      <c r="N695" s="153">
        <v>3.1280000000000001</v>
      </c>
      <c r="O695" s="171"/>
      <c r="P695" s="162">
        <v>10</v>
      </c>
      <c r="Q695" s="431">
        <v>4180</v>
      </c>
      <c r="R695" s="150" t="s">
        <v>1329</v>
      </c>
      <c r="S695" s="150"/>
      <c r="T695" s="150"/>
      <c r="U695" s="150"/>
      <c r="V695" s="150"/>
      <c r="W695" s="199">
        <v>1800</v>
      </c>
      <c r="X695" s="150" t="s">
        <v>1647</v>
      </c>
      <c r="Y695" s="156" t="s">
        <v>56</v>
      </c>
      <c r="Z695" s="162" t="s">
        <v>223</v>
      </c>
      <c r="AA695" s="150" t="s">
        <v>3125</v>
      </c>
      <c r="AB695" s="158" t="s">
        <v>3126</v>
      </c>
      <c r="AC695" s="158">
        <v>41485</v>
      </c>
      <c r="AD695" s="159"/>
      <c r="AE695" s="150"/>
      <c r="AF695" s="150"/>
      <c r="AG695" s="150"/>
      <c r="AH695" s="150"/>
      <c r="AI695" s="150"/>
      <c r="AJ695" s="150"/>
      <c r="AK695" s="150"/>
      <c r="AL695" s="160"/>
      <c r="AM695" s="198"/>
      <c r="AN695" s="198"/>
      <c r="AO695" s="198"/>
      <c r="AP695" s="198"/>
      <c r="AQ695" s="198"/>
      <c r="AR695" s="198"/>
      <c r="AS695" s="198"/>
      <c r="AT695" s="198"/>
      <c r="AU695" s="198"/>
      <c r="AV695" s="198"/>
      <c r="AW695" s="198" t="s">
        <v>61</v>
      </c>
      <c r="AX695" s="198" t="s">
        <v>62</v>
      </c>
      <c r="AY695" s="198" t="s">
        <v>1168</v>
      </c>
      <c r="AZ695" s="344" t="s">
        <v>3129</v>
      </c>
      <c r="BA695" s="198" t="s">
        <v>65</v>
      </c>
      <c r="BB695" s="198" t="s">
        <v>66</v>
      </c>
      <c r="BC695" s="344" t="s">
        <v>92</v>
      </c>
      <c r="BD695" s="198"/>
      <c r="BE695" s="198"/>
      <c r="BF695" s="418"/>
      <c r="BG695" s="198"/>
      <c r="BH695" s="198"/>
      <c r="BI695" s="198"/>
      <c r="BJ695" s="198"/>
      <c r="BK695" s="198"/>
      <c r="BL695" s="198"/>
      <c r="BM695" s="198"/>
      <c r="BN695" s="198"/>
      <c r="BO695" s="198"/>
      <c r="BP695" s="198"/>
      <c r="BQ695" s="198"/>
      <c r="BR695" s="198"/>
      <c r="BS695" s="198"/>
      <c r="BT695" s="198"/>
      <c r="BU695" s="198"/>
      <c r="BV695" s="198"/>
      <c r="BW695" s="198"/>
      <c r="BX695" s="198"/>
      <c r="BY695" s="198"/>
      <c r="BZ695" s="198"/>
      <c r="CA695" s="198"/>
      <c r="CB695" s="198"/>
      <c r="CC695" s="198"/>
      <c r="CD695" s="198"/>
      <c r="CE695" s="198"/>
      <c r="CF695" s="198"/>
      <c r="CG695" s="198"/>
      <c r="CH695" s="198"/>
      <c r="CI695" s="198"/>
      <c r="CJ695" s="198"/>
      <c r="CK695" s="198"/>
      <c r="CL695" s="198"/>
      <c r="CM695" s="198"/>
      <c r="CN695" s="198"/>
      <c r="CO695" s="198"/>
      <c r="CP695" s="198"/>
      <c r="CQ695" s="198"/>
      <c r="CR695" s="198"/>
      <c r="CS695" s="198"/>
      <c r="CT695" s="198"/>
      <c r="CU695" s="198"/>
      <c r="CV695" s="198"/>
      <c r="CW695" s="198"/>
      <c r="CX695" s="198"/>
      <c r="CY695" s="198"/>
      <c r="CZ695" s="198"/>
      <c r="DA695" s="198"/>
      <c r="DB695" s="198"/>
      <c r="DC695" s="198"/>
    </row>
    <row r="696" spans="1:107" s="38" customFormat="1" x14ac:dyDescent="0.25">
      <c r="A696" s="263" t="str">
        <f t="shared" si="84"/>
        <v>N-CO-HV-000475-E-XX-XX-XX-XX-03</v>
      </c>
      <c r="B696" s="150" t="s">
        <v>3118</v>
      </c>
      <c r="C696" s="151" t="str">
        <f t="shared" si="83"/>
        <v>9.55.02.FESA6.v02</v>
      </c>
      <c r="D696" s="150" t="s">
        <v>3119</v>
      </c>
      <c r="E696" s="150" t="s">
        <v>152</v>
      </c>
      <c r="F696" s="150" t="s">
        <v>1223</v>
      </c>
      <c r="G696" s="150" t="s">
        <v>3130</v>
      </c>
      <c r="H696" s="150" t="s">
        <v>1639</v>
      </c>
      <c r="I696" s="150" t="s">
        <v>3130</v>
      </c>
      <c r="J696" s="162">
        <v>2731</v>
      </c>
      <c r="K696" s="152">
        <v>1</v>
      </c>
      <c r="L696" s="153">
        <v>3.6680000000000001</v>
      </c>
      <c r="M696" s="162">
        <v>10018.120000000001</v>
      </c>
      <c r="N696" s="153">
        <v>3.6680000000000001</v>
      </c>
      <c r="O696" s="171"/>
      <c r="P696" s="162">
        <v>10</v>
      </c>
      <c r="Q696" s="431">
        <v>4225</v>
      </c>
      <c r="R696" s="150" t="s">
        <v>1329</v>
      </c>
      <c r="S696" s="150"/>
      <c r="T696" s="150"/>
      <c r="U696" s="150"/>
      <c r="V696" s="150"/>
      <c r="W696" s="199">
        <v>2100</v>
      </c>
      <c r="X696" s="150" t="s">
        <v>1647</v>
      </c>
      <c r="Y696" s="156" t="s">
        <v>56</v>
      </c>
      <c r="Z696" s="162" t="s">
        <v>223</v>
      </c>
      <c r="AA696" s="150" t="s">
        <v>3125</v>
      </c>
      <c r="AB696" s="158" t="s">
        <v>3126</v>
      </c>
      <c r="AC696" s="158">
        <v>41485</v>
      </c>
      <c r="AD696" s="159"/>
      <c r="AE696" s="150"/>
      <c r="AF696" s="150"/>
      <c r="AG696" s="150"/>
      <c r="AH696" s="150"/>
      <c r="AI696" s="150"/>
      <c r="AJ696" s="150"/>
      <c r="AK696" s="150"/>
      <c r="AL696" s="160"/>
      <c r="AM696" s="198"/>
      <c r="AN696" s="198"/>
      <c r="AO696" s="198"/>
      <c r="AP696" s="198"/>
      <c r="AQ696" s="198"/>
      <c r="AR696" s="198"/>
      <c r="AS696" s="198"/>
      <c r="AT696" s="198"/>
      <c r="AU696" s="198"/>
      <c r="AV696" s="198"/>
      <c r="AW696" s="198" t="s">
        <v>61</v>
      </c>
      <c r="AX696" s="198" t="s">
        <v>62</v>
      </c>
      <c r="AY696" s="198" t="s">
        <v>1168</v>
      </c>
      <c r="AZ696" s="344" t="s">
        <v>3131</v>
      </c>
      <c r="BA696" s="198" t="s">
        <v>65</v>
      </c>
      <c r="BB696" s="198" t="s">
        <v>66</v>
      </c>
      <c r="BC696" s="344" t="s">
        <v>92</v>
      </c>
      <c r="BD696" s="198"/>
      <c r="BE696" s="198"/>
      <c r="BF696" s="418"/>
      <c r="BG696" s="198"/>
      <c r="BH696" s="198"/>
      <c r="BI696" s="198"/>
      <c r="BJ696" s="198"/>
      <c r="BK696" s="198"/>
      <c r="BL696" s="198"/>
      <c r="BM696" s="198"/>
      <c r="BN696" s="198"/>
      <c r="BO696" s="198"/>
      <c r="BP696" s="198"/>
      <c r="BQ696" s="198"/>
      <c r="BR696" s="198"/>
      <c r="BS696" s="198"/>
      <c r="BT696" s="198"/>
      <c r="BU696" s="198"/>
      <c r="BV696" s="198"/>
      <c r="BW696" s="198"/>
      <c r="BX696" s="198"/>
      <c r="BY696" s="198"/>
      <c r="BZ696" s="198"/>
      <c r="CA696" s="198"/>
      <c r="CB696" s="198"/>
      <c r="CC696" s="198"/>
      <c r="CD696" s="198"/>
      <c r="CE696" s="198"/>
      <c r="CF696" s="198"/>
      <c r="CG696" s="198"/>
      <c r="CH696" s="198"/>
      <c r="CI696" s="198"/>
      <c r="CJ696" s="198"/>
      <c r="CK696" s="198"/>
      <c r="CL696" s="198"/>
      <c r="CM696" s="198"/>
      <c r="CN696" s="198"/>
      <c r="CO696" s="198"/>
      <c r="CP696" s="198"/>
      <c r="CQ696" s="198"/>
      <c r="CR696" s="198"/>
      <c r="CS696" s="198"/>
      <c r="CT696" s="198"/>
      <c r="CU696" s="198"/>
      <c r="CV696" s="198"/>
      <c r="CW696" s="198"/>
      <c r="CX696" s="198"/>
      <c r="CY696" s="198"/>
      <c r="CZ696" s="198"/>
      <c r="DA696" s="198"/>
      <c r="DB696" s="198"/>
      <c r="DC696" s="198"/>
    </row>
    <row r="697" spans="1:107" s="38" customFormat="1" x14ac:dyDescent="0.25">
      <c r="A697" s="263" t="str">
        <f t="shared" si="84"/>
        <v>N-CO-MS-000476-G-XX-XX-XX-XX-01</v>
      </c>
      <c r="B697" s="150" t="s">
        <v>3132</v>
      </c>
      <c r="C697" s="151" t="str">
        <f t="shared" si="83"/>
        <v>9.55.03.FESA7.v01</v>
      </c>
      <c r="D697" s="150" t="s">
        <v>3133</v>
      </c>
      <c r="E697" s="150" t="s">
        <v>142</v>
      </c>
      <c r="F697" s="150" t="s">
        <v>1223</v>
      </c>
      <c r="G697" s="150" t="s">
        <v>3134</v>
      </c>
      <c r="H697" s="150" t="s">
        <v>3135</v>
      </c>
      <c r="I697" s="150" t="s">
        <v>3136</v>
      </c>
      <c r="J697" s="162">
        <v>8760</v>
      </c>
      <c r="K697" s="152"/>
      <c r="L697" s="153"/>
      <c r="M697" s="162"/>
      <c r="N697" s="153"/>
      <c r="O697" s="171">
        <v>53.8</v>
      </c>
      <c r="P697" s="162">
        <v>13</v>
      </c>
      <c r="Q697" s="431">
        <v>209</v>
      </c>
      <c r="R697" s="150" t="s">
        <v>3137</v>
      </c>
      <c r="S697" s="150"/>
      <c r="T697" s="150"/>
      <c r="U697" s="150"/>
      <c r="V697" s="150"/>
      <c r="W697" s="199">
        <v>474</v>
      </c>
      <c r="X697" s="150" t="s">
        <v>3138</v>
      </c>
      <c r="Y697" s="156"/>
      <c r="Z697" s="162" t="s">
        <v>223</v>
      </c>
      <c r="AA697" s="150" t="s">
        <v>3011</v>
      </c>
      <c r="AB697" s="158">
        <v>42216</v>
      </c>
      <c r="AC697" s="158">
        <v>41485</v>
      </c>
      <c r="AD697" s="159"/>
      <c r="AE697" s="150"/>
      <c r="AF697" s="150"/>
      <c r="AG697" s="150"/>
      <c r="AH697" s="150"/>
      <c r="AI697" s="150"/>
      <c r="AJ697" s="150"/>
      <c r="AK697" s="150"/>
      <c r="AL697" s="160"/>
      <c r="AM697" s="198"/>
      <c r="AN697" s="198"/>
      <c r="AO697" s="198"/>
      <c r="AP697" s="198"/>
      <c r="AQ697" s="198"/>
      <c r="AR697" s="198"/>
      <c r="AS697" s="198"/>
      <c r="AT697" s="198"/>
      <c r="AU697" s="198"/>
      <c r="AV697" s="198"/>
      <c r="AW697" s="198" t="s">
        <v>61</v>
      </c>
      <c r="AX697" s="198" t="s">
        <v>62</v>
      </c>
      <c r="AY697" s="198" t="s">
        <v>1330</v>
      </c>
      <c r="AZ697" s="344" t="s">
        <v>3139</v>
      </c>
      <c r="BA697" s="198" t="s">
        <v>978</v>
      </c>
      <c r="BB697" s="198" t="s">
        <v>66</v>
      </c>
      <c r="BC697" s="344" t="s">
        <v>382</v>
      </c>
      <c r="BD697" s="198"/>
      <c r="BE697" s="198"/>
      <c r="BF697" s="418"/>
      <c r="BG697" s="198"/>
      <c r="BH697" s="198"/>
      <c r="BI697" s="198"/>
      <c r="BJ697" s="198"/>
      <c r="BK697" s="198"/>
      <c r="BL697" s="198"/>
      <c r="BM697" s="198"/>
      <c r="BN697" s="198"/>
      <c r="BO697" s="198"/>
      <c r="BP697" s="198"/>
      <c r="BQ697" s="198"/>
      <c r="BR697" s="198"/>
      <c r="BS697" s="198"/>
      <c r="BT697" s="198"/>
      <c r="BU697" s="198"/>
      <c r="BV697" s="198"/>
      <c r="BW697" s="198"/>
      <c r="BX697" s="198"/>
      <c r="BY697" s="198"/>
      <c r="BZ697" s="198"/>
      <c r="CA697" s="198"/>
      <c r="CB697" s="198"/>
      <c r="CC697" s="198"/>
      <c r="CD697" s="198"/>
      <c r="CE697" s="198"/>
      <c r="CF697" s="198"/>
      <c r="CG697" s="198"/>
      <c r="CH697" s="198"/>
      <c r="CI697" s="198"/>
      <c r="CJ697" s="198"/>
      <c r="CK697" s="198"/>
      <c r="CL697" s="198"/>
      <c r="CM697" s="198"/>
      <c r="CN697" s="198"/>
      <c r="CO697" s="198"/>
      <c r="CP697" s="198"/>
      <c r="CQ697" s="198"/>
      <c r="CR697" s="198"/>
      <c r="CS697" s="198"/>
      <c r="CT697" s="198"/>
      <c r="CU697" s="198"/>
      <c r="CV697" s="198"/>
      <c r="CW697" s="198"/>
      <c r="CX697" s="198"/>
      <c r="CY697" s="198"/>
      <c r="CZ697" s="198"/>
      <c r="DA697" s="198"/>
      <c r="DB697" s="198"/>
      <c r="DC697" s="198"/>
    </row>
    <row r="698" spans="1:107" s="38" customFormat="1" x14ac:dyDescent="0.25">
      <c r="A698" s="263" t="str">
        <f t="shared" si="84"/>
        <v>N-CO-MS-000543-E-XX-XX-XX-XX-01</v>
      </c>
      <c r="B698" s="211" t="s">
        <v>3140</v>
      </c>
      <c r="C698" s="216" t="str">
        <f t="shared" si="83"/>
        <v>9.57.01.FESA9.v01</v>
      </c>
      <c r="D698" s="211" t="s">
        <v>3141</v>
      </c>
      <c r="E698" s="211" t="s">
        <v>142</v>
      </c>
      <c r="F698" s="211" t="s">
        <v>1223</v>
      </c>
      <c r="G698" s="211" t="s">
        <v>3142</v>
      </c>
      <c r="H698" s="211" t="s">
        <v>3143</v>
      </c>
      <c r="I698" s="211" t="s">
        <v>3144</v>
      </c>
      <c r="J698" s="212">
        <v>2920</v>
      </c>
      <c r="K698" s="213">
        <v>1</v>
      </c>
      <c r="L698" s="251">
        <v>3.331164383561644E-5</v>
      </c>
      <c r="M698" s="230">
        <v>9.7269999999999995E-2</v>
      </c>
      <c r="N698" s="251">
        <v>3.331164383561644E-5</v>
      </c>
      <c r="O698" s="248"/>
      <c r="P698" s="212">
        <v>5</v>
      </c>
      <c r="Q698" s="441">
        <v>0.05</v>
      </c>
      <c r="R698" s="211" t="s">
        <v>3145</v>
      </c>
      <c r="S698" s="211"/>
      <c r="T698" s="211"/>
      <c r="U698" s="211"/>
      <c r="V698" s="211"/>
      <c r="W698" s="224">
        <v>0.05</v>
      </c>
      <c r="X698" s="211" t="s">
        <v>1016</v>
      </c>
      <c r="Y698" s="226" t="s">
        <v>162</v>
      </c>
      <c r="Z698" s="212" t="s">
        <v>57</v>
      </c>
      <c r="AA698" s="211"/>
      <c r="AB698" s="217"/>
      <c r="AC698" s="217">
        <v>41851</v>
      </c>
      <c r="AD698" s="218"/>
      <c r="AE698" s="211"/>
      <c r="AF698" s="211"/>
      <c r="AG698" s="211"/>
      <c r="AH698" s="211"/>
      <c r="AI698" s="211"/>
      <c r="AJ698" s="211"/>
      <c r="AK698" s="211"/>
      <c r="AL698" s="210"/>
      <c r="AM698" s="198"/>
      <c r="AN698" s="198"/>
      <c r="AO698" s="198"/>
      <c r="AP698" s="198"/>
      <c r="AQ698" s="198"/>
      <c r="AR698" s="198"/>
      <c r="AS698" s="198"/>
      <c r="AT698" s="198"/>
      <c r="AU698" s="198"/>
      <c r="AV698" s="198"/>
      <c r="AW698" s="198" t="s">
        <v>61</v>
      </c>
      <c r="AX698" s="198" t="s">
        <v>62</v>
      </c>
      <c r="AY698" s="198" t="s">
        <v>1330</v>
      </c>
      <c r="AZ698" s="344" t="s">
        <v>3146</v>
      </c>
      <c r="BA698" s="198" t="s">
        <v>65</v>
      </c>
      <c r="BB698" s="198" t="s">
        <v>66</v>
      </c>
      <c r="BC698" s="344" t="s">
        <v>382</v>
      </c>
      <c r="BD698" s="198"/>
      <c r="BE698" s="198"/>
      <c r="BF698" s="418"/>
      <c r="BG698" s="198"/>
      <c r="BH698" s="198"/>
      <c r="BI698" s="198"/>
      <c r="BJ698" s="198"/>
      <c r="BK698" s="198"/>
      <c r="BL698" s="198"/>
      <c r="BM698" s="198"/>
      <c r="BN698" s="198"/>
      <c r="BO698" s="198"/>
      <c r="BP698" s="198"/>
      <c r="BQ698" s="198"/>
      <c r="BR698" s="198"/>
      <c r="BS698" s="198"/>
      <c r="BT698" s="198"/>
      <c r="BU698" s="198"/>
      <c r="BV698" s="198"/>
      <c r="BW698" s="198"/>
      <c r="BX698" s="198"/>
      <c r="BY698" s="198"/>
      <c r="BZ698" s="198"/>
      <c r="CA698" s="198"/>
      <c r="CB698" s="198"/>
      <c r="CC698" s="198"/>
      <c r="CD698" s="198"/>
      <c r="CE698" s="198"/>
      <c r="CF698" s="198"/>
      <c r="CG698" s="198"/>
      <c r="CH698" s="198"/>
      <c r="CI698" s="198"/>
      <c r="CJ698" s="198"/>
      <c r="CK698" s="198"/>
      <c r="CL698" s="198"/>
      <c r="CM698" s="198"/>
      <c r="CN698" s="198"/>
      <c r="CO698" s="198"/>
      <c r="CP698" s="198"/>
      <c r="CQ698" s="198"/>
      <c r="CR698" s="198"/>
      <c r="CS698" s="198"/>
      <c r="CT698" s="198"/>
      <c r="CU698" s="198"/>
      <c r="CV698" s="198"/>
      <c r="CW698" s="198"/>
      <c r="CX698" s="198"/>
      <c r="CY698" s="198"/>
      <c r="CZ698" s="198"/>
      <c r="DA698" s="198"/>
      <c r="DB698" s="198"/>
      <c r="DC698" s="198"/>
    </row>
    <row r="699" spans="1:107" s="38" customFormat="1" x14ac:dyDescent="0.25">
      <c r="A699" s="263" t="str">
        <f t="shared" si="84"/>
        <v>N-CO-MS-000544-E-XX-XX-XX-XX-01</v>
      </c>
      <c r="B699" s="211" t="s">
        <v>3147</v>
      </c>
      <c r="C699" s="216" t="str">
        <f t="shared" si="83"/>
        <v>9.58.01.FESA11.v01</v>
      </c>
      <c r="D699" s="211" t="s">
        <v>3148</v>
      </c>
      <c r="E699" s="211" t="s">
        <v>142</v>
      </c>
      <c r="F699" s="211" t="s">
        <v>1223</v>
      </c>
      <c r="G699" s="211" t="s">
        <v>3149</v>
      </c>
      <c r="H699" s="211" t="s">
        <v>3150</v>
      </c>
      <c r="I699" s="211" t="s">
        <v>3149</v>
      </c>
      <c r="J699" s="212">
        <v>2920</v>
      </c>
      <c r="K699" s="213">
        <v>1</v>
      </c>
      <c r="L699" s="214">
        <v>0.16600000000000001</v>
      </c>
      <c r="M699" s="212">
        <v>485.5</v>
      </c>
      <c r="N699" s="214">
        <v>0.16600000000000001</v>
      </c>
      <c r="O699" s="248"/>
      <c r="P699" s="212">
        <v>15</v>
      </c>
      <c r="Q699" s="441">
        <v>0.14000000000000001</v>
      </c>
      <c r="R699" s="211" t="s">
        <v>3151</v>
      </c>
      <c r="S699" s="211"/>
      <c r="T699" s="211"/>
      <c r="U699" s="211"/>
      <c r="V699" s="211"/>
      <c r="W699" s="246">
        <v>1500</v>
      </c>
      <c r="X699" s="211" t="s">
        <v>1016</v>
      </c>
      <c r="Y699" s="226" t="s">
        <v>162</v>
      </c>
      <c r="Z699" s="212" t="s">
        <v>57</v>
      </c>
      <c r="AA699" s="211"/>
      <c r="AB699" s="217"/>
      <c r="AC699" s="217">
        <v>41851</v>
      </c>
      <c r="AD699" s="218"/>
      <c r="AE699" s="211"/>
      <c r="AF699" s="211"/>
      <c r="AG699" s="211"/>
      <c r="AH699" s="211"/>
      <c r="AI699" s="211"/>
      <c r="AJ699" s="211"/>
      <c r="AK699" s="211"/>
      <c r="AL699" s="210"/>
      <c r="AM699" s="198"/>
      <c r="AN699" s="198"/>
      <c r="AO699" s="198"/>
      <c r="AP699" s="198"/>
      <c r="AQ699" s="198"/>
      <c r="AR699" s="198"/>
      <c r="AS699" s="198"/>
      <c r="AT699" s="198"/>
      <c r="AU699" s="198"/>
      <c r="AV699" s="198"/>
      <c r="AW699" s="198" t="s">
        <v>61</v>
      </c>
      <c r="AX699" s="198" t="s">
        <v>62</v>
      </c>
      <c r="AY699" s="198" t="s">
        <v>1330</v>
      </c>
      <c r="AZ699" s="344" t="s">
        <v>3152</v>
      </c>
      <c r="BA699" s="198" t="s">
        <v>65</v>
      </c>
      <c r="BB699" s="198" t="s">
        <v>66</v>
      </c>
      <c r="BC699" s="344" t="s">
        <v>382</v>
      </c>
      <c r="BD699" s="198"/>
      <c r="BE699" s="198"/>
      <c r="BF699" s="418"/>
      <c r="BG699" s="198"/>
      <c r="BH699" s="198"/>
      <c r="BI699" s="198"/>
      <c r="BJ699" s="198"/>
      <c r="BK699" s="198"/>
      <c r="BL699" s="198"/>
      <c r="BM699" s="198"/>
      <c r="BN699" s="198"/>
      <c r="BO699" s="198"/>
      <c r="BP699" s="198"/>
      <c r="BQ699" s="198"/>
      <c r="BR699" s="198"/>
      <c r="BS699" s="198"/>
      <c r="BT699" s="198"/>
      <c r="BU699" s="198"/>
      <c r="BV699" s="198"/>
      <c r="BW699" s="198"/>
      <c r="BX699" s="198"/>
      <c r="BY699" s="198"/>
      <c r="BZ699" s="198"/>
      <c r="CA699" s="198"/>
      <c r="CB699" s="198"/>
      <c r="CC699" s="198"/>
      <c r="CD699" s="198"/>
      <c r="CE699" s="198"/>
      <c r="CF699" s="198"/>
      <c r="CG699" s="198"/>
      <c r="CH699" s="198"/>
      <c r="CI699" s="198"/>
      <c r="CJ699" s="198"/>
      <c r="CK699" s="198"/>
      <c r="CL699" s="198"/>
      <c r="CM699" s="198"/>
      <c r="CN699" s="198"/>
      <c r="CO699" s="198"/>
      <c r="CP699" s="198"/>
      <c r="CQ699" s="198"/>
      <c r="CR699" s="198"/>
      <c r="CS699" s="198"/>
      <c r="CT699" s="198"/>
      <c r="CU699" s="198"/>
      <c r="CV699" s="198"/>
      <c r="CW699" s="198"/>
      <c r="CX699" s="198"/>
      <c r="CY699" s="198"/>
      <c r="CZ699" s="198"/>
      <c r="DA699" s="198"/>
      <c r="DB699" s="198"/>
      <c r="DC699" s="198"/>
    </row>
    <row r="700" spans="1:107" s="38" customFormat="1" x14ac:dyDescent="0.25">
      <c r="A700" s="263" t="str">
        <f t="shared" si="84"/>
        <v>N-CO-MS-000545-E-XX-XX-XX-XX-01</v>
      </c>
      <c r="B700" s="211" t="s">
        <v>3153</v>
      </c>
      <c r="C700" s="216" t="str">
        <f t="shared" si="83"/>
        <v>9.58.02.FESA11.v01</v>
      </c>
      <c r="D700" s="211" t="s">
        <v>3148</v>
      </c>
      <c r="E700" s="211" t="s">
        <v>142</v>
      </c>
      <c r="F700" s="211" t="s">
        <v>1223</v>
      </c>
      <c r="G700" s="211" t="s">
        <v>3154</v>
      </c>
      <c r="H700" s="211" t="s">
        <v>3150</v>
      </c>
      <c r="I700" s="211" t="s">
        <v>3154</v>
      </c>
      <c r="J700" s="212">
        <v>2920</v>
      </c>
      <c r="K700" s="213">
        <v>1</v>
      </c>
      <c r="L700" s="214">
        <v>6.5068493150684928E-2</v>
      </c>
      <c r="M700" s="212">
        <v>190</v>
      </c>
      <c r="N700" s="214">
        <v>6.5068493150684928E-2</v>
      </c>
      <c r="O700" s="248"/>
      <c r="P700" s="212">
        <v>15</v>
      </c>
      <c r="Q700" s="441">
        <v>0.14000000000000001</v>
      </c>
      <c r="R700" s="211" t="s">
        <v>3151</v>
      </c>
      <c r="S700" s="211"/>
      <c r="T700" s="211"/>
      <c r="U700" s="211"/>
      <c r="V700" s="211"/>
      <c r="W700" s="224">
        <v>1500</v>
      </c>
      <c r="X700" s="211" t="s">
        <v>1016</v>
      </c>
      <c r="Y700" s="226" t="s">
        <v>162</v>
      </c>
      <c r="Z700" s="212" t="s">
        <v>223</v>
      </c>
      <c r="AA700" s="211"/>
      <c r="AB700" s="217"/>
      <c r="AC700" s="217">
        <v>41851</v>
      </c>
      <c r="AD700" s="218"/>
      <c r="AE700" s="211"/>
      <c r="AF700" s="211"/>
      <c r="AG700" s="211"/>
      <c r="AH700" s="211"/>
      <c r="AI700" s="211"/>
      <c r="AJ700" s="211"/>
      <c r="AK700" s="211"/>
      <c r="AL700" s="210"/>
      <c r="AM700" s="198"/>
      <c r="AN700" s="198"/>
      <c r="AO700" s="198"/>
      <c r="AP700" s="198"/>
      <c r="AQ700" s="198"/>
      <c r="AR700" s="198"/>
      <c r="AS700" s="198"/>
      <c r="AT700" s="198"/>
      <c r="AU700" s="198"/>
      <c r="AV700" s="198"/>
      <c r="AW700" s="198" t="s">
        <v>61</v>
      </c>
      <c r="AX700" s="198" t="s">
        <v>62</v>
      </c>
      <c r="AY700" s="198" t="s">
        <v>1330</v>
      </c>
      <c r="AZ700" s="344" t="s">
        <v>3155</v>
      </c>
      <c r="BA700" s="198" t="s">
        <v>65</v>
      </c>
      <c r="BB700" s="198" t="s">
        <v>66</v>
      </c>
      <c r="BC700" s="344" t="s">
        <v>382</v>
      </c>
      <c r="BD700" s="198"/>
      <c r="BE700" s="198"/>
      <c r="BF700" s="418"/>
      <c r="BG700" s="198"/>
      <c r="BH700" s="198"/>
      <c r="BI700" s="198"/>
      <c r="BJ700" s="198"/>
      <c r="BK700" s="198"/>
      <c r="BL700" s="198"/>
      <c r="BM700" s="198"/>
      <c r="BN700" s="198"/>
      <c r="BO700" s="198"/>
      <c r="BP700" s="198"/>
      <c r="BQ700" s="198"/>
      <c r="BR700" s="198"/>
      <c r="BS700" s="198"/>
      <c r="BT700" s="198"/>
      <c r="BU700" s="198"/>
      <c r="BV700" s="198"/>
      <c r="BW700" s="198"/>
      <c r="BX700" s="198"/>
      <c r="BY700" s="198"/>
      <c r="BZ700" s="198"/>
      <c r="CA700" s="198"/>
      <c r="CB700" s="198"/>
      <c r="CC700" s="198"/>
      <c r="CD700" s="198"/>
      <c r="CE700" s="198"/>
      <c r="CF700" s="198"/>
      <c r="CG700" s="198"/>
      <c r="CH700" s="198"/>
      <c r="CI700" s="198"/>
      <c r="CJ700" s="198"/>
      <c r="CK700" s="198"/>
      <c r="CL700" s="198"/>
      <c r="CM700" s="198"/>
      <c r="CN700" s="198"/>
      <c r="CO700" s="198"/>
      <c r="CP700" s="198"/>
      <c r="CQ700" s="198"/>
      <c r="CR700" s="198"/>
      <c r="CS700" s="198"/>
      <c r="CT700" s="198"/>
      <c r="CU700" s="198"/>
      <c r="CV700" s="198"/>
      <c r="CW700" s="198"/>
      <c r="CX700" s="198"/>
      <c r="CY700" s="198"/>
      <c r="CZ700" s="198"/>
      <c r="DA700" s="198"/>
      <c r="DB700" s="198"/>
      <c r="DC700" s="198"/>
    </row>
    <row r="701" spans="1:107" s="38" customFormat="1" x14ac:dyDescent="0.25">
      <c r="A701" s="263" t="str">
        <f t="shared" si="84"/>
        <v>N-CO-MS-000546-E-XX-XX-XX-XX-01</v>
      </c>
      <c r="B701" s="211" t="s">
        <v>3156</v>
      </c>
      <c r="C701" s="216" t="str">
        <f t="shared" si="83"/>
        <v>9.59.01.FESA14.v01</v>
      </c>
      <c r="D701" s="211" t="s">
        <v>3157</v>
      </c>
      <c r="E701" s="211" t="s">
        <v>142</v>
      </c>
      <c r="F701" s="211" t="s">
        <v>1223</v>
      </c>
      <c r="G701" s="211" t="s">
        <v>3158</v>
      </c>
      <c r="H701" s="211" t="s">
        <v>3159</v>
      </c>
      <c r="I701" s="211" t="s">
        <v>3158</v>
      </c>
      <c r="J701" s="212">
        <v>2920</v>
      </c>
      <c r="K701" s="213">
        <v>1</v>
      </c>
      <c r="L701" s="214">
        <v>0.4</v>
      </c>
      <c r="M701" s="212">
        <v>1172</v>
      </c>
      <c r="N701" s="214">
        <v>0.4</v>
      </c>
      <c r="O701" s="248"/>
      <c r="P701" s="212">
        <v>15</v>
      </c>
      <c r="Q701" s="441">
        <v>0.5</v>
      </c>
      <c r="R701" s="211" t="s">
        <v>3151</v>
      </c>
      <c r="S701" s="211"/>
      <c r="T701" s="211"/>
      <c r="U701" s="211"/>
      <c r="V701" s="211"/>
      <c r="W701" s="246">
        <v>3250</v>
      </c>
      <c r="X701" s="211" t="s">
        <v>3160</v>
      </c>
      <c r="Y701" s="226" t="s">
        <v>162</v>
      </c>
      <c r="Z701" s="212" t="s">
        <v>223</v>
      </c>
      <c r="AA701" s="211"/>
      <c r="AB701" s="217"/>
      <c r="AC701" s="217">
        <v>41851</v>
      </c>
      <c r="AD701" s="218"/>
      <c r="AE701" s="211"/>
      <c r="AF701" s="211"/>
      <c r="AG701" s="211"/>
      <c r="AH701" s="211"/>
      <c r="AI701" s="211"/>
      <c r="AJ701" s="211"/>
      <c r="AK701" s="211"/>
      <c r="AL701" s="210"/>
      <c r="AM701" s="198"/>
      <c r="AN701" s="198"/>
      <c r="AO701" s="198"/>
      <c r="AP701" s="198"/>
      <c r="AQ701" s="198"/>
      <c r="AR701" s="198"/>
      <c r="AS701" s="198"/>
      <c r="AT701" s="198"/>
      <c r="AU701" s="198"/>
      <c r="AV701" s="198"/>
      <c r="AW701" s="198" t="s">
        <v>61</v>
      </c>
      <c r="AX701" s="198" t="s">
        <v>62</v>
      </c>
      <c r="AY701" s="198" t="s">
        <v>1330</v>
      </c>
      <c r="AZ701" s="344" t="s">
        <v>3161</v>
      </c>
      <c r="BA701" s="198" t="s">
        <v>65</v>
      </c>
      <c r="BB701" s="198" t="s">
        <v>66</v>
      </c>
      <c r="BC701" s="344" t="s">
        <v>382</v>
      </c>
      <c r="BD701" s="198"/>
      <c r="BE701" s="198"/>
      <c r="BF701" s="418"/>
      <c r="BG701" s="198"/>
      <c r="BH701" s="198"/>
      <c r="BI701" s="198"/>
      <c r="BJ701" s="198"/>
      <c r="BK701" s="198"/>
      <c r="BL701" s="198"/>
      <c r="BM701" s="198"/>
      <c r="BN701" s="198"/>
      <c r="BO701" s="198"/>
      <c r="BP701" s="198"/>
      <c r="BQ701" s="198"/>
      <c r="BR701" s="198"/>
      <c r="BS701" s="198"/>
      <c r="BT701" s="198"/>
      <c r="BU701" s="198"/>
      <c r="BV701" s="198"/>
      <c r="BW701" s="198"/>
      <c r="BX701" s="198"/>
      <c r="BY701" s="198"/>
      <c r="BZ701" s="198"/>
      <c r="CA701" s="198"/>
      <c r="CB701" s="198"/>
      <c r="CC701" s="198"/>
      <c r="CD701" s="198"/>
      <c r="CE701" s="198"/>
      <c r="CF701" s="198"/>
      <c r="CG701" s="198"/>
      <c r="CH701" s="198"/>
      <c r="CI701" s="198"/>
      <c r="CJ701" s="198"/>
      <c r="CK701" s="198"/>
      <c r="CL701" s="198"/>
      <c r="CM701" s="198"/>
      <c r="CN701" s="198"/>
      <c r="CO701" s="198"/>
      <c r="CP701" s="198"/>
      <c r="CQ701" s="198"/>
      <c r="CR701" s="198"/>
      <c r="CS701" s="198"/>
      <c r="CT701" s="198"/>
      <c r="CU701" s="198"/>
      <c r="CV701" s="198"/>
      <c r="CW701" s="198"/>
      <c r="CX701" s="198"/>
      <c r="CY701" s="198"/>
      <c r="CZ701" s="198"/>
      <c r="DA701" s="198"/>
      <c r="DB701" s="198"/>
      <c r="DC701" s="198"/>
    </row>
    <row r="702" spans="1:107" s="38" customFormat="1" x14ac:dyDescent="0.25">
      <c r="A702" s="263" t="str">
        <f t="shared" si="84"/>
        <v>N-CO-MS-000547-E-XX-XX-XX-XX-01</v>
      </c>
      <c r="B702" s="211" t="s">
        <v>3162</v>
      </c>
      <c r="C702" s="216" t="str">
        <f t="shared" si="83"/>
        <v>9.59.02.FESA14.v01</v>
      </c>
      <c r="D702" s="211" t="s">
        <v>3157</v>
      </c>
      <c r="E702" s="211" t="s">
        <v>142</v>
      </c>
      <c r="F702" s="211" t="s">
        <v>1223</v>
      </c>
      <c r="G702" s="211" t="s">
        <v>3163</v>
      </c>
      <c r="H702" s="211" t="s">
        <v>3164</v>
      </c>
      <c r="I702" s="211" t="s">
        <v>3163</v>
      </c>
      <c r="J702" s="212">
        <v>2920</v>
      </c>
      <c r="K702" s="213">
        <v>1</v>
      </c>
      <c r="L702" s="214">
        <v>0.2</v>
      </c>
      <c r="M702" s="212">
        <v>584</v>
      </c>
      <c r="N702" s="214">
        <v>0.2</v>
      </c>
      <c r="O702" s="248"/>
      <c r="P702" s="212">
        <v>15</v>
      </c>
      <c r="Q702" s="441">
        <v>0.5</v>
      </c>
      <c r="R702" s="211" t="s">
        <v>3151</v>
      </c>
      <c r="S702" s="211"/>
      <c r="T702" s="211"/>
      <c r="U702" s="211"/>
      <c r="V702" s="211"/>
      <c r="W702" s="246">
        <v>2200</v>
      </c>
      <c r="X702" s="211" t="s">
        <v>3160</v>
      </c>
      <c r="Y702" s="226" t="s">
        <v>162</v>
      </c>
      <c r="Z702" s="212" t="s">
        <v>223</v>
      </c>
      <c r="AA702" s="211"/>
      <c r="AB702" s="217"/>
      <c r="AC702" s="217">
        <v>41851</v>
      </c>
      <c r="AD702" s="218"/>
      <c r="AE702" s="211"/>
      <c r="AF702" s="211"/>
      <c r="AG702" s="211"/>
      <c r="AH702" s="211"/>
      <c r="AI702" s="211"/>
      <c r="AJ702" s="211"/>
      <c r="AK702" s="211"/>
      <c r="AL702" s="210"/>
      <c r="AM702" s="198"/>
      <c r="AN702" s="198"/>
      <c r="AO702" s="198"/>
      <c r="AP702" s="198"/>
      <c r="AQ702" s="198"/>
      <c r="AR702" s="198"/>
      <c r="AS702" s="198"/>
      <c r="AT702" s="198"/>
      <c r="AU702" s="198"/>
      <c r="AV702" s="198"/>
      <c r="AW702" s="198" t="s">
        <v>61</v>
      </c>
      <c r="AX702" s="198" t="s">
        <v>62</v>
      </c>
      <c r="AY702" s="198" t="s">
        <v>1330</v>
      </c>
      <c r="AZ702" s="344" t="s">
        <v>3165</v>
      </c>
      <c r="BA702" s="198" t="s">
        <v>65</v>
      </c>
      <c r="BB702" s="198" t="s">
        <v>66</v>
      </c>
      <c r="BC702" s="344" t="s">
        <v>382</v>
      </c>
      <c r="BD702" s="198"/>
      <c r="BE702" s="198"/>
      <c r="BF702" s="418"/>
      <c r="BG702" s="198"/>
      <c r="BH702" s="198"/>
      <c r="BI702" s="198"/>
      <c r="BJ702" s="198"/>
      <c r="BK702" s="198"/>
      <c r="BL702" s="198"/>
      <c r="BM702" s="198"/>
      <c r="BN702" s="198"/>
      <c r="BO702" s="198"/>
      <c r="BP702" s="198"/>
      <c r="BQ702" s="198"/>
      <c r="BR702" s="198"/>
      <c r="BS702" s="198"/>
      <c r="BT702" s="198"/>
      <c r="BU702" s="198"/>
      <c r="BV702" s="198"/>
      <c r="BW702" s="198"/>
      <c r="BX702" s="198"/>
      <c r="BY702" s="198"/>
      <c r="BZ702" s="198"/>
      <c r="CA702" s="198"/>
      <c r="CB702" s="198"/>
      <c r="CC702" s="198"/>
      <c r="CD702" s="198"/>
      <c r="CE702" s="198"/>
      <c r="CF702" s="198"/>
      <c r="CG702" s="198"/>
      <c r="CH702" s="198"/>
      <c r="CI702" s="198"/>
      <c r="CJ702" s="198"/>
      <c r="CK702" s="198"/>
      <c r="CL702" s="198"/>
      <c r="CM702" s="198"/>
      <c r="CN702" s="198"/>
      <c r="CO702" s="198"/>
      <c r="CP702" s="198"/>
      <c r="CQ702" s="198"/>
      <c r="CR702" s="198"/>
      <c r="CS702" s="198"/>
      <c r="CT702" s="198"/>
      <c r="CU702" s="198"/>
      <c r="CV702" s="198"/>
      <c r="CW702" s="198"/>
      <c r="CX702" s="198"/>
      <c r="CY702" s="198"/>
      <c r="CZ702" s="198"/>
      <c r="DA702" s="198"/>
      <c r="DB702" s="198"/>
      <c r="DC702" s="198"/>
    </row>
    <row r="703" spans="1:107" s="38" customFormat="1" x14ac:dyDescent="0.25">
      <c r="A703" s="263" t="str">
        <f t="shared" si="84"/>
        <v>N-CO-MS-000639-E-XX-XX-XX-XX-01</v>
      </c>
      <c r="B703" s="96" t="s">
        <v>3166</v>
      </c>
      <c r="C703" s="103" t="str">
        <f t="shared" si="83"/>
        <v>9.63.01.FESA15.v01</v>
      </c>
      <c r="D703" s="96" t="s">
        <v>3167</v>
      </c>
      <c r="E703" s="96" t="s">
        <v>142</v>
      </c>
      <c r="F703" s="96" t="s">
        <v>1223</v>
      </c>
      <c r="G703" s="96" t="s">
        <v>3168</v>
      </c>
      <c r="H703" s="96" t="s">
        <v>3169</v>
      </c>
      <c r="I703" s="96" t="s">
        <v>3168</v>
      </c>
      <c r="J703" s="97">
        <v>2920</v>
      </c>
      <c r="K703" s="100">
        <v>0.9</v>
      </c>
      <c r="L703" s="290">
        <f>N703/K703</f>
        <v>4.4444444444444447E-4</v>
      </c>
      <c r="M703" s="97">
        <v>1.212</v>
      </c>
      <c r="N703" s="290">
        <v>4.0000000000000002E-4</v>
      </c>
      <c r="O703" s="297"/>
      <c r="P703" s="97">
        <v>15</v>
      </c>
      <c r="Q703" s="442">
        <v>0.15</v>
      </c>
      <c r="R703" s="96" t="s">
        <v>3170</v>
      </c>
      <c r="S703" s="96"/>
      <c r="T703" s="96"/>
      <c r="U703" s="96"/>
      <c r="V703" s="96"/>
      <c r="W703" s="320">
        <v>0.15</v>
      </c>
      <c r="X703" s="96" t="s">
        <v>1016</v>
      </c>
      <c r="Y703" s="105"/>
      <c r="Z703" s="97" t="s">
        <v>223</v>
      </c>
      <c r="AA703" s="96"/>
      <c r="AB703" s="64"/>
      <c r="AC703" s="64">
        <v>42216</v>
      </c>
      <c r="AD703" s="99"/>
      <c r="AE703" s="96"/>
      <c r="AF703" s="96"/>
      <c r="AG703" s="96"/>
      <c r="AH703" s="96"/>
      <c r="AI703" s="96"/>
      <c r="AJ703" s="96"/>
      <c r="AK703" s="96"/>
      <c r="AL703" s="95"/>
      <c r="AM703" s="198"/>
      <c r="AN703" s="198"/>
      <c r="AO703" s="198"/>
      <c r="AP703" s="198"/>
      <c r="AQ703" s="198"/>
      <c r="AR703" s="198"/>
      <c r="AS703" s="198"/>
      <c r="AT703" s="198"/>
      <c r="AU703" s="198"/>
      <c r="AV703" s="198"/>
      <c r="AW703" s="198" t="s">
        <v>61</v>
      </c>
      <c r="AX703" s="198" t="s">
        <v>62</v>
      </c>
      <c r="AY703" s="198" t="s">
        <v>1330</v>
      </c>
      <c r="AZ703" s="344" t="s">
        <v>3171</v>
      </c>
      <c r="BA703" s="198" t="s">
        <v>65</v>
      </c>
      <c r="BB703" s="198" t="s">
        <v>66</v>
      </c>
      <c r="BC703" s="344" t="s">
        <v>382</v>
      </c>
      <c r="BD703" s="198"/>
      <c r="BE703" s="198"/>
      <c r="BF703" s="418"/>
      <c r="BG703" s="198"/>
      <c r="BH703" s="198"/>
      <c r="BI703" s="198"/>
      <c r="BJ703" s="198"/>
      <c r="BK703" s="198"/>
      <c r="BL703" s="198"/>
      <c r="BM703" s="198"/>
      <c r="BN703" s="198"/>
      <c r="BO703" s="198"/>
      <c r="BP703" s="198"/>
      <c r="BQ703" s="198"/>
      <c r="BR703" s="198"/>
      <c r="BS703" s="198"/>
      <c r="BT703" s="198"/>
      <c r="BU703" s="198"/>
      <c r="BV703" s="198"/>
      <c r="BW703" s="198"/>
      <c r="BX703" s="198"/>
      <c r="BY703" s="198"/>
      <c r="BZ703" s="198"/>
      <c r="CA703" s="198"/>
      <c r="CB703" s="198"/>
      <c r="CC703" s="198"/>
      <c r="CD703" s="198"/>
      <c r="CE703" s="198"/>
      <c r="CF703" s="198"/>
      <c r="CG703" s="198"/>
      <c r="CH703" s="198"/>
      <c r="CI703" s="198"/>
      <c r="CJ703" s="198"/>
      <c r="CK703" s="198"/>
      <c r="CL703" s="198"/>
      <c r="CM703" s="198"/>
      <c r="CN703" s="198"/>
      <c r="CO703" s="198"/>
      <c r="CP703" s="198"/>
      <c r="CQ703" s="198"/>
      <c r="CR703" s="198"/>
      <c r="CS703" s="198"/>
      <c r="CT703" s="198"/>
      <c r="CU703" s="198"/>
      <c r="CV703" s="198"/>
      <c r="CW703" s="198"/>
      <c r="CX703" s="198"/>
      <c r="CY703" s="198"/>
      <c r="CZ703" s="198"/>
      <c r="DA703" s="198"/>
      <c r="DB703" s="198"/>
      <c r="DC703" s="198"/>
    </row>
    <row r="704" spans="1:107" s="38" customFormat="1" x14ac:dyDescent="0.25">
      <c r="A704" s="263" t="str">
        <f t="shared" ref="A704:A721" si="86">CONCATENATE(AW704,"-",AX704,"-",AY704,AZ704,BA704,BB704,BC704)</f>
        <v>N-CO-MS-000640-E-XX-XX-XX-XX-01</v>
      </c>
      <c r="B704" s="96" t="s">
        <v>3172</v>
      </c>
      <c r="C704" s="103" t="str">
        <f t="shared" si="83"/>
        <v>9.63.02.FESA15.v01</v>
      </c>
      <c r="D704" s="96" t="s">
        <v>3167</v>
      </c>
      <c r="E704" s="96" t="s">
        <v>142</v>
      </c>
      <c r="F704" s="96" t="s">
        <v>1223</v>
      </c>
      <c r="G704" s="96" t="s">
        <v>3173</v>
      </c>
      <c r="H704" s="96" t="s">
        <v>3174</v>
      </c>
      <c r="I704" s="96" t="s">
        <v>3173</v>
      </c>
      <c r="J704" s="97">
        <v>2920</v>
      </c>
      <c r="K704" s="100">
        <v>0.9</v>
      </c>
      <c r="L704" s="290">
        <f>N704/K704</f>
        <v>5.5555555555555556E-4</v>
      </c>
      <c r="M704" s="97">
        <v>1.76</v>
      </c>
      <c r="N704" s="290">
        <v>5.0000000000000001E-4</v>
      </c>
      <c r="O704" s="297"/>
      <c r="P704" s="97">
        <v>15</v>
      </c>
      <c r="Q704" s="442">
        <v>0.15</v>
      </c>
      <c r="R704" s="96" t="s">
        <v>3170</v>
      </c>
      <c r="S704" s="96"/>
      <c r="T704" s="96"/>
      <c r="U704" s="96"/>
      <c r="V704" s="96"/>
      <c r="W704" s="320">
        <v>0.15</v>
      </c>
      <c r="X704" s="96" t="s">
        <v>1016</v>
      </c>
      <c r="Y704" s="105"/>
      <c r="Z704" s="97" t="s">
        <v>223</v>
      </c>
      <c r="AA704" s="96"/>
      <c r="AB704" s="64"/>
      <c r="AC704" s="64">
        <v>42216</v>
      </c>
      <c r="AD704" s="99"/>
      <c r="AE704" s="96"/>
      <c r="AF704" s="96"/>
      <c r="AG704" s="96"/>
      <c r="AH704" s="96"/>
      <c r="AI704" s="96"/>
      <c r="AJ704" s="96"/>
      <c r="AK704" s="96"/>
      <c r="AL704" s="95"/>
      <c r="AM704" s="198"/>
      <c r="AN704" s="198"/>
      <c r="AO704" s="198"/>
      <c r="AP704" s="198"/>
      <c r="AQ704" s="198"/>
      <c r="AR704" s="198"/>
      <c r="AS704" s="198"/>
      <c r="AT704" s="198"/>
      <c r="AU704" s="198"/>
      <c r="AV704" s="198"/>
      <c r="AW704" s="198" t="s">
        <v>61</v>
      </c>
      <c r="AX704" s="198" t="s">
        <v>62</v>
      </c>
      <c r="AY704" s="198" t="s">
        <v>1330</v>
      </c>
      <c r="AZ704" s="344" t="s">
        <v>3175</v>
      </c>
      <c r="BA704" s="198" t="s">
        <v>65</v>
      </c>
      <c r="BB704" s="198" t="s">
        <v>66</v>
      </c>
      <c r="BC704" s="344" t="s">
        <v>382</v>
      </c>
      <c r="BD704" s="198"/>
      <c r="BE704" s="198"/>
      <c r="BF704" s="418"/>
      <c r="BG704" s="198"/>
      <c r="BH704" s="198"/>
      <c r="BI704" s="198"/>
      <c r="BJ704" s="198"/>
      <c r="BK704" s="198"/>
      <c r="BL704" s="198"/>
      <c r="BM704" s="198"/>
      <c r="BN704" s="198"/>
      <c r="BO704" s="198"/>
      <c r="BP704" s="198"/>
      <c r="BQ704" s="198"/>
      <c r="BR704" s="198"/>
      <c r="BS704" s="198"/>
      <c r="BT704" s="198"/>
      <c r="BU704" s="198"/>
      <c r="BV704" s="198"/>
      <c r="BW704" s="198"/>
      <c r="BX704" s="198"/>
      <c r="BY704" s="198"/>
      <c r="BZ704" s="198"/>
      <c r="CA704" s="198"/>
      <c r="CB704" s="198"/>
      <c r="CC704" s="198"/>
      <c r="CD704" s="198"/>
      <c r="CE704" s="198"/>
      <c r="CF704" s="198"/>
      <c r="CG704" s="198"/>
      <c r="CH704" s="198"/>
      <c r="CI704" s="198"/>
      <c r="CJ704" s="198"/>
      <c r="CK704" s="198"/>
      <c r="CL704" s="198"/>
      <c r="CM704" s="198"/>
      <c r="CN704" s="198"/>
      <c r="CO704" s="198"/>
      <c r="CP704" s="198"/>
      <c r="CQ704" s="198"/>
      <c r="CR704" s="198"/>
      <c r="CS704" s="198"/>
      <c r="CT704" s="198"/>
      <c r="CU704" s="198"/>
      <c r="CV704" s="198"/>
      <c r="CW704" s="198"/>
      <c r="CX704" s="198"/>
      <c r="CY704" s="198"/>
      <c r="CZ704" s="198"/>
      <c r="DA704" s="198"/>
      <c r="DB704" s="198"/>
      <c r="DC704" s="198"/>
    </row>
    <row r="705" spans="1:107" s="38" customFormat="1" x14ac:dyDescent="0.25">
      <c r="A705" s="263" t="str">
        <f t="shared" si="86"/>
        <v>N-CO-MS-000641-E-XX-XX-XX-XX-01</v>
      </c>
      <c r="B705" s="96" t="s">
        <v>3176</v>
      </c>
      <c r="C705" s="103" t="str">
        <f t="shared" si="83"/>
        <v>9.63.03.FESA15.v01</v>
      </c>
      <c r="D705" s="96" t="s">
        <v>3167</v>
      </c>
      <c r="E705" s="96" t="s">
        <v>142</v>
      </c>
      <c r="F705" s="96" t="s">
        <v>1223</v>
      </c>
      <c r="G705" s="96" t="s">
        <v>3177</v>
      </c>
      <c r="H705" s="96" t="s">
        <v>3178</v>
      </c>
      <c r="I705" s="96" t="s">
        <v>3177</v>
      </c>
      <c r="J705" s="97">
        <v>2920</v>
      </c>
      <c r="K705" s="100">
        <v>0.9</v>
      </c>
      <c r="L705" s="101"/>
      <c r="M705" s="97"/>
      <c r="N705" s="101"/>
      <c r="O705" s="301">
        <v>7.51E-2</v>
      </c>
      <c r="P705" s="97">
        <v>15</v>
      </c>
      <c r="Q705" s="442">
        <v>0.15</v>
      </c>
      <c r="R705" s="96" t="s">
        <v>3170</v>
      </c>
      <c r="S705" s="96"/>
      <c r="T705" s="96"/>
      <c r="U705" s="96"/>
      <c r="V705" s="96"/>
      <c r="W705" s="320">
        <v>0.15</v>
      </c>
      <c r="X705" s="96" t="s">
        <v>1016</v>
      </c>
      <c r="Y705" s="105"/>
      <c r="Z705" s="97" t="s">
        <v>223</v>
      </c>
      <c r="AA705" s="96"/>
      <c r="AB705" s="64"/>
      <c r="AC705" s="64">
        <v>42216</v>
      </c>
      <c r="AD705" s="99"/>
      <c r="AE705" s="96"/>
      <c r="AF705" s="96"/>
      <c r="AG705" s="96"/>
      <c r="AH705" s="96"/>
      <c r="AI705" s="96"/>
      <c r="AJ705" s="96"/>
      <c r="AK705" s="96"/>
      <c r="AL705" s="95"/>
      <c r="AM705" s="198"/>
      <c r="AN705" s="198"/>
      <c r="AO705" s="198"/>
      <c r="AP705" s="198"/>
      <c r="AQ705" s="198"/>
      <c r="AR705" s="198"/>
      <c r="AS705" s="198"/>
      <c r="AT705" s="198"/>
      <c r="AU705" s="198"/>
      <c r="AV705" s="198"/>
      <c r="AW705" s="198" t="s">
        <v>61</v>
      </c>
      <c r="AX705" s="198" t="s">
        <v>62</v>
      </c>
      <c r="AY705" s="198" t="s">
        <v>1330</v>
      </c>
      <c r="AZ705" s="344" t="s">
        <v>3179</v>
      </c>
      <c r="BA705" s="198" t="s">
        <v>65</v>
      </c>
      <c r="BB705" s="198" t="s">
        <v>66</v>
      </c>
      <c r="BC705" s="344" t="s">
        <v>382</v>
      </c>
      <c r="BD705" s="198"/>
      <c r="BE705" s="198"/>
      <c r="BF705" s="418"/>
      <c r="BG705" s="198"/>
      <c r="BH705" s="198"/>
      <c r="BI705" s="198"/>
      <c r="BJ705" s="198"/>
      <c r="BK705" s="198"/>
      <c r="BL705" s="198"/>
      <c r="BM705" s="198"/>
      <c r="BN705" s="198"/>
      <c r="BO705" s="198"/>
      <c r="BP705" s="198"/>
      <c r="BQ705" s="198"/>
      <c r="BR705" s="198"/>
      <c r="BS705" s="198"/>
      <c r="BT705" s="198"/>
      <c r="BU705" s="198"/>
      <c r="BV705" s="198"/>
      <c r="BW705" s="198"/>
      <c r="BX705" s="198"/>
      <c r="BY705" s="198"/>
      <c r="BZ705" s="198"/>
      <c r="CA705" s="198"/>
      <c r="CB705" s="198"/>
      <c r="CC705" s="198"/>
      <c r="CD705" s="198"/>
      <c r="CE705" s="198"/>
      <c r="CF705" s="198"/>
      <c r="CG705" s="198"/>
      <c r="CH705" s="198"/>
      <c r="CI705" s="198"/>
      <c r="CJ705" s="198"/>
      <c r="CK705" s="198"/>
      <c r="CL705" s="198"/>
      <c r="CM705" s="198"/>
      <c r="CN705" s="198"/>
      <c r="CO705" s="198"/>
      <c r="CP705" s="198"/>
      <c r="CQ705" s="198"/>
      <c r="CR705" s="198"/>
      <c r="CS705" s="198"/>
      <c r="CT705" s="198"/>
      <c r="CU705" s="198"/>
      <c r="CV705" s="198"/>
      <c r="CW705" s="198"/>
      <c r="CX705" s="198"/>
      <c r="CY705" s="198"/>
      <c r="CZ705" s="198"/>
      <c r="DA705" s="198"/>
      <c r="DB705" s="198"/>
      <c r="DC705" s="198"/>
    </row>
    <row r="706" spans="1:107" s="38" customFormat="1" x14ac:dyDescent="0.25">
      <c r="A706" s="263" t="str">
        <f t="shared" si="86"/>
        <v>N-CO-MS-000642-E-XX-XX-XX-XX-01</v>
      </c>
      <c r="B706" s="96" t="s">
        <v>3180</v>
      </c>
      <c r="C706" s="103" t="str">
        <f t="shared" si="83"/>
        <v>9.64.01.FESA16.v01</v>
      </c>
      <c r="D706" s="96" t="s">
        <v>3181</v>
      </c>
      <c r="E706" s="96" t="s">
        <v>142</v>
      </c>
      <c r="F706" s="96" t="s">
        <v>1223</v>
      </c>
      <c r="G706" s="96" t="s">
        <v>3182</v>
      </c>
      <c r="H706" s="96" t="s">
        <v>3183</v>
      </c>
      <c r="I706" s="96" t="s">
        <v>3182</v>
      </c>
      <c r="J706" s="97">
        <v>2920</v>
      </c>
      <c r="K706" s="100">
        <v>0.9</v>
      </c>
      <c r="L706" s="290">
        <f>N706/K706</f>
        <v>0.2162222222222222</v>
      </c>
      <c r="M706" s="97">
        <v>597.79999999999995</v>
      </c>
      <c r="N706" s="101">
        <v>0.1946</v>
      </c>
      <c r="O706" s="301"/>
      <c r="P706" s="97">
        <v>10</v>
      </c>
      <c r="Q706" s="442">
        <v>356</v>
      </c>
      <c r="R706" s="96" t="s">
        <v>1322</v>
      </c>
      <c r="S706" s="96"/>
      <c r="T706" s="96"/>
      <c r="U706" s="96"/>
      <c r="V706" s="96"/>
      <c r="W706" s="298">
        <v>250</v>
      </c>
      <c r="X706" s="96" t="s">
        <v>1016</v>
      </c>
      <c r="Y706" s="105"/>
      <c r="Z706" s="97" t="s">
        <v>223</v>
      </c>
      <c r="AA706" s="96"/>
      <c r="AB706" s="64"/>
      <c r="AC706" s="64">
        <v>42216</v>
      </c>
      <c r="AD706" s="99"/>
      <c r="AE706" s="96"/>
      <c r="AF706" s="96"/>
      <c r="AG706" s="96"/>
      <c r="AH706" s="96"/>
      <c r="AI706" s="96"/>
      <c r="AJ706" s="96"/>
      <c r="AK706" s="96"/>
      <c r="AL706" s="95"/>
      <c r="AM706" s="198"/>
      <c r="AN706" s="198"/>
      <c r="AO706" s="198"/>
      <c r="AP706" s="198"/>
      <c r="AQ706" s="198"/>
      <c r="AR706" s="198"/>
      <c r="AS706" s="198"/>
      <c r="AT706" s="198"/>
      <c r="AU706" s="198"/>
      <c r="AV706" s="198"/>
      <c r="AW706" s="198" t="s">
        <v>61</v>
      </c>
      <c r="AX706" s="198" t="s">
        <v>62</v>
      </c>
      <c r="AY706" s="198" t="s">
        <v>1330</v>
      </c>
      <c r="AZ706" s="344" t="s">
        <v>3184</v>
      </c>
      <c r="BA706" s="198" t="s">
        <v>65</v>
      </c>
      <c r="BB706" s="198" t="s">
        <v>66</v>
      </c>
      <c r="BC706" s="344" t="s">
        <v>382</v>
      </c>
      <c r="BD706" s="198"/>
      <c r="BE706" s="198"/>
      <c r="BF706" s="418"/>
      <c r="BG706" s="198"/>
      <c r="BH706" s="198"/>
      <c r="BI706" s="198"/>
      <c r="BJ706" s="198"/>
      <c r="BK706" s="198"/>
      <c r="BL706" s="198"/>
      <c r="BM706" s="198"/>
      <c r="BN706" s="198"/>
      <c r="BO706" s="198"/>
      <c r="BP706" s="198"/>
      <c r="BQ706" s="198"/>
      <c r="BR706" s="198"/>
      <c r="BS706" s="198"/>
      <c r="BT706" s="198"/>
      <c r="BU706" s="198"/>
      <c r="BV706" s="198"/>
      <c r="BW706" s="198"/>
      <c r="BX706" s="198"/>
      <c r="BY706" s="198"/>
      <c r="BZ706" s="198"/>
      <c r="CA706" s="198"/>
      <c r="CB706" s="198"/>
      <c r="CC706" s="198"/>
      <c r="CD706" s="198"/>
      <c r="CE706" s="198"/>
      <c r="CF706" s="198"/>
      <c r="CG706" s="198"/>
      <c r="CH706" s="198"/>
      <c r="CI706" s="198"/>
      <c r="CJ706" s="198"/>
      <c r="CK706" s="198"/>
      <c r="CL706" s="198"/>
      <c r="CM706" s="198"/>
      <c r="CN706" s="198"/>
      <c r="CO706" s="198"/>
      <c r="CP706" s="198"/>
      <c r="CQ706" s="198"/>
      <c r="CR706" s="198"/>
      <c r="CS706" s="198"/>
      <c r="CT706" s="198"/>
      <c r="CU706" s="198"/>
      <c r="CV706" s="198"/>
      <c r="CW706" s="198"/>
      <c r="CX706" s="198"/>
      <c r="CY706" s="198"/>
      <c r="CZ706" s="198"/>
      <c r="DA706" s="198"/>
      <c r="DB706" s="198"/>
      <c r="DC706" s="198"/>
    </row>
    <row r="707" spans="1:107" s="38" customFormat="1" x14ac:dyDescent="0.25">
      <c r="A707" s="263" t="str">
        <f t="shared" si="86"/>
        <v>N-CO-MS-000643-G-XX-XX-XX-XX-01</v>
      </c>
      <c r="B707" s="96" t="s">
        <v>3185</v>
      </c>
      <c r="C707" s="103" t="str">
        <f t="shared" si="83"/>
        <v>9.65.01.FESA17.v01</v>
      </c>
      <c r="D707" s="96" t="s">
        <v>3186</v>
      </c>
      <c r="E707" s="96" t="s">
        <v>142</v>
      </c>
      <c r="F707" s="96" t="s">
        <v>1223</v>
      </c>
      <c r="G707" s="96" t="s">
        <v>3187</v>
      </c>
      <c r="H707" s="96" t="s">
        <v>3188</v>
      </c>
      <c r="I707" s="96" t="s">
        <v>3187</v>
      </c>
      <c r="J707" s="97">
        <f>94/365*8760</f>
        <v>2256</v>
      </c>
      <c r="K707" s="100"/>
      <c r="L707" s="290"/>
      <c r="M707" s="97"/>
      <c r="N707" s="101"/>
      <c r="O707" s="301">
        <v>0.33910000000000001</v>
      </c>
      <c r="P707" s="97">
        <v>20</v>
      </c>
      <c r="Q707" s="442">
        <v>12</v>
      </c>
      <c r="R707" s="96" t="s">
        <v>2251</v>
      </c>
      <c r="S707" s="96"/>
      <c r="T707" s="96"/>
      <c r="U707" s="96"/>
      <c r="V707" s="96"/>
      <c r="W707" s="298">
        <v>6</v>
      </c>
      <c r="X707" s="96" t="s">
        <v>1016</v>
      </c>
      <c r="Y707" s="105"/>
      <c r="Z707" s="97" t="s">
        <v>223</v>
      </c>
      <c r="AA707" s="96"/>
      <c r="AB707" s="64"/>
      <c r="AC707" s="64">
        <v>42216</v>
      </c>
      <c r="AD707" s="99"/>
      <c r="AE707" s="96"/>
      <c r="AF707" s="96"/>
      <c r="AG707" s="96"/>
      <c r="AH707" s="96"/>
      <c r="AI707" s="96"/>
      <c r="AJ707" s="96"/>
      <c r="AK707" s="96"/>
      <c r="AL707" s="95"/>
      <c r="AM707" s="198"/>
      <c r="AN707" s="198"/>
      <c r="AO707" s="198"/>
      <c r="AP707" s="198"/>
      <c r="AQ707" s="198"/>
      <c r="AR707" s="198"/>
      <c r="AS707" s="198"/>
      <c r="AT707" s="198"/>
      <c r="AU707" s="198"/>
      <c r="AV707" s="198"/>
      <c r="AW707" s="198" t="s">
        <v>61</v>
      </c>
      <c r="AX707" s="198" t="s">
        <v>62</v>
      </c>
      <c r="AY707" s="198" t="s">
        <v>1330</v>
      </c>
      <c r="AZ707" s="344" t="s">
        <v>3189</v>
      </c>
      <c r="BA707" s="198" t="s">
        <v>978</v>
      </c>
      <c r="BB707" s="198" t="s">
        <v>66</v>
      </c>
      <c r="BC707" s="344" t="s">
        <v>382</v>
      </c>
      <c r="BD707" s="198"/>
      <c r="BE707" s="198"/>
      <c r="BF707" s="418"/>
      <c r="BG707" s="198"/>
      <c r="BH707" s="198"/>
      <c r="BI707" s="198"/>
      <c r="BJ707" s="198"/>
      <c r="BK707" s="198"/>
      <c r="BL707" s="198"/>
      <c r="BM707" s="198"/>
      <c r="BN707" s="198"/>
      <c r="BO707" s="198"/>
      <c r="BP707" s="198"/>
      <c r="BQ707" s="198"/>
      <c r="BR707" s="198"/>
      <c r="BS707" s="198"/>
      <c r="BT707" s="198"/>
      <c r="BU707" s="198"/>
      <c r="BV707" s="198"/>
      <c r="BW707" s="198"/>
      <c r="BX707" s="198"/>
      <c r="BY707" s="198"/>
      <c r="BZ707" s="198"/>
      <c r="CA707" s="198"/>
      <c r="CB707" s="198"/>
      <c r="CC707" s="198"/>
      <c r="CD707" s="198"/>
      <c r="CE707" s="198"/>
      <c r="CF707" s="198"/>
      <c r="CG707" s="198"/>
      <c r="CH707" s="198"/>
      <c r="CI707" s="198"/>
      <c r="CJ707" s="198"/>
      <c r="CK707" s="198"/>
      <c r="CL707" s="198"/>
      <c r="CM707" s="198"/>
      <c r="CN707" s="198"/>
      <c r="CO707" s="198"/>
      <c r="CP707" s="198"/>
      <c r="CQ707" s="198"/>
      <c r="CR707" s="198"/>
      <c r="CS707" s="198"/>
      <c r="CT707" s="198"/>
      <c r="CU707" s="198"/>
      <c r="CV707" s="198"/>
      <c r="CW707" s="198"/>
      <c r="CX707" s="198"/>
      <c r="CY707" s="198"/>
      <c r="CZ707" s="198"/>
      <c r="DA707" s="198"/>
      <c r="DB707" s="198"/>
      <c r="DC707" s="198"/>
    </row>
    <row r="708" spans="1:107" s="38" customFormat="1" x14ac:dyDescent="0.25">
      <c r="A708" s="263" t="str">
        <f t="shared" si="86"/>
        <v>N-CO-MS-000644-G-XX-XX-XX-XX-01</v>
      </c>
      <c r="B708" s="96" t="s">
        <v>3190</v>
      </c>
      <c r="C708" s="103" t="str">
        <f t="shared" si="83"/>
        <v>9.65.02.FESA17.v01</v>
      </c>
      <c r="D708" s="96" t="s">
        <v>3186</v>
      </c>
      <c r="E708" s="96" t="s">
        <v>142</v>
      </c>
      <c r="F708" s="96" t="s">
        <v>1223</v>
      </c>
      <c r="G708" s="96" t="s">
        <v>3191</v>
      </c>
      <c r="H708" s="96" t="s">
        <v>3192</v>
      </c>
      <c r="I708" s="96" t="s">
        <v>3191</v>
      </c>
      <c r="J708" s="97">
        <f>94/365*8760</f>
        <v>2256</v>
      </c>
      <c r="K708" s="100"/>
      <c r="L708" s="290"/>
      <c r="M708" s="97"/>
      <c r="N708" s="101"/>
      <c r="O708" s="301">
        <v>0.21160000000000001</v>
      </c>
      <c r="P708" s="97">
        <v>20</v>
      </c>
      <c r="Q708" s="442">
        <v>12</v>
      </c>
      <c r="R708" s="96" t="s">
        <v>2251</v>
      </c>
      <c r="S708" s="96"/>
      <c r="T708" s="96"/>
      <c r="U708" s="96"/>
      <c r="V708" s="96"/>
      <c r="W708" s="298">
        <v>6</v>
      </c>
      <c r="X708" s="96" t="s">
        <v>1016</v>
      </c>
      <c r="Y708" s="105"/>
      <c r="Z708" s="97" t="s">
        <v>223</v>
      </c>
      <c r="AA708" s="96"/>
      <c r="AB708" s="64"/>
      <c r="AC708" s="64">
        <v>42216</v>
      </c>
      <c r="AD708" s="99"/>
      <c r="AE708" s="96"/>
      <c r="AF708" s="96"/>
      <c r="AG708" s="96"/>
      <c r="AH708" s="96"/>
      <c r="AI708" s="96"/>
      <c r="AJ708" s="96"/>
      <c r="AK708" s="96"/>
      <c r="AL708" s="95"/>
      <c r="AM708" s="198"/>
      <c r="AN708" s="198"/>
      <c r="AO708" s="198"/>
      <c r="AP708" s="198"/>
      <c r="AQ708" s="198"/>
      <c r="AR708" s="198"/>
      <c r="AS708" s="198"/>
      <c r="AT708" s="198"/>
      <c r="AU708" s="198"/>
      <c r="AV708" s="198"/>
      <c r="AW708" s="198" t="s">
        <v>61</v>
      </c>
      <c r="AX708" s="198" t="s">
        <v>62</v>
      </c>
      <c r="AY708" s="198" t="s">
        <v>1330</v>
      </c>
      <c r="AZ708" s="344" t="s">
        <v>3193</v>
      </c>
      <c r="BA708" s="198" t="s">
        <v>978</v>
      </c>
      <c r="BB708" s="198" t="s">
        <v>66</v>
      </c>
      <c r="BC708" s="344" t="s">
        <v>382</v>
      </c>
      <c r="BD708" s="198"/>
      <c r="BE708" s="198"/>
      <c r="BF708" s="418"/>
      <c r="BG708" s="198"/>
      <c r="BH708" s="198"/>
      <c r="BI708" s="198"/>
      <c r="BJ708" s="198"/>
      <c r="BK708" s="198"/>
      <c r="BL708" s="198"/>
      <c r="BM708" s="198"/>
      <c r="BN708" s="198"/>
      <c r="BO708" s="198"/>
      <c r="BP708" s="198"/>
      <c r="BQ708" s="198"/>
      <c r="BR708" s="198"/>
      <c r="BS708" s="198"/>
      <c r="BT708" s="198"/>
      <c r="BU708" s="198"/>
      <c r="BV708" s="198"/>
      <c r="BW708" s="198"/>
      <c r="BX708" s="198"/>
      <c r="BY708" s="198"/>
      <c r="BZ708" s="198"/>
      <c r="CA708" s="198"/>
      <c r="CB708" s="198"/>
      <c r="CC708" s="198"/>
      <c r="CD708" s="198"/>
      <c r="CE708" s="198"/>
      <c r="CF708" s="198"/>
      <c r="CG708" s="198"/>
      <c r="CH708" s="198"/>
      <c r="CI708" s="198"/>
      <c r="CJ708" s="198"/>
      <c r="CK708" s="198"/>
      <c r="CL708" s="198"/>
      <c r="CM708" s="198"/>
      <c r="CN708" s="198"/>
      <c r="CO708" s="198"/>
      <c r="CP708" s="198"/>
      <c r="CQ708" s="198"/>
      <c r="CR708" s="198"/>
      <c r="CS708" s="198"/>
      <c r="CT708" s="198"/>
      <c r="CU708" s="198"/>
      <c r="CV708" s="198"/>
      <c r="CW708" s="198"/>
      <c r="CX708" s="198"/>
      <c r="CY708" s="198"/>
      <c r="CZ708" s="198"/>
      <c r="DA708" s="198"/>
      <c r="DB708" s="198"/>
      <c r="DC708" s="198"/>
    </row>
    <row r="709" spans="1:107" s="38" customFormat="1" x14ac:dyDescent="0.25">
      <c r="A709" s="263" t="str">
        <f t="shared" si="86"/>
        <v>N-CO-MS-000548-E-XX-XX-XX-XX-01</v>
      </c>
      <c r="B709" s="211" t="s">
        <v>3194</v>
      </c>
      <c r="C709" s="216" t="str">
        <f t="shared" si="83"/>
        <v>9.62.01.FESM2.v01</v>
      </c>
      <c r="D709" s="211" t="s">
        <v>1656</v>
      </c>
      <c r="E709" s="211" t="s">
        <v>142</v>
      </c>
      <c r="F709" s="211" t="s">
        <v>1223</v>
      </c>
      <c r="G709" s="211" t="s">
        <v>3195</v>
      </c>
      <c r="H709" s="211" t="s">
        <v>1397</v>
      </c>
      <c r="I709" s="211" t="s">
        <v>1398</v>
      </c>
      <c r="J709" s="212">
        <v>1000</v>
      </c>
      <c r="K709" s="213">
        <v>0.78</v>
      </c>
      <c r="L709" s="214">
        <v>0.26013434918052131</v>
      </c>
      <c r="M709" s="232">
        <v>260</v>
      </c>
      <c r="N709" s="214">
        <f>L709*K709</f>
        <v>0.20290479236080664</v>
      </c>
      <c r="O709" s="248"/>
      <c r="P709" s="212">
        <v>15</v>
      </c>
      <c r="Q709" s="441">
        <v>200</v>
      </c>
      <c r="R709" s="211" t="s">
        <v>1322</v>
      </c>
      <c r="S709" s="211"/>
      <c r="T709" s="211"/>
      <c r="U709" s="211"/>
      <c r="V709" s="211"/>
      <c r="W709" s="246">
        <v>46</v>
      </c>
      <c r="X709" s="211" t="s">
        <v>55</v>
      </c>
      <c r="Y709" s="226" t="s">
        <v>162</v>
      </c>
      <c r="Z709" s="212" t="s">
        <v>223</v>
      </c>
      <c r="AA709" s="211"/>
      <c r="AB709" s="217"/>
      <c r="AC709" s="217">
        <v>41851</v>
      </c>
      <c r="AD709" s="218"/>
      <c r="AE709" s="211"/>
      <c r="AF709" s="211"/>
      <c r="AG709" s="211"/>
      <c r="AH709" s="211"/>
      <c r="AI709" s="211"/>
      <c r="AJ709" s="211"/>
      <c r="AK709" s="211"/>
      <c r="AL709" s="210"/>
      <c r="AM709" s="198"/>
      <c r="AN709" s="198"/>
      <c r="AO709" s="198"/>
      <c r="AP709" s="198"/>
      <c r="AQ709" s="198"/>
      <c r="AR709" s="198"/>
      <c r="AS709" s="198"/>
      <c r="AT709" s="198"/>
      <c r="AU709" s="198"/>
      <c r="AV709" s="198"/>
      <c r="AW709" s="198" t="s">
        <v>61</v>
      </c>
      <c r="AX709" s="198" t="s">
        <v>62</v>
      </c>
      <c r="AY709" s="198" t="s">
        <v>1330</v>
      </c>
      <c r="AZ709" s="344" t="s">
        <v>3196</v>
      </c>
      <c r="BA709" s="198" t="s">
        <v>65</v>
      </c>
      <c r="BB709" s="198" t="s">
        <v>66</v>
      </c>
      <c r="BC709" s="344" t="s">
        <v>382</v>
      </c>
      <c r="BD709" s="198"/>
      <c r="BE709" s="198"/>
      <c r="BF709" s="418"/>
      <c r="BG709" s="198"/>
      <c r="BH709" s="198"/>
      <c r="BI709" s="198"/>
      <c r="BJ709" s="198"/>
      <c r="BK709" s="198"/>
      <c r="BL709" s="198"/>
      <c r="BM709" s="198"/>
      <c r="BN709" s="198"/>
      <c r="BO709" s="198"/>
      <c r="BP709" s="198"/>
      <c r="BQ709" s="198"/>
      <c r="BR709" s="198"/>
      <c r="BS709" s="198"/>
      <c r="BT709" s="198"/>
      <c r="BU709" s="198"/>
      <c r="BV709" s="198"/>
      <c r="BW709" s="198"/>
      <c r="BX709" s="198"/>
      <c r="BY709" s="198"/>
      <c r="BZ709" s="198"/>
      <c r="CA709" s="198"/>
      <c r="CB709" s="198"/>
      <c r="CC709" s="198"/>
      <c r="CD709" s="198"/>
      <c r="CE709" s="198"/>
      <c r="CF709" s="198"/>
      <c r="CG709" s="198"/>
      <c r="CH709" s="198"/>
      <c r="CI709" s="198"/>
      <c r="CJ709" s="198"/>
      <c r="CK709" s="198"/>
      <c r="CL709" s="198"/>
      <c r="CM709" s="198"/>
      <c r="CN709" s="198"/>
      <c r="CO709" s="198"/>
      <c r="CP709" s="198"/>
      <c r="CQ709" s="198"/>
      <c r="CR709" s="198"/>
      <c r="CS709" s="198"/>
      <c r="CT709" s="198"/>
      <c r="CU709" s="198"/>
      <c r="CV709" s="198"/>
      <c r="CW709" s="198"/>
      <c r="CX709" s="198"/>
      <c r="CY709" s="198"/>
      <c r="CZ709" s="198"/>
      <c r="DA709" s="198"/>
      <c r="DB709" s="198"/>
      <c r="DC709" s="198"/>
    </row>
    <row r="710" spans="1:107" s="38" customFormat="1" x14ac:dyDescent="0.25">
      <c r="A710" s="263" t="str">
        <f t="shared" si="86"/>
        <v>N-CO-MS-000568-E-XX-XX-XX-XX-01</v>
      </c>
      <c r="B710" s="211" t="s">
        <v>3194</v>
      </c>
      <c r="C710" s="216" t="str">
        <f t="shared" si="83"/>
        <v>9.62.01.FESM2.v01</v>
      </c>
      <c r="D710" s="211" t="s">
        <v>1656</v>
      </c>
      <c r="E710" s="211" t="s">
        <v>142</v>
      </c>
      <c r="F710" s="211" t="s">
        <v>1223</v>
      </c>
      <c r="G710" s="211" t="s">
        <v>3197</v>
      </c>
      <c r="H710" s="211" t="s">
        <v>1397</v>
      </c>
      <c r="I710" s="211" t="s">
        <v>1398</v>
      </c>
      <c r="J710" s="212">
        <v>3000</v>
      </c>
      <c r="K710" s="213">
        <v>0.78</v>
      </c>
      <c r="L710" s="214">
        <v>0.26013434918052131</v>
      </c>
      <c r="M710" s="232">
        <v>780</v>
      </c>
      <c r="N710" s="214">
        <f>L710*K710</f>
        <v>0.20290479236080664</v>
      </c>
      <c r="O710" s="248"/>
      <c r="P710" s="212">
        <v>15</v>
      </c>
      <c r="Q710" s="441">
        <v>200</v>
      </c>
      <c r="R710" s="211" t="s">
        <v>1322</v>
      </c>
      <c r="S710" s="211"/>
      <c r="T710" s="211"/>
      <c r="U710" s="211"/>
      <c r="V710" s="211"/>
      <c r="W710" s="246">
        <v>46</v>
      </c>
      <c r="X710" s="211" t="s">
        <v>55</v>
      </c>
      <c r="Y710" s="226" t="s">
        <v>162</v>
      </c>
      <c r="Z710" s="212" t="s">
        <v>223</v>
      </c>
      <c r="AA710" s="211"/>
      <c r="AB710" s="217"/>
      <c r="AC710" s="217">
        <v>41851</v>
      </c>
      <c r="AD710" s="218"/>
      <c r="AE710" s="211"/>
      <c r="AF710" s="211"/>
      <c r="AG710" s="211"/>
      <c r="AH710" s="211"/>
      <c r="AI710" s="211"/>
      <c r="AJ710" s="211"/>
      <c r="AK710" s="211"/>
      <c r="AL710" s="210"/>
      <c r="AM710" s="198"/>
      <c r="AN710" s="198"/>
      <c r="AO710" s="198"/>
      <c r="AP710" s="198"/>
      <c r="AQ710" s="198"/>
      <c r="AR710" s="198"/>
      <c r="AS710" s="198"/>
      <c r="AT710" s="198"/>
      <c r="AU710" s="198"/>
      <c r="AV710" s="198"/>
      <c r="AW710" s="198" t="s">
        <v>61</v>
      </c>
      <c r="AX710" s="198" t="s">
        <v>62</v>
      </c>
      <c r="AY710" s="198" t="s">
        <v>1330</v>
      </c>
      <c r="AZ710" s="344" t="s">
        <v>3198</v>
      </c>
      <c r="BA710" s="198" t="s">
        <v>65</v>
      </c>
      <c r="BB710" s="198" t="s">
        <v>66</v>
      </c>
      <c r="BC710" s="344" t="s">
        <v>382</v>
      </c>
      <c r="BD710" s="198"/>
      <c r="BE710" s="198"/>
      <c r="BF710" s="418"/>
      <c r="BG710" s="198"/>
      <c r="BH710" s="198"/>
      <c r="BI710" s="198"/>
      <c r="BJ710" s="198"/>
      <c r="BK710" s="198"/>
      <c r="BL710" s="198"/>
      <c r="BM710" s="198"/>
      <c r="BN710" s="198"/>
      <c r="BO710" s="198"/>
      <c r="BP710" s="198"/>
      <c r="BQ710" s="198"/>
      <c r="BR710" s="198"/>
      <c r="BS710" s="198"/>
      <c r="BT710" s="198"/>
      <c r="BU710" s="198"/>
      <c r="BV710" s="198"/>
      <c r="BW710" s="198"/>
      <c r="BX710" s="198"/>
      <c r="BY710" s="198"/>
      <c r="BZ710" s="198"/>
      <c r="CA710" s="198"/>
      <c r="CB710" s="198"/>
      <c r="CC710" s="198"/>
      <c r="CD710" s="198"/>
      <c r="CE710" s="198"/>
      <c r="CF710" s="198"/>
      <c r="CG710" s="198"/>
      <c r="CH710" s="198"/>
      <c r="CI710" s="198"/>
      <c r="CJ710" s="198"/>
      <c r="CK710" s="198"/>
      <c r="CL710" s="198"/>
      <c r="CM710" s="198"/>
      <c r="CN710" s="198"/>
      <c r="CO710" s="198"/>
      <c r="CP710" s="198"/>
      <c r="CQ710" s="198"/>
      <c r="CR710" s="198"/>
      <c r="CS710" s="198"/>
      <c r="CT710" s="198"/>
      <c r="CU710" s="198"/>
      <c r="CV710" s="198"/>
      <c r="CW710" s="198"/>
      <c r="CX710" s="198"/>
      <c r="CY710" s="198"/>
      <c r="CZ710" s="198"/>
      <c r="DA710" s="198"/>
      <c r="DB710" s="198"/>
      <c r="DC710" s="198"/>
    </row>
    <row r="711" spans="1:107" s="38" customFormat="1" x14ac:dyDescent="0.25">
      <c r="A711" s="263" t="str">
        <f t="shared" si="86"/>
        <v>N-CO-MS-000569-E-XX-XX-XX-XX-01</v>
      </c>
      <c r="B711" s="211" t="s">
        <v>3194</v>
      </c>
      <c r="C711" s="216" t="str">
        <f t="shared" si="83"/>
        <v>9.62.01.FESM2.v01</v>
      </c>
      <c r="D711" s="211" t="s">
        <v>1656</v>
      </c>
      <c r="E711" s="211" t="s">
        <v>142</v>
      </c>
      <c r="F711" s="211" t="s">
        <v>1223</v>
      </c>
      <c r="G711" s="211" t="s">
        <v>3199</v>
      </c>
      <c r="H711" s="211" t="s">
        <v>1397</v>
      </c>
      <c r="I711" s="211" t="s">
        <v>1398</v>
      </c>
      <c r="J711" s="212">
        <v>1000</v>
      </c>
      <c r="K711" s="213">
        <v>0.78</v>
      </c>
      <c r="L711" s="214">
        <v>0.14499999999999999</v>
      </c>
      <c r="M711" s="232">
        <v>145</v>
      </c>
      <c r="N711" s="214">
        <f>L711*K711</f>
        <v>0.11309999999999999</v>
      </c>
      <c r="O711" s="248"/>
      <c r="P711" s="212">
        <v>15</v>
      </c>
      <c r="Q711" s="441">
        <v>200</v>
      </c>
      <c r="R711" s="211" t="s">
        <v>1322</v>
      </c>
      <c r="S711" s="211"/>
      <c r="T711" s="211"/>
      <c r="U711" s="211"/>
      <c r="V711" s="211"/>
      <c r="W711" s="246">
        <v>46</v>
      </c>
      <c r="X711" s="211" t="s">
        <v>55</v>
      </c>
      <c r="Y711" s="226" t="s">
        <v>162</v>
      </c>
      <c r="Z711" s="212" t="s">
        <v>223</v>
      </c>
      <c r="AA711" s="211"/>
      <c r="AB711" s="217"/>
      <c r="AC711" s="217">
        <v>41851</v>
      </c>
      <c r="AD711" s="218"/>
      <c r="AE711" s="211"/>
      <c r="AF711" s="211"/>
      <c r="AG711" s="211"/>
      <c r="AH711" s="211"/>
      <c r="AI711" s="211"/>
      <c r="AJ711" s="211"/>
      <c r="AK711" s="211"/>
      <c r="AL711" s="210"/>
      <c r="AM711" s="198"/>
      <c r="AN711" s="198"/>
      <c r="AO711" s="198"/>
      <c r="AP711" s="198"/>
      <c r="AQ711" s="198"/>
      <c r="AR711" s="198"/>
      <c r="AS711" s="198"/>
      <c r="AT711" s="198"/>
      <c r="AU711" s="198"/>
      <c r="AV711" s="198"/>
      <c r="AW711" s="198" t="s">
        <v>61</v>
      </c>
      <c r="AX711" s="198" t="s">
        <v>62</v>
      </c>
      <c r="AY711" s="198" t="s">
        <v>1330</v>
      </c>
      <c r="AZ711" s="344" t="s">
        <v>3200</v>
      </c>
      <c r="BA711" s="198" t="s">
        <v>65</v>
      </c>
      <c r="BB711" s="198" t="s">
        <v>66</v>
      </c>
      <c r="BC711" s="344" t="s">
        <v>382</v>
      </c>
      <c r="BD711" s="198"/>
      <c r="BE711" s="198"/>
      <c r="BF711" s="418"/>
      <c r="BG711" s="198"/>
      <c r="BH711" s="198"/>
      <c r="BI711" s="198"/>
      <c r="BJ711" s="198"/>
      <c r="BK711" s="198"/>
      <c r="BL711" s="198"/>
      <c r="BM711" s="198"/>
      <c r="BN711" s="198"/>
      <c r="BO711" s="198"/>
      <c r="BP711" s="198"/>
      <c r="BQ711" s="198"/>
      <c r="BR711" s="198"/>
      <c r="BS711" s="198"/>
      <c r="BT711" s="198"/>
      <c r="BU711" s="198"/>
      <c r="BV711" s="198"/>
      <c r="BW711" s="198"/>
      <c r="BX711" s="198"/>
      <c r="BY711" s="198"/>
      <c r="BZ711" s="198"/>
      <c r="CA711" s="198"/>
      <c r="CB711" s="198"/>
      <c r="CC711" s="198"/>
      <c r="CD711" s="198"/>
      <c r="CE711" s="198"/>
      <c r="CF711" s="198"/>
      <c r="CG711" s="198"/>
      <c r="CH711" s="198"/>
      <c r="CI711" s="198"/>
      <c r="CJ711" s="198"/>
      <c r="CK711" s="198"/>
      <c r="CL711" s="198"/>
      <c r="CM711" s="198"/>
      <c r="CN711" s="198"/>
      <c r="CO711" s="198"/>
      <c r="CP711" s="198"/>
      <c r="CQ711" s="198"/>
      <c r="CR711" s="198"/>
      <c r="CS711" s="198"/>
      <c r="CT711" s="198"/>
      <c r="CU711" s="198"/>
      <c r="CV711" s="198"/>
      <c r="CW711" s="198"/>
      <c r="CX711" s="198"/>
      <c r="CY711" s="198"/>
      <c r="CZ711" s="198"/>
      <c r="DA711" s="198"/>
      <c r="DB711" s="198"/>
      <c r="DC711" s="198"/>
    </row>
    <row r="712" spans="1:107" s="38" customFormat="1" x14ac:dyDescent="0.25">
      <c r="A712" s="263" t="str">
        <f t="shared" si="86"/>
        <v>N-CO-MS-000570-E-XX-XX-XX-XX-01</v>
      </c>
      <c r="B712" s="211" t="s">
        <v>3194</v>
      </c>
      <c r="C712" s="216" t="str">
        <f t="shared" si="83"/>
        <v>9.62.01.FESM2.v01</v>
      </c>
      <c r="D712" s="211" t="s">
        <v>1656</v>
      </c>
      <c r="E712" s="211" t="s">
        <v>142</v>
      </c>
      <c r="F712" s="211" t="s">
        <v>1223</v>
      </c>
      <c r="G712" s="211" t="s">
        <v>3201</v>
      </c>
      <c r="H712" s="211" t="s">
        <v>1397</v>
      </c>
      <c r="I712" s="211" t="s">
        <v>1398</v>
      </c>
      <c r="J712" s="212">
        <v>3000</v>
      </c>
      <c r="K712" s="213">
        <v>0.78</v>
      </c>
      <c r="L712" s="214">
        <v>0.14499999999999999</v>
      </c>
      <c r="M712" s="232">
        <v>434</v>
      </c>
      <c r="N712" s="214">
        <f>L712*K712</f>
        <v>0.11309999999999999</v>
      </c>
      <c r="O712" s="248"/>
      <c r="P712" s="212">
        <v>15</v>
      </c>
      <c r="Q712" s="441">
        <v>200</v>
      </c>
      <c r="R712" s="211" t="s">
        <v>1322</v>
      </c>
      <c r="S712" s="211"/>
      <c r="T712" s="211"/>
      <c r="U712" s="211"/>
      <c r="V712" s="211"/>
      <c r="W712" s="246">
        <v>46</v>
      </c>
      <c r="X712" s="211" t="s">
        <v>55</v>
      </c>
      <c r="Y712" s="226" t="s">
        <v>162</v>
      </c>
      <c r="Z712" s="212" t="s">
        <v>223</v>
      </c>
      <c r="AA712" s="211"/>
      <c r="AB712" s="217"/>
      <c r="AC712" s="217">
        <v>41851</v>
      </c>
      <c r="AD712" s="218"/>
      <c r="AE712" s="211"/>
      <c r="AF712" s="211"/>
      <c r="AG712" s="211"/>
      <c r="AH712" s="211"/>
      <c r="AI712" s="211"/>
      <c r="AJ712" s="211"/>
      <c r="AK712" s="211"/>
      <c r="AL712" s="210"/>
      <c r="AM712" s="198"/>
      <c r="AN712" s="198"/>
      <c r="AO712" s="198"/>
      <c r="AP712" s="198"/>
      <c r="AQ712" s="198"/>
      <c r="AR712" s="198"/>
      <c r="AS712" s="198"/>
      <c r="AT712" s="198"/>
      <c r="AU712" s="198"/>
      <c r="AV712" s="198"/>
      <c r="AW712" s="198" t="s">
        <v>61</v>
      </c>
      <c r="AX712" s="198" t="s">
        <v>62</v>
      </c>
      <c r="AY712" s="198" t="s">
        <v>1330</v>
      </c>
      <c r="AZ712" s="344" t="s">
        <v>3202</v>
      </c>
      <c r="BA712" s="198" t="s">
        <v>65</v>
      </c>
      <c r="BB712" s="198" t="s">
        <v>66</v>
      </c>
      <c r="BC712" s="344" t="s">
        <v>382</v>
      </c>
      <c r="BD712" s="198"/>
      <c r="BE712" s="198"/>
      <c r="BF712" s="418"/>
      <c r="BG712" s="198"/>
      <c r="BH712" s="198"/>
      <c r="BI712" s="198"/>
      <c r="BJ712" s="198"/>
      <c r="BK712" s="198"/>
      <c r="BL712" s="198"/>
      <c r="BM712" s="198"/>
      <c r="BN712" s="198"/>
      <c r="BO712" s="198"/>
      <c r="BP712" s="198"/>
      <c r="BQ712" s="198"/>
      <c r="BR712" s="198"/>
      <c r="BS712" s="198"/>
      <c r="BT712" s="198"/>
      <c r="BU712" s="198"/>
      <c r="BV712" s="198"/>
      <c r="BW712" s="198"/>
      <c r="BX712" s="198"/>
      <c r="BY712" s="198"/>
      <c r="BZ712" s="198"/>
      <c r="CA712" s="198"/>
      <c r="CB712" s="198"/>
      <c r="CC712" s="198"/>
      <c r="CD712" s="198"/>
      <c r="CE712" s="198"/>
      <c r="CF712" s="198"/>
      <c r="CG712" s="198"/>
      <c r="CH712" s="198"/>
      <c r="CI712" s="198"/>
      <c r="CJ712" s="198"/>
      <c r="CK712" s="198"/>
      <c r="CL712" s="198"/>
      <c r="CM712" s="198"/>
      <c r="CN712" s="198"/>
      <c r="CO712" s="198"/>
      <c r="CP712" s="198"/>
      <c r="CQ712" s="198"/>
      <c r="CR712" s="198"/>
      <c r="CS712" s="198"/>
      <c r="CT712" s="198"/>
      <c r="CU712" s="198"/>
      <c r="CV712" s="198"/>
      <c r="CW712" s="198"/>
      <c r="CX712" s="198"/>
      <c r="CY712" s="198"/>
      <c r="CZ712" s="198"/>
      <c r="DA712" s="198"/>
      <c r="DB712" s="198"/>
      <c r="DC712" s="198"/>
    </row>
    <row r="713" spans="1:107" s="38" customFormat="1" x14ac:dyDescent="0.25">
      <c r="A713" s="263" t="str">
        <f t="shared" si="86"/>
        <v>N-CO-MS-000477-G-XX-XX-XX-XX-02</v>
      </c>
      <c r="B713" s="150" t="s">
        <v>3203</v>
      </c>
      <c r="C713" s="151" t="str">
        <f t="shared" si="83"/>
        <v>9.56.01.FESA8.v01</v>
      </c>
      <c r="D713" s="150" t="s">
        <v>3204</v>
      </c>
      <c r="E713" s="150" t="s">
        <v>142</v>
      </c>
      <c r="F713" s="150" t="s">
        <v>1223</v>
      </c>
      <c r="G713" s="150" t="s">
        <v>3205</v>
      </c>
      <c r="H713" s="150" t="s">
        <v>3206</v>
      </c>
      <c r="I713" s="150" t="s">
        <v>3207</v>
      </c>
      <c r="J713" s="162">
        <v>2160</v>
      </c>
      <c r="K713" s="152"/>
      <c r="L713" s="153">
        <v>0</v>
      </c>
      <c r="M713" s="162">
        <v>0</v>
      </c>
      <c r="N713" s="153">
        <v>0</v>
      </c>
      <c r="O713" s="171">
        <v>3.4799999999999998E-2</v>
      </c>
      <c r="P713" s="162">
        <v>25</v>
      </c>
      <c r="Q713" s="431">
        <v>0.18</v>
      </c>
      <c r="R713" s="150" t="s">
        <v>3208</v>
      </c>
      <c r="S713" s="150"/>
      <c r="T713" s="150" t="s">
        <v>3209</v>
      </c>
      <c r="U713" s="150"/>
      <c r="V713" s="150"/>
      <c r="W713" s="80">
        <v>0.09</v>
      </c>
      <c r="X713" s="150"/>
      <c r="Y713" s="156"/>
      <c r="Z713" s="162" t="s">
        <v>223</v>
      </c>
      <c r="AA713" s="150" t="s">
        <v>3210</v>
      </c>
      <c r="AB713" s="158">
        <v>41851</v>
      </c>
      <c r="AC713" s="158">
        <v>41485</v>
      </c>
      <c r="AD713" s="159"/>
      <c r="AE713" s="150" t="s">
        <v>3211</v>
      </c>
      <c r="AF713" s="150"/>
      <c r="AG713" s="150"/>
      <c r="AH713" s="150"/>
      <c r="AI713" s="150"/>
      <c r="AJ713" s="150"/>
      <c r="AK713" s="150"/>
      <c r="AL713" s="160"/>
      <c r="AM713" s="198"/>
      <c r="AN713" s="198"/>
      <c r="AO713" s="198"/>
      <c r="AP713" s="198"/>
      <c r="AQ713" s="198"/>
      <c r="AR713" s="198"/>
      <c r="AS713" s="198"/>
      <c r="AT713" s="198"/>
      <c r="AU713" s="198"/>
      <c r="AV713" s="198"/>
      <c r="AW713" s="198" t="s">
        <v>61</v>
      </c>
      <c r="AX713" s="198" t="s">
        <v>62</v>
      </c>
      <c r="AY713" s="198" t="s">
        <v>1330</v>
      </c>
      <c r="AZ713" s="344" t="s">
        <v>3212</v>
      </c>
      <c r="BA713" s="198" t="s">
        <v>978</v>
      </c>
      <c r="BB713" s="198" t="s">
        <v>66</v>
      </c>
      <c r="BC713" s="344" t="s">
        <v>67</v>
      </c>
      <c r="BD713" s="198"/>
      <c r="BE713" s="198"/>
      <c r="BF713" s="418"/>
      <c r="BG713" s="198"/>
      <c r="BH713" s="198"/>
      <c r="BI713" s="198"/>
      <c r="BJ713" s="198"/>
      <c r="BK713" s="198"/>
      <c r="BL713" s="198"/>
      <c r="BM713" s="198"/>
      <c r="BN713" s="198"/>
      <c r="BO713" s="198"/>
      <c r="BP713" s="198"/>
      <c r="BQ713" s="198"/>
      <c r="BR713" s="198"/>
      <c r="BS713" s="198"/>
      <c r="BT713" s="198"/>
      <c r="BU713" s="198"/>
      <c r="BV713" s="198"/>
      <c r="BW713" s="198"/>
      <c r="BX713" s="198"/>
      <c r="BY713" s="198"/>
      <c r="BZ713" s="198"/>
      <c r="CA713" s="198"/>
      <c r="CB713" s="198"/>
      <c r="CC713" s="198"/>
      <c r="CD713" s="198"/>
      <c r="CE713" s="198"/>
      <c r="CF713" s="198"/>
      <c r="CG713" s="198"/>
      <c r="CH713" s="198"/>
      <c r="CI713" s="198"/>
      <c r="CJ713" s="198"/>
      <c r="CK713" s="198"/>
      <c r="CL713" s="198"/>
      <c r="CM713" s="198"/>
      <c r="CN713" s="198"/>
      <c r="CO713" s="198"/>
      <c r="CP713" s="198"/>
      <c r="CQ713" s="198"/>
      <c r="CR713" s="198"/>
      <c r="CS713" s="198"/>
      <c r="CT713" s="198"/>
      <c r="CU713" s="198"/>
      <c r="CV713" s="198"/>
      <c r="CW713" s="198"/>
      <c r="CX713" s="198"/>
      <c r="CY713" s="198"/>
      <c r="CZ713" s="198"/>
      <c r="DA713" s="198"/>
      <c r="DB713" s="198"/>
      <c r="DC713" s="198"/>
    </row>
    <row r="714" spans="1:107" s="38" customFormat="1" x14ac:dyDescent="0.25">
      <c r="A714" s="263" t="str">
        <f t="shared" si="86"/>
        <v>N-CO-MS-000549-E-XX-XX-XX-XX-01</v>
      </c>
      <c r="B714" s="211" t="s">
        <v>3213</v>
      </c>
      <c r="C714" s="216" t="str">
        <f t="shared" si="83"/>
        <v>9.56.02.FESA13.v01</v>
      </c>
      <c r="D714" s="211" t="s">
        <v>3214</v>
      </c>
      <c r="E714" s="211" t="s">
        <v>142</v>
      </c>
      <c r="F714" s="211" t="s">
        <v>1223</v>
      </c>
      <c r="G714" s="211" t="s">
        <v>3215</v>
      </c>
      <c r="H714" s="211" t="s">
        <v>3216</v>
      </c>
      <c r="I714" s="211" t="s">
        <v>3215</v>
      </c>
      <c r="J714" s="212">
        <v>1160</v>
      </c>
      <c r="K714" s="213"/>
      <c r="L714" s="214">
        <f>M714/J714</f>
        <v>0.30086206896551726</v>
      </c>
      <c r="M714" s="212">
        <v>349</v>
      </c>
      <c r="N714" s="214">
        <v>0</v>
      </c>
      <c r="O714" s="248"/>
      <c r="P714" s="212">
        <v>15</v>
      </c>
      <c r="Q714" s="441">
        <v>233</v>
      </c>
      <c r="R714" s="211" t="s">
        <v>3217</v>
      </c>
      <c r="S714" s="211"/>
      <c r="T714" s="211"/>
      <c r="U714" s="211"/>
      <c r="V714" s="211"/>
      <c r="W714" s="246">
        <v>233</v>
      </c>
      <c r="X714" s="211" t="s">
        <v>1016</v>
      </c>
      <c r="Y714" s="226" t="s">
        <v>162</v>
      </c>
      <c r="Z714" s="212" t="s">
        <v>223</v>
      </c>
      <c r="AA714" s="211"/>
      <c r="AB714" s="217"/>
      <c r="AC714" s="217">
        <v>41851</v>
      </c>
      <c r="AD714" s="218"/>
      <c r="AE714" s="211"/>
      <c r="AF714" s="211"/>
      <c r="AG714" s="211"/>
      <c r="AH714" s="211"/>
      <c r="AI714" s="211"/>
      <c r="AJ714" s="211"/>
      <c r="AK714" s="211"/>
      <c r="AL714" s="210"/>
      <c r="AM714" s="198"/>
      <c r="AN714" s="198"/>
      <c r="AO714" s="198"/>
      <c r="AP714" s="198"/>
      <c r="AQ714" s="198"/>
      <c r="AR714" s="198"/>
      <c r="AS714" s="198"/>
      <c r="AT714" s="198"/>
      <c r="AU714" s="198"/>
      <c r="AV714" s="198"/>
      <c r="AW714" s="198" t="s">
        <v>61</v>
      </c>
      <c r="AX714" s="198" t="s">
        <v>62</v>
      </c>
      <c r="AY714" s="198" t="s">
        <v>1330</v>
      </c>
      <c r="AZ714" s="344" t="s">
        <v>3218</v>
      </c>
      <c r="BA714" s="198" t="s">
        <v>65</v>
      </c>
      <c r="BB714" s="198" t="s">
        <v>66</v>
      </c>
      <c r="BC714" s="344" t="s">
        <v>382</v>
      </c>
      <c r="BD714" s="198"/>
      <c r="BE714" s="198"/>
      <c r="BF714" s="418"/>
      <c r="BG714" s="198"/>
      <c r="BH714" s="198"/>
      <c r="BI714" s="198"/>
      <c r="BJ714" s="198"/>
      <c r="BK714" s="198"/>
      <c r="BL714" s="198"/>
      <c r="BM714" s="198"/>
      <c r="BN714" s="198"/>
      <c r="BO714" s="198"/>
      <c r="BP714" s="198"/>
      <c r="BQ714" s="198"/>
      <c r="BR714" s="198"/>
      <c r="BS714" s="198"/>
      <c r="BT714" s="198"/>
      <c r="BU714" s="198"/>
      <c r="BV714" s="198"/>
      <c r="BW714" s="198"/>
      <c r="BX714" s="198"/>
      <c r="BY714" s="198"/>
      <c r="BZ714" s="198"/>
      <c r="CA714" s="198"/>
      <c r="CB714" s="198"/>
      <c r="CC714" s="198"/>
      <c r="CD714" s="198"/>
      <c r="CE714" s="198"/>
      <c r="CF714" s="198"/>
      <c r="CG714" s="198"/>
      <c r="CH714" s="198"/>
      <c r="CI714" s="198"/>
      <c r="CJ714" s="198"/>
      <c r="CK714" s="198"/>
      <c r="CL714" s="198"/>
      <c r="CM714" s="198"/>
      <c r="CN714" s="198"/>
      <c r="CO714" s="198"/>
      <c r="CP714" s="198"/>
      <c r="CQ714" s="198"/>
      <c r="CR714" s="198"/>
      <c r="CS714" s="198"/>
      <c r="CT714" s="198"/>
      <c r="CU714" s="198"/>
      <c r="CV714" s="198"/>
      <c r="CW714" s="198"/>
      <c r="CX714" s="198"/>
      <c r="CY714" s="198"/>
      <c r="CZ714" s="198"/>
      <c r="DA714" s="198"/>
      <c r="DB714" s="198"/>
      <c r="DC714" s="198"/>
    </row>
    <row r="715" spans="1:107" s="38" customFormat="1" x14ac:dyDescent="0.25">
      <c r="A715" s="263" t="str">
        <f t="shared" si="86"/>
        <v>N-CO-MS-000550-E-XX-XX-XX-XX-01</v>
      </c>
      <c r="B715" s="211" t="s">
        <v>3219</v>
      </c>
      <c r="C715" s="216" t="str">
        <f t="shared" si="83"/>
        <v>9.61.01.FESA10.v01</v>
      </c>
      <c r="D715" s="211" t="s">
        <v>3220</v>
      </c>
      <c r="E715" s="211" t="s">
        <v>142</v>
      </c>
      <c r="F715" s="211" t="s">
        <v>1223</v>
      </c>
      <c r="G715" s="211" t="s">
        <v>3221</v>
      </c>
      <c r="H715" s="211" t="s">
        <v>3222</v>
      </c>
      <c r="I715" s="211" t="s">
        <v>3223</v>
      </c>
      <c r="J715" s="212">
        <v>500</v>
      </c>
      <c r="K715" s="213">
        <v>1</v>
      </c>
      <c r="L715" s="230">
        <v>2.0999999999999999E-3</v>
      </c>
      <c r="M715" s="212">
        <v>4.99</v>
      </c>
      <c r="N715" s="214">
        <v>2.3999999999999998E-3</v>
      </c>
      <c r="O715" s="248"/>
      <c r="P715" s="212">
        <v>15</v>
      </c>
      <c r="Q715" s="441">
        <v>1</v>
      </c>
      <c r="R715" s="211" t="s">
        <v>2379</v>
      </c>
      <c r="S715" s="211"/>
      <c r="T715" s="211"/>
      <c r="U715" s="211"/>
      <c r="V715" s="211"/>
      <c r="W715" s="246">
        <v>1</v>
      </c>
      <c r="X715" s="211" t="s">
        <v>1016</v>
      </c>
      <c r="Y715" s="226" t="s">
        <v>3224</v>
      </c>
      <c r="Z715" s="212" t="s">
        <v>223</v>
      </c>
      <c r="AA715" s="211"/>
      <c r="AB715" s="217"/>
      <c r="AC715" s="217">
        <v>41851</v>
      </c>
      <c r="AD715" s="218"/>
      <c r="AE715" s="211"/>
      <c r="AF715" s="211"/>
      <c r="AG715" s="211"/>
      <c r="AH715" s="211"/>
      <c r="AI715" s="211"/>
      <c r="AJ715" s="211"/>
      <c r="AK715" s="211"/>
      <c r="AL715" s="210"/>
      <c r="AM715" s="198"/>
      <c r="AN715" s="198"/>
      <c r="AO715" s="198"/>
      <c r="AP715" s="198"/>
      <c r="AQ715" s="198"/>
      <c r="AR715" s="198"/>
      <c r="AS715" s="198"/>
      <c r="AT715" s="198"/>
      <c r="AU715" s="198"/>
      <c r="AV715" s="198"/>
      <c r="AW715" s="198" t="s">
        <v>61</v>
      </c>
      <c r="AX715" s="198" t="s">
        <v>62</v>
      </c>
      <c r="AY715" s="198" t="s">
        <v>1330</v>
      </c>
      <c r="AZ715" s="344" t="s">
        <v>3225</v>
      </c>
      <c r="BA715" s="198" t="s">
        <v>65</v>
      </c>
      <c r="BB715" s="198" t="s">
        <v>66</v>
      </c>
      <c r="BC715" s="344" t="s">
        <v>382</v>
      </c>
      <c r="BD715" s="198"/>
      <c r="BE715" s="198"/>
      <c r="BF715" s="418"/>
      <c r="BG715" s="198"/>
      <c r="BH715" s="198"/>
      <c r="BI715" s="198"/>
      <c r="BJ715" s="198"/>
      <c r="BK715" s="198"/>
      <c r="BL715" s="198"/>
      <c r="BM715" s="198"/>
      <c r="BN715" s="198"/>
      <c r="BO715" s="198"/>
      <c r="BP715" s="198"/>
      <c r="BQ715" s="198"/>
      <c r="BR715" s="198"/>
      <c r="BS715" s="198"/>
      <c r="BT715" s="198"/>
      <c r="BU715" s="198"/>
      <c r="BV715" s="198"/>
      <c r="BW715" s="198"/>
      <c r="BX715" s="198"/>
      <c r="BY715" s="198"/>
      <c r="BZ715" s="198"/>
      <c r="CA715" s="198"/>
      <c r="CB715" s="198"/>
      <c r="CC715" s="198"/>
      <c r="CD715" s="198"/>
      <c r="CE715" s="198"/>
      <c r="CF715" s="198"/>
      <c r="CG715" s="198"/>
      <c r="CH715" s="198"/>
      <c r="CI715" s="198"/>
      <c r="CJ715" s="198"/>
      <c r="CK715" s="198"/>
      <c r="CL715" s="198"/>
      <c r="CM715" s="198"/>
      <c r="CN715" s="198"/>
      <c r="CO715" s="198"/>
      <c r="CP715" s="198"/>
      <c r="CQ715" s="198"/>
      <c r="CR715" s="198"/>
      <c r="CS715" s="198"/>
      <c r="CT715" s="198"/>
      <c r="CU715" s="198"/>
      <c r="CV715" s="198"/>
      <c r="CW715" s="198"/>
      <c r="CX715" s="198"/>
      <c r="CY715" s="198"/>
      <c r="CZ715" s="198"/>
      <c r="DA715" s="198"/>
      <c r="DB715" s="198"/>
      <c r="DC715" s="198"/>
    </row>
    <row r="716" spans="1:107" s="38" customFormat="1" x14ac:dyDescent="0.25">
      <c r="A716" s="263" t="str">
        <f t="shared" si="86"/>
        <v>N-CO-MS-000551-E-XX-XX-XX-XX-01</v>
      </c>
      <c r="B716" s="211" t="s">
        <v>3226</v>
      </c>
      <c r="C716" s="216" t="str">
        <f t="shared" si="83"/>
        <v>9.61.02.FESA10.v01</v>
      </c>
      <c r="D716" s="211" t="s">
        <v>3220</v>
      </c>
      <c r="E716" s="211" t="s">
        <v>142</v>
      </c>
      <c r="F716" s="211" t="s">
        <v>1223</v>
      </c>
      <c r="G716" s="211" t="s">
        <v>3227</v>
      </c>
      <c r="H716" s="211" t="s">
        <v>3222</v>
      </c>
      <c r="I716" s="211" t="s">
        <v>3227</v>
      </c>
      <c r="J716" s="212">
        <v>500</v>
      </c>
      <c r="K716" s="213">
        <v>1</v>
      </c>
      <c r="L716" s="214">
        <v>0.21590000000000001</v>
      </c>
      <c r="M716" s="212">
        <v>185</v>
      </c>
      <c r="N716" s="214">
        <v>0.216</v>
      </c>
      <c r="O716" s="248"/>
      <c r="P716" s="212">
        <v>15</v>
      </c>
      <c r="Q716" s="441">
        <v>1500</v>
      </c>
      <c r="R716" s="211" t="s">
        <v>3228</v>
      </c>
      <c r="S716" s="211"/>
      <c r="T716" s="211"/>
      <c r="U716" s="211"/>
      <c r="V716" s="211"/>
      <c r="W716" s="246">
        <v>1500</v>
      </c>
      <c r="X716" s="211" t="s">
        <v>3229</v>
      </c>
      <c r="Y716" s="226" t="s">
        <v>162</v>
      </c>
      <c r="Z716" s="212" t="s">
        <v>223</v>
      </c>
      <c r="AA716" s="211"/>
      <c r="AB716" s="217"/>
      <c r="AC716" s="217">
        <v>41851</v>
      </c>
      <c r="AD716" s="218"/>
      <c r="AE716" s="211"/>
      <c r="AF716" s="211"/>
      <c r="AG716" s="211"/>
      <c r="AH716" s="211"/>
      <c r="AI716" s="211"/>
      <c r="AJ716" s="211"/>
      <c r="AK716" s="211"/>
      <c r="AL716" s="210"/>
      <c r="AM716" s="198"/>
      <c r="AN716" s="198"/>
      <c r="AO716" s="198"/>
      <c r="AP716" s="198"/>
      <c r="AQ716" s="198"/>
      <c r="AR716" s="198"/>
      <c r="AS716" s="198"/>
      <c r="AT716" s="198"/>
      <c r="AU716" s="198"/>
      <c r="AV716" s="198"/>
      <c r="AW716" s="198" t="s">
        <v>61</v>
      </c>
      <c r="AX716" s="198" t="s">
        <v>62</v>
      </c>
      <c r="AY716" s="198" t="s">
        <v>1330</v>
      </c>
      <c r="AZ716" s="344" t="s">
        <v>3230</v>
      </c>
      <c r="BA716" s="198" t="s">
        <v>65</v>
      </c>
      <c r="BB716" s="198" t="s">
        <v>66</v>
      </c>
      <c r="BC716" s="344" t="s">
        <v>382</v>
      </c>
      <c r="BD716" s="198"/>
      <c r="BE716" s="198"/>
      <c r="BF716" s="418"/>
      <c r="BG716" s="198"/>
      <c r="BH716" s="198"/>
      <c r="BI716" s="198"/>
      <c r="BJ716" s="198"/>
      <c r="BK716" s="198"/>
      <c r="BL716" s="198"/>
      <c r="BM716" s="198"/>
      <c r="BN716" s="198"/>
      <c r="BO716" s="198"/>
      <c r="BP716" s="198"/>
      <c r="BQ716" s="198"/>
      <c r="BR716" s="198"/>
      <c r="BS716" s="198"/>
      <c r="BT716" s="198"/>
      <c r="BU716" s="198"/>
      <c r="BV716" s="198"/>
      <c r="BW716" s="198"/>
      <c r="BX716" s="198"/>
      <c r="BY716" s="198"/>
      <c r="BZ716" s="198"/>
      <c r="CA716" s="198"/>
      <c r="CB716" s="198"/>
      <c r="CC716" s="198"/>
      <c r="CD716" s="198"/>
      <c r="CE716" s="198"/>
      <c r="CF716" s="198"/>
      <c r="CG716" s="198"/>
      <c r="CH716" s="198"/>
      <c r="CI716" s="198"/>
      <c r="CJ716" s="198"/>
      <c r="CK716" s="198"/>
      <c r="CL716" s="198"/>
      <c r="CM716" s="198"/>
      <c r="CN716" s="198"/>
      <c r="CO716" s="198"/>
      <c r="CP716" s="198"/>
      <c r="CQ716" s="198"/>
      <c r="CR716" s="198"/>
      <c r="CS716" s="198"/>
      <c r="CT716" s="198"/>
      <c r="CU716" s="198"/>
      <c r="CV716" s="198"/>
      <c r="CW716" s="198"/>
      <c r="CX716" s="198"/>
      <c r="CY716" s="198"/>
      <c r="CZ716" s="198"/>
      <c r="DA716" s="198"/>
      <c r="DB716" s="198"/>
      <c r="DC716" s="198"/>
    </row>
    <row r="717" spans="1:107" s="38" customFormat="1" x14ac:dyDescent="0.25">
      <c r="A717" s="263" t="str">
        <f t="shared" si="86"/>
        <v>N-CO-MS-000552-E-XX-XX-XX-XX-01</v>
      </c>
      <c r="B717" s="211" t="s">
        <v>3231</v>
      </c>
      <c r="C717" s="216" t="str">
        <f t="shared" si="83"/>
        <v>9.60.02.FESA12.v01</v>
      </c>
      <c r="D717" s="211" t="s">
        <v>3232</v>
      </c>
      <c r="E717" s="211" t="s">
        <v>142</v>
      </c>
      <c r="F717" s="211" t="s">
        <v>1223</v>
      </c>
      <c r="G717" s="211" t="s">
        <v>3233</v>
      </c>
      <c r="H717" s="211" t="s">
        <v>3234</v>
      </c>
      <c r="I717" s="211" t="s">
        <v>3233</v>
      </c>
      <c r="J717" s="212">
        <v>2339</v>
      </c>
      <c r="K717" s="213"/>
      <c r="L717" s="214">
        <f>M717/J717</f>
        <v>0.6780675502351432</v>
      </c>
      <c r="M717" s="212">
        <v>1586</v>
      </c>
      <c r="N717" s="214">
        <v>0</v>
      </c>
      <c r="O717" s="248"/>
      <c r="P717" s="212">
        <v>15</v>
      </c>
      <c r="Q717" s="441">
        <v>50</v>
      </c>
      <c r="R717" s="211" t="s">
        <v>1329</v>
      </c>
      <c r="S717" s="211"/>
      <c r="T717" s="211"/>
      <c r="U717" s="211"/>
      <c r="V717" s="211"/>
      <c r="W717" s="246">
        <v>50</v>
      </c>
      <c r="X717" s="211" t="s">
        <v>1016</v>
      </c>
      <c r="Y717" s="226" t="s">
        <v>162</v>
      </c>
      <c r="Z717" s="212" t="s">
        <v>223</v>
      </c>
      <c r="AA717" s="211"/>
      <c r="AB717" s="217"/>
      <c r="AC717" s="217">
        <v>41851</v>
      </c>
      <c r="AD717" s="218"/>
      <c r="AE717" s="211"/>
      <c r="AF717" s="211"/>
      <c r="AG717" s="211"/>
      <c r="AH717" s="211"/>
      <c r="AI717" s="211"/>
      <c r="AJ717" s="211"/>
      <c r="AK717" s="211"/>
      <c r="AL717" s="210"/>
      <c r="AM717" s="198"/>
      <c r="AN717" s="198"/>
      <c r="AO717" s="198"/>
      <c r="AP717" s="198"/>
      <c r="AQ717" s="198"/>
      <c r="AR717" s="198"/>
      <c r="AS717" s="198"/>
      <c r="AT717" s="198"/>
      <c r="AU717" s="198"/>
      <c r="AV717" s="198"/>
      <c r="AW717" s="198" t="s">
        <v>61</v>
      </c>
      <c r="AX717" s="198" t="s">
        <v>62</v>
      </c>
      <c r="AY717" s="198" t="s">
        <v>1330</v>
      </c>
      <c r="AZ717" s="344" t="s">
        <v>3235</v>
      </c>
      <c r="BA717" s="198" t="s">
        <v>65</v>
      </c>
      <c r="BB717" s="198" t="s">
        <v>66</v>
      </c>
      <c r="BC717" s="344" t="s">
        <v>382</v>
      </c>
      <c r="BD717" s="198"/>
      <c r="BE717" s="198"/>
      <c r="BF717" s="418"/>
      <c r="BG717" s="198"/>
      <c r="BH717" s="198"/>
      <c r="BI717" s="198"/>
      <c r="BJ717" s="198"/>
      <c r="BK717" s="198"/>
      <c r="BL717" s="198"/>
      <c r="BM717" s="198"/>
      <c r="BN717" s="198"/>
      <c r="BO717" s="198"/>
      <c r="BP717" s="198"/>
      <c r="BQ717" s="198"/>
      <c r="BR717" s="198"/>
      <c r="BS717" s="198"/>
      <c r="BT717" s="198"/>
      <c r="BU717" s="198"/>
      <c r="BV717" s="198"/>
      <c r="BW717" s="198"/>
      <c r="BX717" s="198"/>
      <c r="BY717" s="198"/>
      <c r="BZ717" s="198"/>
      <c r="CA717" s="198"/>
      <c r="CB717" s="198"/>
      <c r="CC717" s="198"/>
      <c r="CD717" s="198"/>
      <c r="CE717" s="198"/>
      <c r="CF717" s="198"/>
      <c r="CG717" s="198"/>
      <c r="CH717" s="198"/>
      <c r="CI717" s="198"/>
      <c r="CJ717" s="198"/>
      <c r="CK717" s="198"/>
      <c r="CL717" s="198"/>
      <c r="CM717" s="198"/>
      <c r="CN717" s="198"/>
      <c r="CO717" s="198"/>
      <c r="CP717" s="198"/>
      <c r="CQ717" s="198"/>
      <c r="CR717" s="198"/>
      <c r="CS717" s="198"/>
      <c r="CT717" s="198"/>
      <c r="CU717" s="198"/>
      <c r="CV717" s="198"/>
      <c r="CW717" s="198"/>
      <c r="CX717" s="198"/>
      <c r="CY717" s="198"/>
      <c r="CZ717" s="198"/>
      <c r="DA717" s="198"/>
      <c r="DB717" s="198"/>
      <c r="DC717" s="198"/>
    </row>
    <row r="718" spans="1:107" s="38" customFormat="1" x14ac:dyDescent="0.25">
      <c r="A718" s="263" t="str">
        <f t="shared" si="86"/>
        <v>N-CO-MS-000553-E-XX-XX-XX-XX-02</v>
      </c>
      <c r="B718" s="211" t="s">
        <v>3236</v>
      </c>
      <c r="C718" s="216" t="str">
        <f t="shared" si="83"/>
        <v>9.62.02.FESM2.v02</v>
      </c>
      <c r="D718" s="211" t="s">
        <v>1656</v>
      </c>
      <c r="E718" s="211" t="s">
        <v>152</v>
      </c>
      <c r="F718" s="211" t="s">
        <v>1223</v>
      </c>
      <c r="G718" s="211" t="s">
        <v>3237</v>
      </c>
      <c r="H718" s="211" t="s">
        <v>1397</v>
      </c>
      <c r="I718" s="211" t="s">
        <v>1398</v>
      </c>
      <c r="J718" s="212">
        <v>750</v>
      </c>
      <c r="K718" s="213">
        <v>0.78</v>
      </c>
      <c r="L718" s="214">
        <v>0.26013434918052131</v>
      </c>
      <c r="M718" s="232">
        <v>195</v>
      </c>
      <c r="N718" s="214">
        <f>L718*K718</f>
        <v>0.20290479236080664</v>
      </c>
      <c r="O718" s="248"/>
      <c r="P718" s="212">
        <v>10</v>
      </c>
      <c r="Q718" s="441">
        <v>200</v>
      </c>
      <c r="R718" s="211" t="s">
        <v>1322</v>
      </c>
      <c r="S718" s="211"/>
      <c r="T718" s="211"/>
      <c r="U718" s="211"/>
      <c r="V718" s="211"/>
      <c r="W718" s="246">
        <v>46</v>
      </c>
      <c r="X718" s="211" t="s">
        <v>55</v>
      </c>
      <c r="Y718" s="226" t="s">
        <v>162</v>
      </c>
      <c r="Z718" s="212" t="s">
        <v>223</v>
      </c>
      <c r="AA718" s="211" t="s">
        <v>3238</v>
      </c>
      <c r="AB718" s="217">
        <v>42206</v>
      </c>
      <c r="AC718" s="217">
        <v>41850</v>
      </c>
      <c r="AD718" s="352"/>
      <c r="AE718" s="211"/>
      <c r="AF718" s="211"/>
      <c r="AG718" s="211"/>
      <c r="AH718" s="211"/>
      <c r="AI718" s="211"/>
      <c r="AJ718" s="211"/>
      <c r="AK718" s="211"/>
      <c r="AL718" s="210"/>
      <c r="AM718" s="198"/>
      <c r="AN718" s="198"/>
      <c r="AO718" s="198"/>
      <c r="AP718" s="198"/>
      <c r="AQ718" s="198"/>
      <c r="AR718" s="198"/>
      <c r="AS718" s="198"/>
      <c r="AT718" s="198"/>
      <c r="AU718" s="198"/>
      <c r="AV718" s="198"/>
      <c r="AW718" s="198" t="s">
        <v>61</v>
      </c>
      <c r="AX718" s="198" t="s">
        <v>62</v>
      </c>
      <c r="AY718" s="198" t="s">
        <v>1330</v>
      </c>
      <c r="AZ718" s="344" t="s">
        <v>3239</v>
      </c>
      <c r="BA718" s="198" t="s">
        <v>65</v>
      </c>
      <c r="BB718" s="198" t="s">
        <v>66</v>
      </c>
      <c r="BC718" s="344" t="s">
        <v>67</v>
      </c>
      <c r="BD718" s="198"/>
      <c r="BE718" s="198"/>
      <c r="BF718" s="418"/>
      <c r="BG718" s="198"/>
      <c r="BH718" s="198"/>
      <c r="BI718" s="198"/>
      <c r="BJ718" s="198"/>
      <c r="BK718" s="198"/>
      <c r="BL718" s="198"/>
      <c r="BM718" s="198"/>
      <c r="BN718" s="198"/>
      <c r="BO718" s="198"/>
      <c r="BP718" s="198"/>
      <c r="BQ718" s="198"/>
      <c r="BR718" s="198"/>
      <c r="BS718" s="198"/>
      <c r="BT718" s="198"/>
      <c r="BU718" s="198"/>
      <c r="BV718" s="198"/>
      <c r="BW718" s="198"/>
      <c r="BX718" s="198"/>
      <c r="BY718" s="198"/>
      <c r="BZ718" s="198"/>
      <c r="CA718" s="198"/>
      <c r="CB718" s="198"/>
      <c r="CC718" s="198"/>
      <c r="CD718" s="198"/>
      <c r="CE718" s="198"/>
      <c r="CF718" s="198"/>
      <c r="CG718" s="198"/>
      <c r="CH718" s="198"/>
      <c r="CI718" s="198"/>
      <c r="CJ718" s="198"/>
      <c r="CK718" s="198"/>
      <c r="CL718" s="198"/>
      <c r="CM718" s="198"/>
      <c r="CN718" s="198"/>
      <c r="CO718" s="198"/>
      <c r="CP718" s="198"/>
      <c r="CQ718" s="198"/>
      <c r="CR718" s="198"/>
      <c r="CS718" s="198"/>
      <c r="CT718" s="198"/>
      <c r="CU718" s="198"/>
      <c r="CV718" s="198"/>
      <c r="CW718" s="198"/>
      <c r="CX718" s="198"/>
      <c r="CY718" s="198"/>
      <c r="CZ718" s="198"/>
      <c r="DA718" s="198"/>
      <c r="DB718" s="198"/>
      <c r="DC718" s="198"/>
    </row>
    <row r="719" spans="1:107" s="38" customFormat="1" x14ac:dyDescent="0.25">
      <c r="A719" s="263" t="str">
        <f t="shared" ref="A719" si="87">CONCATENATE(AW719,"-",AX719,"-",AY719,"-",BE719,"-",BA719,BB719,BC719)</f>
        <v>N-CO-MS-000727-E-XX-XX-XX-XX-01</v>
      </c>
      <c r="B719" s="147" t="s">
        <v>3166</v>
      </c>
      <c r="C719" s="140" t="str">
        <f t="shared" si="83"/>
        <v>9.63.01.FESA20.v01</v>
      </c>
      <c r="D719" s="147" t="s">
        <v>3240</v>
      </c>
      <c r="E719" s="147" t="s">
        <v>142</v>
      </c>
      <c r="F719" s="147" t="s">
        <v>1223</v>
      </c>
      <c r="G719" s="147" t="s">
        <v>3241</v>
      </c>
      <c r="H719" s="147" t="s">
        <v>3242</v>
      </c>
      <c r="I719" s="147" t="s">
        <v>3243</v>
      </c>
      <c r="J719" s="354">
        <v>5480</v>
      </c>
      <c r="K719" s="147">
        <v>0.95</v>
      </c>
      <c r="L719" s="147">
        <v>1E-3</v>
      </c>
      <c r="M719" s="147">
        <v>5.84</v>
      </c>
      <c r="N719" s="147">
        <v>9.5E-4</v>
      </c>
      <c r="O719" s="147"/>
      <c r="P719" s="354">
        <v>9</v>
      </c>
      <c r="Q719" s="443">
        <v>1.53</v>
      </c>
      <c r="R719" s="147" t="s">
        <v>362</v>
      </c>
      <c r="S719" s="147"/>
      <c r="T719" s="147"/>
      <c r="U719" s="147"/>
      <c r="V719" s="147"/>
      <c r="W719" s="355">
        <v>0.35</v>
      </c>
      <c r="X719" s="147" t="s">
        <v>1016</v>
      </c>
      <c r="Y719" s="147" t="s">
        <v>162</v>
      </c>
      <c r="Z719" s="367" t="s">
        <v>223</v>
      </c>
      <c r="AA719" s="147"/>
      <c r="AB719" s="356"/>
      <c r="AC719" s="356">
        <v>42580</v>
      </c>
      <c r="AD719" s="147"/>
      <c r="AE719" s="147"/>
      <c r="AF719" s="147"/>
      <c r="AG719" s="147"/>
      <c r="AH719" s="147"/>
      <c r="AI719" s="147"/>
      <c r="AJ719" s="147"/>
      <c r="AK719" s="147"/>
      <c r="AL719" s="147"/>
      <c r="AM719" s="18"/>
      <c r="AN719" s="18"/>
      <c r="AO719" s="18"/>
      <c r="AP719" s="18"/>
      <c r="AQ719" s="18"/>
      <c r="AR719" s="18"/>
      <c r="AS719" s="18"/>
      <c r="AT719" s="18"/>
      <c r="AU719" s="18"/>
      <c r="AV719" s="18"/>
      <c r="AW719" s="198" t="s">
        <v>61</v>
      </c>
      <c r="AX719" s="198" t="s">
        <v>62</v>
      </c>
      <c r="AY719" s="198" t="s">
        <v>1330</v>
      </c>
      <c r="AZ719" s="343"/>
      <c r="BA719" s="198" t="s">
        <v>65</v>
      </c>
      <c r="BB719" s="198" t="s">
        <v>66</v>
      </c>
      <c r="BC719" s="343" t="s">
        <v>382</v>
      </c>
      <c r="BD719" s="18"/>
      <c r="BE719" s="343" t="s">
        <v>3244</v>
      </c>
      <c r="BF719" s="417"/>
      <c r="BG719" s="18"/>
      <c r="BH719" s="18"/>
      <c r="BI719" s="18"/>
      <c r="BJ719" s="18"/>
      <c r="BK719" s="18"/>
      <c r="BL719" s="18"/>
      <c r="BM719" s="18"/>
      <c r="BN719" s="18"/>
      <c r="BO719" s="18"/>
      <c r="BP719" s="18"/>
      <c r="BQ719" s="18"/>
      <c r="BR719" s="18"/>
      <c r="BS719" s="18"/>
      <c r="BT719" s="18"/>
      <c r="BU719" s="18"/>
      <c r="BV719" s="18"/>
      <c r="BW719" s="18"/>
      <c r="BX719" s="18"/>
      <c r="BY719" s="18"/>
      <c r="BZ719" s="18"/>
      <c r="CA719" s="18"/>
      <c r="CB719" s="18"/>
      <c r="CC719" s="18"/>
      <c r="CD719" s="18"/>
      <c r="CE719" s="18"/>
      <c r="CF719" s="18"/>
      <c r="CG719" s="18"/>
      <c r="CH719" s="18"/>
      <c r="CI719" s="18"/>
      <c r="CJ719" s="18"/>
      <c r="CK719" s="18"/>
      <c r="CL719" s="18"/>
      <c r="CM719" s="18"/>
      <c r="CN719" s="18"/>
      <c r="CO719" s="18"/>
      <c r="CP719" s="18"/>
      <c r="CQ719" s="18"/>
      <c r="CR719" s="18"/>
      <c r="CS719" s="18"/>
      <c r="CT719" s="18"/>
      <c r="CU719" s="18"/>
      <c r="CV719" s="18"/>
      <c r="CW719" s="18"/>
      <c r="CX719" s="18"/>
      <c r="CY719" s="18"/>
      <c r="CZ719" s="18"/>
      <c r="DA719" s="18"/>
      <c r="DB719" s="18"/>
      <c r="DC719" s="18"/>
    </row>
    <row r="720" spans="1:107" x14ac:dyDescent="0.25">
      <c r="A720" s="263" t="str">
        <f t="shared" si="86"/>
        <v>N-CO-MS-000478-C-XX-XX-XX-XX-01</v>
      </c>
      <c r="B720" s="2" t="s">
        <v>3245</v>
      </c>
      <c r="C720" s="3" t="str">
        <f t="shared" si="83"/>
        <v>10.02.01.FESB2.v01</v>
      </c>
      <c r="D720" s="2" t="s">
        <v>3246</v>
      </c>
      <c r="E720" s="2" t="s">
        <v>142</v>
      </c>
      <c r="F720" s="2" t="s">
        <v>1223</v>
      </c>
      <c r="G720" s="2" t="s">
        <v>3247</v>
      </c>
      <c r="H720" s="2" t="s">
        <v>3248</v>
      </c>
      <c r="I720" s="2" t="s">
        <v>3249</v>
      </c>
      <c r="J720" s="14">
        <v>8760</v>
      </c>
      <c r="K720" s="57">
        <v>1</v>
      </c>
      <c r="L720" s="334">
        <f>M720/8760</f>
        <v>2.6865867579908675</v>
      </c>
      <c r="M720" s="335">
        <v>23534.5</v>
      </c>
      <c r="N720" s="336">
        <f>L720</f>
        <v>2.6865867579908675</v>
      </c>
      <c r="O720" s="14">
        <v>1564</v>
      </c>
      <c r="P720" s="14">
        <v>5</v>
      </c>
      <c r="Q720" s="445">
        <v>1200</v>
      </c>
      <c r="R720" s="327" t="s">
        <v>3250</v>
      </c>
      <c r="S720" s="25"/>
      <c r="T720" s="25"/>
      <c r="U720" s="25"/>
      <c r="V720" s="25" t="s">
        <v>3251</v>
      </c>
      <c r="W720" s="328"/>
      <c r="X720" s="3"/>
      <c r="Y720" s="3"/>
      <c r="Z720" s="496"/>
      <c r="AA720" s="2" t="s">
        <v>3252</v>
      </c>
      <c r="AB720" s="58"/>
      <c r="AC720" s="58">
        <v>41181</v>
      </c>
      <c r="AD720" s="2"/>
      <c r="AE720" s="2"/>
      <c r="AF720" s="2"/>
      <c r="AG720" s="147"/>
      <c r="AH720" s="147"/>
      <c r="AI720" s="147"/>
      <c r="AJ720" s="2"/>
      <c r="AK720" s="2"/>
      <c r="AL720" s="2"/>
      <c r="AW720" s="198" t="s">
        <v>61</v>
      </c>
      <c r="AX720" s="198" t="s">
        <v>62</v>
      </c>
      <c r="AY720" s="198" t="s">
        <v>1330</v>
      </c>
      <c r="AZ720" s="344" t="s">
        <v>3253</v>
      </c>
      <c r="BA720" s="198" t="s">
        <v>1225</v>
      </c>
      <c r="BB720" s="198" t="s">
        <v>66</v>
      </c>
      <c r="BC720" s="344" t="s">
        <v>382</v>
      </c>
      <c r="BE720" s="343"/>
      <c r="BF720" s="418"/>
    </row>
    <row r="721" spans="1:58" x14ac:dyDescent="0.25">
      <c r="A721" s="263" t="str">
        <f t="shared" si="86"/>
        <v>N-CO-MS-000554-C-XX-XX-XX-XX-01</v>
      </c>
      <c r="B721" s="211" t="s">
        <v>3254</v>
      </c>
      <c r="C721" s="216" t="str">
        <f t="shared" si="83"/>
        <v>10.03.01.FESWB1.v01</v>
      </c>
      <c r="D721" s="211" t="s">
        <v>3255</v>
      </c>
      <c r="E721" s="211" t="s">
        <v>142</v>
      </c>
      <c r="F721" s="211" t="s">
        <v>1223</v>
      </c>
      <c r="G721" s="211" t="s">
        <v>3256</v>
      </c>
      <c r="H721" s="211"/>
      <c r="I721" s="211"/>
      <c r="J721" s="240">
        <v>8760</v>
      </c>
      <c r="K721" s="228">
        <v>1</v>
      </c>
      <c r="L721" s="260">
        <v>1</v>
      </c>
      <c r="M721" s="240">
        <v>1</v>
      </c>
      <c r="N721" s="261">
        <v>1</v>
      </c>
      <c r="O721" s="240">
        <v>1</v>
      </c>
      <c r="P721" s="240">
        <v>20</v>
      </c>
      <c r="Q721" s="448">
        <v>1</v>
      </c>
      <c r="R721" s="241" t="s">
        <v>3257</v>
      </c>
      <c r="S721" s="242"/>
      <c r="T721" s="242"/>
      <c r="U721" s="242"/>
      <c r="V721" s="242"/>
      <c r="W721" s="243">
        <v>0</v>
      </c>
      <c r="X721" s="216"/>
      <c r="Y721" s="216" t="s">
        <v>3258</v>
      </c>
      <c r="Z721" s="212" t="s">
        <v>223</v>
      </c>
      <c r="AA721" s="211"/>
      <c r="AB721" s="217"/>
      <c r="AC721" s="217">
        <v>41851</v>
      </c>
      <c r="AD721" s="211"/>
      <c r="AE721" s="211"/>
      <c r="AF721" s="211"/>
      <c r="AG721" s="211"/>
      <c r="AH721" s="211"/>
      <c r="AI721" s="211"/>
      <c r="AJ721" s="211"/>
      <c r="AK721" s="211"/>
      <c r="AL721" s="211"/>
      <c r="AW721" s="198" t="s">
        <v>61</v>
      </c>
      <c r="AX721" s="198" t="s">
        <v>62</v>
      </c>
      <c r="AY721" s="198" t="s">
        <v>1330</v>
      </c>
      <c r="AZ721" s="344" t="s">
        <v>3259</v>
      </c>
      <c r="BA721" s="198" t="s">
        <v>1225</v>
      </c>
      <c r="BB721" s="198" t="s">
        <v>66</v>
      </c>
      <c r="BC721" s="344" t="s">
        <v>382</v>
      </c>
      <c r="BF721" s="418"/>
    </row>
    <row r="722" spans="1:58" x14ac:dyDescent="0.25">
      <c r="B722" s="46"/>
      <c r="C722" s="479"/>
      <c r="D722" s="46"/>
      <c r="E722" s="47"/>
      <c r="F722" s="47"/>
      <c r="G722" s="48"/>
      <c r="H722" s="46"/>
      <c r="I722" s="46"/>
      <c r="J722" s="49"/>
      <c r="K722" s="44"/>
      <c r="L722" s="50"/>
      <c r="M722" s="49"/>
      <c r="N722" s="50"/>
      <c r="O722" s="51"/>
      <c r="P722" s="49"/>
      <c r="Q722" s="52"/>
      <c r="R722" s="46"/>
      <c r="S722" s="46"/>
      <c r="T722" s="46"/>
      <c r="U722" s="46"/>
      <c r="V722" s="46"/>
      <c r="W722" s="53"/>
      <c r="X722" s="46"/>
      <c r="Y722" s="47"/>
      <c r="Z722" s="49"/>
      <c r="AD722" s="18"/>
      <c r="AE722" s="107"/>
      <c r="AF722" s="107"/>
      <c r="AJ722" s="107"/>
      <c r="AK722" s="107"/>
      <c r="AL722" s="107"/>
      <c r="BF722" s="418"/>
    </row>
    <row r="723" spans="1:58" x14ac:dyDescent="0.25">
      <c r="A723" s="160"/>
      <c r="C723" s="480" t="s">
        <v>3260</v>
      </c>
      <c r="AD723" s="18"/>
    </row>
    <row r="724" spans="1:58" x14ac:dyDescent="0.25">
      <c r="A724" s="211"/>
      <c r="C724" s="480" t="s">
        <v>3261</v>
      </c>
      <c r="M724" s="265"/>
      <c r="N724" s="267"/>
      <c r="O724" s="266"/>
      <c r="V724" s="266"/>
      <c r="AD724" s="18"/>
    </row>
    <row r="725" spans="1:58" x14ac:dyDescent="0.25">
      <c r="A725" s="95"/>
      <c r="C725" s="480" t="s">
        <v>3262</v>
      </c>
      <c r="M725" s="268"/>
      <c r="N725" s="268"/>
      <c r="O725" s="268"/>
      <c r="V725" s="268"/>
      <c r="AD725" s="18"/>
    </row>
    <row r="726" spans="1:58" x14ac:dyDescent="0.25">
      <c r="A726" s="123"/>
      <c r="C726" s="480" t="s">
        <v>3263</v>
      </c>
      <c r="M726" s="268"/>
      <c r="N726" s="268"/>
      <c r="O726" s="268"/>
      <c r="V726" s="268"/>
      <c r="AD726" s="18"/>
    </row>
    <row r="727" spans="1:58" x14ac:dyDescent="0.25">
      <c r="A727" s="128"/>
      <c r="C727" s="480" t="s">
        <v>3264</v>
      </c>
      <c r="AD727" s="18"/>
    </row>
    <row r="731" spans="1:58" x14ac:dyDescent="0.25">
      <c r="A731" s="438"/>
    </row>
    <row r="732" spans="1:58" x14ac:dyDescent="0.25">
      <c r="A732" s="438"/>
    </row>
    <row r="734" spans="1:58" x14ac:dyDescent="0.25">
      <c r="A734" s="438"/>
    </row>
    <row r="735" spans="1:58" x14ac:dyDescent="0.25">
      <c r="A735" s="438"/>
    </row>
    <row r="736" spans="1:58" x14ac:dyDescent="0.25">
      <c r="A736" s="438"/>
    </row>
  </sheetData>
  <autoFilter ref="A3:XDN721"/>
  <mergeCells count="5">
    <mergeCell ref="AJ1:AL1"/>
    <mergeCell ref="B1:Y1"/>
    <mergeCell ref="G2:Q2"/>
    <mergeCell ref="AG1:AI1"/>
    <mergeCell ref="C2:E2"/>
  </mergeCells>
  <conditionalFormatting sqref="A560:A581 A275:A281 A291:A355 A239:A262 A652:A660 A430:A433 A435:A438 A440:A448 A450:A508 A514:A558 A585 A662:A681 A683:A718 A720:A721 A587:A631 A357:A428 A3:A236">
    <cfRule type="duplicateValues" dxfId="29" priority="70"/>
  </conditionalFormatting>
  <conditionalFormatting sqref="B356:I356 BA356:BD356 BF356:XFD356 AD356:AY356 AA356:AB356 S356:V356 Y356">
    <cfRule type="duplicateValues" dxfId="28" priority="66"/>
  </conditionalFormatting>
  <conditionalFormatting sqref="AZ356">
    <cfRule type="duplicateValues" dxfId="27" priority="24"/>
  </conditionalFormatting>
  <conditionalFormatting sqref="A237:A238">
    <cfRule type="duplicateValues" dxfId="26" priority="22"/>
  </conditionalFormatting>
  <conditionalFormatting sqref="A263:A274">
    <cfRule type="duplicateValues" dxfId="25" priority="21"/>
  </conditionalFormatting>
  <conditionalFormatting sqref="A282:A290">
    <cfRule type="duplicateValues" dxfId="24" priority="20"/>
  </conditionalFormatting>
  <conditionalFormatting sqref="A356">
    <cfRule type="duplicateValues" dxfId="23" priority="18"/>
  </conditionalFormatting>
  <conditionalFormatting sqref="A429">
    <cfRule type="duplicateValues" dxfId="22" priority="17"/>
  </conditionalFormatting>
  <conditionalFormatting sqref="A434">
    <cfRule type="duplicateValues" dxfId="21" priority="16"/>
  </conditionalFormatting>
  <conditionalFormatting sqref="A439">
    <cfRule type="duplicateValues" dxfId="20" priority="15"/>
  </conditionalFormatting>
  <conditionalFormatting sqref="A509:A513">
    <cfRule type="duplicateValues" dxfId="19" priority="11"/>
  </conditionalFormatting>
  <conditionalFormatting sqref="A559">
    <cfRule type="duplicateValues" dxfId="18" priority="10"/>
  </conditionalFormatting>
  <conditionalFormatting sqref="A582:A584">
    <cfRule type="duplicateValues" dxfId="17" priority="9"/>
  </conditionalFormatting>
  <conditionalFormatting sqref="A586">
    <cfRule type="duplicateValues" dxfId="16" priority="8"/>
  </conditionalFormatting>
  <conditionalFormatting sqref="A632:A651">
    <cfRule type="duplicateValues" dxfId="15" priority="7"/>
  </conditionalFormatting>
  <conditionalFormatting sqref="A661">
    <cfRule type="duplicateValues" dxfId="14" priority="6"/>
  </conditionalFormatting>
  <conditionalFormatting sqref="A682">
    <cfRule type="duplicateValues" dxfId="13" priority="5"/>
  </conditionalFormatting>
  <conditionalFormatting sqref="A719">
    <cfRule type="duplicateValues" dxfId="12" priority="3"/>
  </conditionalFormatting>
  <conditionalFormatting sqref="A449">
    <cfRule type="duplicateValues" dxfId="11" priority="89"/>
  </conditionalFormatting>
  <pageMargins left="0.7" right="0.7" top="0.75" bottom="0.75" header="0.3" footer="0.3"/>
  <pageSetup scale="32" fitToWidth="2" fitToHeight="4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Y253"/>
  <sheetViews>
    <sheetView zoomScale="90" zoomScaleNormal="90" workbookViewId="0">
      <pane xSplit="7" ySplit="3" topLeftCell="H4" activePane="bottomRight" state="frozen"/>
      <selection pane="topRight" activeCell="H1" sqref="H1"/>
      <selection pane="bottomLeft" activeCell="A4" sqref="A4"/>
      <selection pane="bottomRight"/>
    </sheetView>
  </sheetViews>
  <sheetFormatPr defaultColWidth="9.140625" defaultRowHeight="15" x14ac:dyDescent="0.25"/>
  <cols>
    <col min="1" max="1" width="36" style="198" customWidth="1"/>
    <col min="2" max="2" width="28.140625" style="198" hidden="1" customWidth="1"/>
    <col min="3" max="3" width="20" style="107" customWidth="1"/>
    <col min="4" max="4" width="13.42578125" style="107" hidden="1" customWidth="1"/>
    <col min="5" max="5" width="5" style="107" hidden="1" customWidth="1"/>
    <col min="6" max="6" width="13.28515625" style="107" customWidth="1"/>
    <col min="7" max="7" width="81.85546875" style="107" customWidth="1"/>
    <col min="8" max="8" width="37.42578125" style="107" customWidth="1"/>
    <col min="9" max="9" width="52.5703125" style="107" customWidth="1"/>
    <col min="10" max="10" width="14.5703125" style="462" customWidth="1"/>
    <col min="11" max="11" width="12.7109375" style="462" bestFit="1" customWidth="1"/>
    <col min="12" max="12" width="27.42578125" style="462" bestFit="1" customWidth="1"/>
    <col min="13" max="13" width="12.7109375" style="462" bestFit="1" customWidth="1"/>
    <col min="14" max="14" width="12.7109375" style="462" customWidth="1"/>
    <col min="15" max="15" width="15.28515625" style="462" bestFit="1" customWidth="1"/>
    <col min="16" max="16" width="14.5703125" style="462" bestFit="1" customWidth="1"/>
    <col min="17" max="17" width="12.28515625" style="462" bestFit="1" customWidth="1"/>
    <col min="18" max="18" width="15" style="13" bestFit="1" customWidth="1"/>
    <col min="19" max="19" width="29.85546875" style="13" bestFit="1" customWidth="1"/>
    <col min="20" max="20" width="14.140625" style="13" bestFit="1" customWidth="1"/>
    <col min="21" max="21" width="20.140625" style="474" bestFit="1" customWidth="1"/>
    <col min="22" max="22" width="61.7109375" style="13" bestFit="1" customWidth="1"/>
    <col min="23" max="23" width="74.7109375" style="13" bestFit="1" customWidth="1"/>
    <col min="24" max="24" width="41.85546875" style="13" customWidth="1"/>
    <col min="25" max="25" width="73" style="198" customWidth="1"/>
    <col min="26" max="26" width="21.5703125" style="198" customWidth="1"/>
    <col min="27" max="27" width="17.28515625" style="198" customWidth="1"/>
    <col min="28" max="28" width="9.140625" style="198"/>
    <col min="29" max="29" width="34" style="198" customWidth="1"/>
    <col min="30" max="30" width="87.7109375" style="198" customWidth="1"/>
    <col min="31" max="33" width="0" style="66" hidden="1" customWidth="1"/>
    <col min="34" max="63" width="9.140625" style="198"/>
    <col min="64" max="64" width="9.140625" style="198" customWidth="1"/>
    <col min="65" max="65" width="4.85546875" style="198" hidden="1" customWidth="1"/>
    <col min="66" max="66" width="15.28515625" style="198" hidden="1" customWidth="1"/>
    <col min="67" max="67" width="10.5703125" style="198" hidden="1" customWidth="1"/>
    <col min="68" max="68" width="13" style="198" hidden="1" customWidth="1"/>
    <col min="69" max="69" width="12.85546875" style="198" hidden="1" customWidth="1"/>
    <col min="70" max="70" width="13.5703125" style="198" hidden="1" customWidth="1"/>
    <col min="71" max="71" width="15" style="198" hidden="1" customWidth="1"/>
    <col min="72" max="72" width="12" style="198" hidden="1" customWidth="1"/>
    <col min="73" max="16384" width="9.140625" style="198"/>
  </cols>
  <sheetData>
    <row r="1" spans="1:207" ht="27" x14ac:dyDescent="0.35">
      <c r="B1" s="507" t="s">
        <v>0</v>
      </c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494"/>
      <c r="Y1" s="108"/>
      <c r="Z1" s="108"/>
      <c r="AA1" s="108"/>
      <c r="AB1" s="18"/>
      <c r="AC1" s="107"/>
      <c r="AD1" s="40"/>
      <c r="AE1" s="497">
        <v>2012</v>
      </c>
      <c r="AF1" s="498"/>
      <c r="AG1" s="499"/>
      <c r="AH1" s="43"/>
      <c r="AI1" s="41" t="s">
        <v>1</v>
      </c>
      <c r="AJ1" s="42"/>
      <c r="AK1" s="43"/>
    </row>
    <row r="2" spans="1:207" s="17" customFormat="1" ht="30" x14ac:dyDescent="0.25">
      <c r="B2" s="2"/>
      <c r="C2" s="504" t="s">
        <v>2</v>
      </c>
      <c r="D2" s="505"/>
      <c r="E2" s="506"/>
      <c r="F2" s="2"/>
      <c r="G2" s="513" t="s">
        <v>3265</v>
      </c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514"/>
      <c r="U2" s="514"/>
      <c r="V2" s="514"/>
      <c r="W2" s="515"/>
      <c r="X2" s="501"/>
      <c r="Y2" s="108"/>
      <c r="Z2" s="108"/>
      <c r="AA2" s="108"/>
      <c r="AB2" s="18"/>
      <c r="AC2" s="90" t="s">
        <v>4</v>
      </c>
      <c r="AD2" s="90" t="s">
        <v>5</v>
      </c>
      <c r="AE2" s="116" t="s">
        <v>6</v>
      </c>
      <c r="AF2" s="117" t="s">
        <v>7</v>
      </c>
      <c r="AG2" s="117" t="s">
        <v>8</v>
      </c>
      <c r="AH2" s="91" t="s">
        <v>8</v>
      </c>
      <c r="AI2" s="93" t="s">
        <v>9</v>
      </c>
      <c r="AJ2" s="90" t="s">
        <v>7</v>
      </c>
      <c r="AK2" s="90" t="s">
        <v>8</v>
      </c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</row>
    <row r="3" spans="1:207" s="17" customFormat="1" ht="42.75" customHeight="1" x14ac:dyDescent="0.25">
      <c r="A3" s="14" t="s">
        <v>10</v>
      </c>
      <c r="B3" s="14" t="s">
        <v>11</v>
      </c>
      <c r="C3" s="14" t="s">
        <v>12</v>
      </c>
      <c r="D3" s="1" t="s">
        <v>13</v>
      </c>
      <c r="E3" s="14"/>
      <c r="F3" s="2" t="s">
        <v>15</v>
      </c>
      <c r="G3" s="2" t="s">
        <v>16</v>
      </c>
      <c r="H3" s="2" t="s">
        <v>17</v>
      </c>
      <c r="I3" s="2" t="s">
        <v>18</v>
      </c>
      <c r="J3" s="14" t="s">
        <v>19</v>
      </c>
      <c r="K3" s="57" t="s">
        <v>20</v>
      </c>
      <c r="L3" s="25" t="s">
        <v>3266</v>
      </c>
      <c r="M3" s="14" t="s">
        <v>22</v>
      </c>
      <c r="N3" s="14" t="s">
        <v>3267</v>
      </c>
      <c r="O3" s="14" t="s">
        <v>24</v>
      </c>
      <c r="P3" s="14" t="s">
        <v>25</v>
      </c>
      <c r="Q3" s="14" t="s">
        <v>3268</v>
      </c>
      <c r="R3" s="15" t="s">
        <v>27</v>
      </c>
      <c r="S3" s="15" t="s">
        <v>28</v>
      </c>
      <c r="T3" s="15" t="s">
        <v>29</v>
      </c>
      <c r="U3" s="464" t="s">
        <v>32</v>
      </c>
      <c r="V3" s="16" t="s">
        <v>33</v>
      </c>
      <c r="W3" s="10" t="s">
        <v>34</v>
      </c>
      <c r="X3" s="259" t="s">
        <v>35</v>
      </c>
      <c r="Y3" s="2" t="s">
        <v>36</v>
      </c>
      <c r="Z3" s="65" t="s">
        <v>37</v>
      </c>
      <c r="AA3" s="65" t="s">
        <v>38</v>
      </c>
      <c r="AB3" s="18"/>
      <c r="AC3" s="90"/>
      <c r="AD3" s="108"/>
      <c r="AE3" s="117"/>
      <c r="AF3" s="117"/>
      <c r="AG3" s="117"/>
      <c r="AH3" s="89"/>
      <c r="AI3" s="108"/>
      <c r="AJ3" s="108"/>
      <c r="AK3" s="10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349" t="s">
        <v>40</v>
      </c>
      <c r="BO3" s="349" t="s">
        <v>41</v>
      </c>
      <c r="BP3" s="349" t="s">
        <v>42</v>
      </c>
      <c r="BQ3" s="349" t="s">
        <v>43</v>
      </c>
      <c r="BR3" s="349" t="s">
        <v>44</v>
      </c>
      <c r="BS3" s="349" t="s">
        <v>45</v>
      </c>
      <c r="BT3" s="349" t="s">
        <v>46</v>
      </c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</row>
    <row r="4" spans="1:207" s="18" customFormat="1" x14ac:dyDescent="0.25">
      <c r="A4" s="263" t="str">
        <f>CONCATENATE(BN4,"-",BO4,"-",BP4,BQ4,BR4,BS4,BT4)</f>
        <v>N-RE-LI-010000-E-XX-XX-XX-XX-02</v>
      </c>
      <c r="B4" s="2" t="s">
        <v>758</v>
      </c>
      <c r="C4" s="2" t="str">
        <f t="shared" ref="C4:C20" si="0">CONCATENATE(B4,D4,E4)</f>
        <v>1.08.01.FESL6A.v04</v>
      </c>
      <c r="D4" s="2" t="s">
        <v>3269</v>
      </c>
      <c r="E4" s="2" t="s">
        <v>84</v>
      </c>
      <c r="F4" s="2" t="s">
        <v>50</v>
      </c>
      <c r="G4" s="2" t="s">
        <v>3270</v>
      </c>
      <c r="H4" s="3" t="s">
        <v>3271</v>
      </c>
      <c r="I4" s="3" t="s">
        <v>3272</v>
      </c>
      <c r="J4" s="496">
        <v>840</v>
      </c>
      <c r="K4" s="496">
        <v>0.1</v>
      </c>
      <c r="L4" s="279">
        <v>0.32600000000000001</v>
      </c>
      <c r="M4" s="279">
        <v>27.4</v>
      </c>
      <c r="N4" s="85">
        <v>3.3E-3</v>
      </c>
      <c r="O4" s="496"/>
      <c r="P4" s="496">
        <v>9</v>
      </c>
      <c r="Q4" s="280">
        <v>1.4355</v>
      </c>
      <c r="R4" s="8" t="s">
        <v>144</v>
      </c>
      <c r="S4" s="2" t="s">
        <v>3273</v>
      </c>
      <c r="T4" s="2"/>
      <c r="U4" s="12">
        <v>0</v>
      </c>
      <c r="V4" s="3" t="s">
        <v>3274</v>
      </c>
      <c r="W4" s="2"/>
      <c r="X4" s="2"/>
      <c r="Y4" s="2" t="s">
        <v>3275</v>
      </c>
      <c r="Z4" s="58" t="s">
        <v>3276</v>
      </c>
      <c r="AA4" s="58"/>
      <c r="AC4" s="108"/>
      <c r="AD4" s="108"/>
      <c r="AE4" s="117">
        <v>4.65E-2</v>
      </c>
      <c r="AF4" s="117">
        <v>39</v>
      </c>
      <c r="AG4" s="117"/>
      <c r="AH4" s="89"/>
      <c r="AI4" s="108"/>
      <c r="AJ4" s="108"/>
      <c r="AK4" s="108"/>
      <c r="BN4" s="18" t="s">
        <v>61</v>
      </c>
      <c r="BO4" s="18" t="s">
        <v>3277</v>
      </c>
      <c r="BP4" s="18" t="s">
        <v>63</v>
      </c>
      <c r="BQ4" s="343" t="s">
        <v>3278</v>
      </c>
      <c r="BR4" s="18" t="s">
        <v>65</v>
      </c>
      <c r="BS4" s="18" t="s">
        <v>66</v>
      </c>
      <c r="BT4" s="343" t="s">
        <v>67</v>
      </c>
    </row>
    <row r="5" spans="1:207" s="18" customFormat="1" x14ac:dyDescent="0.25">
      <c r="A5" s="263" t="str">
        <f t="shared" ref="A5:A68" si="1">CONCATENATE(BN5,"-",BO5,"-",BP5,BQ5,BR5,BS5,BT5)</f>
        <v>N-RE-LI-010001-E-XX-XX-XX-XX-02</v>
      </c>
      <c r="B5" s="150" t="s">
        <v>758</v>
      </c>
      <c r="C5" s="150" t="str">
        <f t="shared" si="0"/>
        <v>1.08.01.FESL6A.v04</v>
      </c>
      <c r="D5" s="150" t="s">
        <v>3269</v>
      </c>
      <c r="E5" s="150" t="s">
        <v>84</v>
      </c>
      <c r="F5" s="150" t="s">
        <v>50</v>
      </c>
      <c r="G5" s="150" t="s">
        <v>3279</v>
      </c>
      <c r="H5" s="151" t="s">
        <v>3280</v>
      </c>
      <c r="I5" s="151" t="s">
        <v>3272</v>
      </c>
      <c r="J5" s="162">
        <v>840</v>
      </c>
      <c r="K5" s="162">
        <v>0.1</v>
      </c>
      <c r="L5" s="197">
        <v>0.02</v>
      </c>
      <c r="M5" s="197">
        <v>16.8</v>
      </c>
      <c r="N5" s="189">
        <v>2E-3</v>
      </c>
      <c r="O5" s="162"/>
      <c r="P5" s="162">
        <v>9</v>
      </c>
      <c r="Q5" s="194">
        <v>1.0434999999999999</v>
      </c>
      <c r="R5" s="74" t="s">
        <v>144</v>
      </c>
      <c r="S5" s="150"/>
      <c r="T5" s="150"/>
      <c r="U5" s="337">
        <v>0</v>
      </c>
      <c r="V5" s="151" t="s">
        <v>3274</v>
      </c>
      <c r="W5" s="150"/>
      <c r="X5" s="150" t="s">
        <v>3281</v>
      </c>
      <c r="Y5" s="150" t="s">
        <v>3282</v>
      </c>
      <c r="Z5" s="158">
        <v>41851</v>
      </c>
      <c r="AA5" s="158">
        <v>41485</v>
      </c>
      <c r="AB5" s="159"/>
      <c r="AC5" s="160"/>
      <c r="AD5" s="160" t="s">
        <v>3283</v>
      </c>
      <c r="AE5" s="160"/>
      <c r="AF5" s="160"/>
      <c r="AG5" s="160"/>
      <c r="AH5" s="179"/>
      <c r="AI5" s="160"/>
      <c r="AJ5" s="160"/>
      <c r="AK5" s="160"/>
      <c r="BN5" s="18" t="s">
        <v>61</v>
      </c>
      <c r="BO5" s="18" t="s">
        <v>3277</v>
      </c>
      <c r="BP5" s="18" t="s">
        <v>63</v>
      </c>
      <c r="BQ5" s="343" t="s">
        <v>3284</v>
      </c>
      <c r="BR5" s="18" t="s">
        <v>65</v>
      </c>
      <c r="BS5" s="18" t="s">
        <v>66</v>
      </c>
      <c r="BT5" s="343" t="s">
        <v>67</v>
      </c>
    </row>
    <row r="6" spans="1:207" s="18" customFormat="1" x14ac:dyDescent="0.25">
      <c r="A6" s="263" t="str">
        <f t="shared" si="1"/>
        <v>N-RE-LI-010002-E-XX-XX-XX-XX-02</v>
      </c>
      <c r="B6" s="150" t="s">
        <v>758</v>
      </c>
      <c r="C6" s="150" t="str">
        <f t="shared" si="0"/>
        <v>1.08.01.FESL6A.v04</v>
      </c>
      <c r="D6" s="150" t="s">
        <v>3269</v>
      </c>
      <c r="E6" s="150" t="s">
        <v>84</v>
      </c>
      <c r="F6" s="150" t="s">
        <v>50</v>
      </c>
      <c r="G6" s="150" t="s">
        <v>3285</v>
      </c>
      <c r="H6" s="151" t="s">
        <v>3286</v>
      </c>
      <c r="I6" s="151" t="s">
        <v>3272</v>
      </c>
      <c r="J6" s="162">
        <v>840</v>
      </c>
      <c r="K6" s="162">
        <v>0.1</v>
      </c>
      <c r="L6" s="197">
        <v>2.8500000000000001E-2</v>
      </c>
      <c r="M6" s="197">
        <v>23.9</v>
      </c>
      <c r="N6" s="189">
        <v>2.8999999999999998E-3</v>
      </c>
      <c r="O6" s="162"/>
      <c r="P6" s="162">
        <v>9</v>
      </c>
      <c r="Q6" s="194">
        <v>1.1985000000000001</v>
      </c>
      <c r="R6" s="74" t="s">
        <v>144</v>
      </c>
      <c r="S6" s="150"/>
      <c r="T6" s="150"/>
      <c r="U6" s="337">
        <v>0</v>
      </c>
      <c r="V6" s="151" t="s">
        <v>3274</v>
      </c>
      <c r="W6" s="150"/>
      <c r="X6" s="150" t="s">
        <v>3281</v>
      </c>
      <c r="Y6" s="150" t="s">
        <v>3282</v>
      </c>
      <c r="Z6" s="158">
        <v>41851</v>
      </c>
      <c r="AA6" s="158">
        <v>41485</v>
      </c>
      <c r="AB6" s="159"/>
      <c r="AC6" s="160"/>
      <c r="AD6" s="160" t="s">
        <v>3283</v>
      </c>
      <c r="AE6" s="160"/>
      <c r="AF6" s="160"/>
      <c r="AG6" s="160"/>
      <c r="AH6" s="179"/>
      <c r="AI6" s="160"/>
      <c r="AJ6" s="160"/>
      <c r="AK6" s="160"/>
      <c r="BN6" s="18" t="s">
        <v>61</v>
      </c>
      <c r="BO6" s="18" t="s">
        <v>3277</v>
      </c>
      <c r="BP6" s="18" t="s">
        <v>63</v>
      </c>
      <c r="BQ6" s="343" t="s">
        <v>3287</v>
      </c>
      <c r="BR6" s="18" t="s">
        <v>65</v>
      </c>
      <c r="BS6" s="18" t="s">
        <v>66</v>
      </c>
      <c r="BT6" s="343" t="s">
        <v>67</v>
      </c>
    </row>
    <row r="7" spans="1:207" s="18" customFormat="1" x14ac:dyDescent="0.25">
      <c r="A7" s="263" t="str">
        <f t="shared" si="1"/>
        <v>N-RE-LI-010003-E-XX-XX-XX-XX-02</v>
      </c>
      <c r="B7" s="150" t="s">
        <v>758</v>
      </c>
      <c r="C7" s="150" t="str">
        <f t="shared" si="0"/>
        <v>1.08.01.FESL6A.v04</v>
      </c>
      <c r="D7" s="150" t="s">
        <v>3269</v>
      </c>
      <c r="E7" s="150" t="s">
        <v>84</v>
      </c>
      <c r="F7" s="150" t="s">
        <v>50</v>
      </c>
      <c r="G7" s="150" t="s">
        <v>3288</v>
      </c>
      <c r="H7" s="151" t="s">
        <v>3289</v>
      </c>
      <c r="I7" s="151" t="s">
        <v>3272</v>
      </c>
      <c r="J7" s="162">
        <v>840</v>
      </c>
      <c r="K7" s="162">
        <v>0.1</v>
      </c>
      <c r="L7" s="197">
        <v>3.3000000000000002E-2</v>
      </c>
      <c r="M7" s="197">
        <v>27.7</v>
      </c>
      <c r="N7" s="189">
        <v>3.3E-3</v>
      </c>
      <c r="O7" s="162"/>
      <c r="P7" s="162">
        <v>9</v>
      </c>
      <c r="Q7" s="194">
        <v>1.4655</v>
      </c>
      <c r="R7" s="74" t="s">
        <v>144</v>
      </c>
      <c r="S7" s="150"/>
      <c r="T7" s="150"/>
      <c r="U7" s="337">
        <v>0</v>
      </c>
      <c r="V7" s="151" t="s">
        <v>3274</v>
      </c>
      <c r="W7" s="150"/>
      <c r="X7" s="150" t="s">
        <v>3281</v>
      </c>
      <c r="Y7" s="150" t="s">
        <v>920</v>
      </c>
      <c r="Z7" s="158">
        <v>41851</v>
      </c>
      <c r="AA7" s="158">
        <v>41485</v>
      </c>
      <c r="AB7" s="159"/>
      <c r="AC7" s="160"/>
      <c r="AD7" s="160" t="s">
        <v>3283</v>
      </c>
      <c r="AE7" s="160"/>
      <c r="AF7" s="160"/>
      <c r="AG7" s="160"/>
      <c r="AH7" s="179"/>
      <c r="AI7" s="160"/>
      <c r="AJ7" s="160"/>
      <c r="AK7" s="160"/>
      <c r="BN7" s="18" t="s">
        <v>61</v>
      </c>
      <c r="BO7" s="18" t="s">
        <v>3277</v>
      </c>
      <c r="BP7" s="18" t="s">
        <v>63</v>
      </c>
      <c r="BQ7" s="343" t="s">
        <v>3290</v>
      </c>
      <c r="BR7" s="18" t="s">
        <v>65</v>
      </c>
      <c r="BS7" s="18" t="s">
        <v>66</v>
      </c>
      <c r="BT7" s="343" t="s">
        <v>67</v>
      </c>
    </row>
    <row r="8" spans="1:207" s="18" customFormat="1" x14ac:dyDescent="0.25">
      <c r="A8" s="263" t="str">
        <f t="shared" si="1"/>
        <v>N-RE-LI-010004-E-XX-XX-XX-XX-02</v>
      </c>
      <c r="B8" s="150" t="s">
        <v>758</v>
      </c>
      <c r="C8" s="150" t="str">
        <f t="shared" si="0"/>
        <v>1.08.01.FESL6A.v04</v>
      </c>
      <c r="D8" s="150" t="s">
        <v>3269</v>
      </c>
      <c r="E8" s="150" t="s">
        <v>84</v>
      </c>
      <c r="F8" s="150" t="s">
        <v>50</v>
      </c>
      <c r="G8" s="150" t="s">
        <v>3291</v>
      </c>
      <c r="H8" s="151" t="s">
        <v>3292</v>
      </c>
      <c r="I8" s="151" t="s">
        <v>3272</v>
      </c>
      <c r="J8" s="162">
        <v>840</v>
      </c>
      <c r="K8" s="162">
        <v>0.1</v>
      </c>
      <c r="L8" s="197">
        <v>4.5499999999999999E-2</v>
      </c>
      <c r="M8" s="197">
        <v>38.200000000000003</v>
      </c>
      <c r="N8" s="189">
        <v>4.5999999999999999E-3</v>
      </c>
      <c r="O8" s="162"/>
      <c r="P8" s="162">
        <v>9</v>
      </c>
      <c r="Q8" s="194">
        <v>1.6425000000000001</v>
      </c>
      <c r="R8" s="74" t="s">
        <v>144</v>
      </c>
      <c r="S8" s="150"/>
      <c r="T8" s="150"/>
      <c r="U8" s="337">
        <v>0</v>
      </c>
      <c r="V8" s="151" t="s">
        <v>3274</v>
      </c>
      <c r="W8" s="150"/>
      <c r="X8" s="150" t="s">
        <v>3281</v>
      </c>
      <c r="Y8" s="150" t="s">
        <v>920</v>
      </c>
      <c r="Z8" s="158">
        <v>41851</v>
      </c>
      <c r="AA8" s="158">
        <v>41485</v>
      </c>
      <c r="AB8" s="159"/>
      <c r="AC8" s="160"/>
      <c r="AD8" s="160" t="s">
        <v>3283</v>
      </c>
      <c r="AE8" s="160"/>
      <c r="AF8" s="160"/>
      <c r="AG8" s="160"/>
      <c r="AH8" s="179"/>
      <c r="AI8" s="160"/>
      <c r="AJ8" s="160"/>
      <c r="AK8" s="160"/>
      <c r="BN8" s="18" t="s">
        <v>61</v>
      </c>
      <c r="BO8" s="18" t="s">
        <v>3277</v>
      </c>
      <c r="BP8" s="18" t="s">
        <v>63</v>
      </c>
      <c r="BQ8" s="343" t="s">
        <v>3293</v>
      </c>
      <c r="BR8" s="18" t="s">
        <v>65</v>
      </c>
      <c r="BS8" s="18" t="s">
        <v>66</v>
      </c>
      <c r="BT8" s="343" t="s">
        <v>67</v>
      </c>
    </row>
    <row r="9" spans="1:207" s="18" customFormat="1" x14ac:dyDescent="0.25">
      <c r="A9" s="263" t="str">
        <f t="shared" si="1"/>
        <v>N-RE-LI-010005-E-XX-XX-XX-XX-02</v>
      </c>
      <c r="B9" s="2" t="s">
        <v>758</v>
      </c>
      <c r="C9" s="2" t="str">
        <f t="shared" si="0"/>
        <v>1.08.01.FESL6A.v04</v>
      </c>
      <c r="D9" s="2" t="s">
        <v>3269</v>
      </c>
      <c r="E9" s="2" t="s">
        <v>84</v>
      </c>
      <c r="F9" s="2" t="s">
        <v>50</v>
      </c>
      <c r="G9" s="2" t="s">
        <v>3294</v>
      </c>
      <c r="H9" s="3" t="s">
        <v>3295</v>
      </c>
      <c r="I9" s="3" t="s">
        <v>3272</v>
      </c>
      <c r="J9" s="496">
        <v>840</v>
      </c>
      <c r="K9" s="496">
        <v>0.1</v>
      </c>
      <c r="L9" s="496">
        <v>5.2200000000000003E-2</v>
      </c>
      <c r="M9" s="4">
        <v>43.8</v>
      </c>
      <c r="N9" s="85">
        <v>5.1999999999999998E-3</v>
      </c>
      <c r="O9" s="496"/>
      <c r="P9" s="496">
        <v>9</v>
      </c>
      <c r="Q9" s="280">
        <v>1.6680000000000001</v>
      </c>
      <c r="R9" s="8" t="s">
        <v>144</v>
      </c>
      <c r="S9" s="2" t="s">
        <v>3296</v>
      </c>
      <c r="T9" s="2"/>
      <c r="U9" s="12">
        <v>0</v>
      </c>
      <c r="V9" s="3" t="s">
        <v>3274</v>
      </c>
      <c r="W9" s="2"/>
      <c r="X9" s="2"/>
      <c r="Y9" s="2" t="s">
        <v>3297</v>
      </c>
      <c r="Z9" s="271" t="s">
        <v>3298</v>
      </c>
      <c r="AA9" s="58"/>
      <c r="AC9" s="108"/>
      <c r="AD9" s="108" t="s">
        <v>3299</v>
      </c>
      <c r="AE9" s="117"/>
      <c r="AF9" s="117"/>
      <c r="AG9" s="117"/>
      <c r="AH9" s="89"/>
      <c r="AI9" s="108"/>
      <c r="AJ9" s="108"/>
      <c r="AK9" s="108"/>
      <c r="BN9" s="18" t="s">
        <v>61</v>
      </c>
      <c r="BO9" s="18" t="s">
        <v>3277</v>
      </c>
      <c r="BP9" s="18" t="s">
        <v>63</v>
      </c>
      <c r="BQ9" s="343" t="s">
        <v>3300</v>
      </c>
      <c r="BR9" s="18" t="s">
        <v>65</v>
      </c>
      <c r="BS9" s="18" t="s">
        <v>66</v>
      </c>
      <c r="BT9" s="343" t="s">
        <v>67</v>
      </c>
    </row>
    <row r="10" spans="1:207" s="18" customFormat="1" x14ac:dyDescent="0.25">
      <c r="A10" s="263" t="str">
        <f t="shared" si="1"/>
        <v>N-RE-LI-010006-E-XX-XX-XX-XX-02</v>
      </c>
      <c r="B10" s="150" t="s">
        <v>758</v>
      </c>
      <c r="C10" s="150" t="str">
        <f t="shared" si="0"/>
        <v>1.08.01.FESL6A.v04</v>
      </c>
      <c r="D10" s="150" t="s">
        <v>3269</v>
      </c>
      <c r="E10" s="150" t="s">
        <v>84</v>
      </c>
      <c r="F10" s="150" t="s">
        <v>50</v>
      </c>
      <c r="G10" s="150" t="s">
        <v>3301</v>
      </c>
      <c r="H10" s="151" t="s">
        <v>3295</v>
      </c>
      <c r="I10" s="151" t="s">
        <v>3302</v>
      </c>
      <c r="J10" s="162">
        <v>840</v>
      </c>
      <c r="K10" s="162">
        <v>0.1</v>
      </c>
      <c r="L10" s="162">
        <v>9.3100000000000002E-2</v>
      </c>
      <c r="M10" s="176">
        <v>78</v>
      </c>
      <c r="N10" s="189">
        <v>9.2999999999999992E-3</v>
      </c>
      <c r="O10" s="162"/>
      <c r="P10" s="162">
        <v>9</v>
      </c>
      <c r="Q10" s="161">
        <v>3.75</v>
      </c>
      <c r="R10" s="74" t="s">
        <v>144</v>
      </c>
      <c r="S10" s="150" t="s">
        <v>3303</v>
      </c>
      <c r="T10" s="150"/>
      <c r="U10" s="337">
        <v>0</v>
      </c>
      <c r="V10" s="151" t="s">
        <v>3304</v>
      </c>
      <c r="W10" s="150"/>
      <c r="X10" s="150" t="s">
        <v>3281</v>
      </c>
      <c r="Y10" s="150" t="s">
        <v>920</v>
      </c>
      <c r="Z10" s="158">
        <v>41851</v>
      </c>
      <c r="AA10" s="158">
        <v>41485</v>
      </c>
      <c r="AB10" s="159"/>
      <c r="AC10" s="160"/>
      <c r="AD10" s="160" t="s">
        <v>3305</v>
      </c>
      <c r="AE10" s="160"/>
      <c r="AF10" s="160"/>
      <c r="AG10" s="160"/>
      <c r="AH10" s="179"/>
      <c r="AI10" s="160"/>
      <c r="AJ10" s="160"/>
      <c r="AK10" s="160"/>
      <c r="BN10" s="18" t="s">
        <v>61</v>
      </c>
      <c r="BO10" s="18" t="s">
        <v>3277</v>
      </c>
      <c r="BP10" s="18" t="s">
        <v>63</v>
      </c>
      <c r="BQ10" s="343" t="s">
        <v>3306</v>
      </c>
      <c r="BR10" s="18" t="s">
        <v>65</v>
      </c>
      <c r="BS10" s="18" t="s">
        <v>66</v>
      </c>
      <c r="BT10" s="343" t="s">
        <v>67</v>
      </c>
    </row>
    <row r="11" spans="1:207" s="18" customFormat="1" x14ac:dyDescent="0.25">
      <c r="A11" s="263" t="str">
        <f t="shared" si="1"/>
        <v>N-RE-LI-010007-E-XX-XX-XX-XX-02</v>
      </c>
      <c r="B11" s="150" t="s">
        <v>758</v>
      </c>
      <c r="C11" s="150" t="str">
        <f t="shared" si="0"/>
        <v>1.08.01.FESL6A.v04</v>
      </c>
      <c r="D11" s="150" t="s">
        <v>3269</v>
      </c>
      <c r="E11" s="150" t="s">
        <v>84</v>
      </c>
      <c r="F11" s="150" t="s">
        <v>50</v>
      </c>
      <c r="G11" s="150" t="s">
        <v>3307</v>
      </c>
      <c r="H11" s="151" t="s">
        <v>3295</v>
      </c>
      <c r="I11" s="151" t="s">
        <v>3302</v>
      </c>
      <c r="J11" s="162">
        <v>840</v>
      </c>
      <c r="K11" s="162">
        <v>0.1</v>
      </c>
      <c r="L11" s="162">
        <v>4.3900000000000002E-2</v>
      </c>
      <c r="M11" s="176">
        <v>37</v>
      </c>
      <c r="N11" s="189">
        <v>4.4000000000000003E-3</v>
      </c>
      <c r="O11" s="162"/>
      <c r="P11" s="162">
        <v>9</v>
      </c>
      <c r="Q11" s="161">
        <v>7.02</v>
      </c>
      <c r="R11" s="74" t="s">
        <v>144</v>
      </c>
      <c r="S11" s="150"/>
      <c r="T11" s="150"/>
      <c r="U11" s="337">
        <v>0</v>
      </c>
      <c r="V11" s="151" t="s">
        <v>3304</v>
      </c>
      <c r="W11" s="150"/>
      <c r="X11" s="150" t="s">
        <v>3281</v>
      </c>
      <c r="Y11" s="150" t="s">
        <v>920</v>
      </c>
      <c r="Z11" s="158">
        <v>41851</v>
      </c>
      <c r="AA11" s="158">
        <v>41485</v>
      </c>
      <c r="AB11" s="159"/>
      <c r="AC11" s="160"/>
      <c r="AD11" s="160" t="s">
        <v>3305</v>
      </c>
      <c r="AE11" s="160"/>
      <c r="AF11" s="160"/>
      <c r="AG11" s="160"/>
      <c r="AH11" s="179"/>
      <c r="AI11" s="160"/>
      <c r="AJ11" s="160"/>
      <c r="AK11" s="160"/>
      <c r="BN11" s="18" t="s">
        <v>61</v>
      </c>
      <c r="BO11" s="18" t="s">
        <v>3277</v>
      </c>
      <c r="BP11" s="18" t="s">
        <v>63</v>
      </c>
      <c r="BQ11" s="343" t="s">
        <v>3308</v>
      </c>
      <c r="BR11" s="18" t="s">
        <v>65</v>
      </c>
      <c r="BS11" s="18" t="s">
        <v>66</v>
      </c>
      <c r="BT11" s="343" t="s">
        <v>67</v>
      </c>
    </row>
    <row r="12" spans="1:207" s="18" customFormat="1" x14ac:dyDescent="0.25">
      <c r="A12" s="263" t="str">
        <f t="shared" si="1"/>
        <v>N-RE-LI-010008-E-XX-XX-XX-XX-02</v>
      </c>
      <c r="B12" s="150" t="s">
        <v>758</v>
      </c>
      <c r="C12" s="150" t="str">
        <f t="shared" si="0"/>
        <v>1.08.01.FESL6A.v04</v>
      </c>
      <c r="D12" s="150" t="s">
        <v>3269</v>
      </c>
      <c r="E12" s="150" t="s">
        <v>84</v>
      </c>
      <c r="F12" s="150" t="s">
        <v>50</v>
      </c>
      <c r="G12" s="150" t="s">
        <v>3309</v>
      </c>
      <c r="H12" s="151" t="s">
        <v>3295</v>
      </c>
      <c r="I12" s="151" t="s">
        <v>3302</v>
      </c>
      <c r="J12" s="162">
        <v>840</v>
      </c>
      <c r="K12" s="162">
        <v>0.1</v>
      </c>
      <c r="L12" s="162">
        <v>3.39E-2</v>
      </c>
      <c r="M12" s="176">
        <v>28</v>
      </c>
      <c r="N12" s="189">
        <v>3.3999999999999998E-3</v>
      </c>
      <c r="O12" s="162"/>
      <c r="P12" s="162">
        <v>9</v>
      </c>
      <c r="Q12" s="161">
        <v>4.7699999999999996</v>
      </c>
      <c r="R12" s="74" t="s">
        <v>144</v>
      </c>
      <c r="S12" s="150"/>
      <c r="T12" s="150"/>
      <c r="U12" s="337">
        <v>0</v>
      </c>
      <c r="V12" s="151" t="s">
        <v>3304</v>
      </c>
      <c r="W12" s="150"/>
      <c r="X12" s="150" t="s">
        <v>3281</v>
      </c>
      <c r="Y12" s="150" t="s">
        <v>920</v>
      </c>
      <c r="Z12" s="158">
        <v>41851</v>
      </c>
      <c r="AA12" s="158">
        <v>41485</v>
      </c>
      <c r="AB12" s="159"/>
      <c r="AC12" s="160"/>
      <c r="AD12" s="160" t="s">
        <v>3305</v>
      </c>
      <c r="AE12" s="160"/>
      <c r="AF12" s="160"/>
      <c r="AG12" s="160"/>
      <c r="AH12" s="179"/>
      <c r="AI12" s="160"/>
      <c r="AJ12" s="160"/>
      <c r="AK12" s="160"/>
      <c r="BN12" s="18" t="s">
        <v>61</v>
      </c>
      <c r="BO12" s="18" t="s">
        <v>3277</v>
      </c>
      <c r="BP12" s="18" t="s">
        <v>63</v>
      </c>
      <c r="BQ12" s="343" t="s">
        <v>3310</v>
      </c>
      <c r="BR12" s="18" t="s">
        <v>65</v>
      </c>
      <c r="BS12" s="18" t="s">
        <v>66</v>
      </c>
      <c r="BT12" s="343" t="s">
        <v>67</v>
      </c>
    </row>
    <row r="13" spans="1:207" s="18" customFormat="1" x14ac:dyDescent="0.25">
      <c r="A13" s="263" t="str">
        <f t="shared" si="1"/>
        <v>N-RE-LI-010009-E-XX-XX-XX-XX-02</v>
      </c>
      <c r="B13" s="150" t="s">
        <v>758</v>
      </c>
      <c r="C13" s="150" t="str">
        <f t="shared" si="0"/>
        <v>1.08.01.FESL6A.v04</v>
      </c>
      <c r="D13" s="150" t="s">
        <v>3269</v>
      </c>
      <c r="E13" s="150" t="s">
        <v>84</v>
      </c>
      <c r="F13" s="150" t="s">
        <v>50</v>
      </c>
      <c r="G13" s="150" t="s">
        <v>3311</v>
      </c>
      <c r="H13" s="151" t="s">
        <v>3295</v>
      </c>
      <c r="I13" s="151" t="s">
        <v>3302</v>
      </c>
      <c r="J13" s="162">
        <v>840</v>
      </c>
      <c r="K13" s="162">
        <v>0.1</v>
      </c>
      <c r="L13" s="162">
        <v>3.5299999999999998E-2</v>
      </c>
      <c r="M13" s="176">
        <v>30</v>
      </c>
      <c r="N13" s="189">
        <v>3.5000000000000001E-3</v>
      </c>
      <c r="O13" s="162"/>
      <c r="P13" s="162">
        <v>9</v>
      </c>
      <c r="Q13" s="161">
        <v>6.91</v>
      </c>
      <c r="R13" s="74" t="s">
        <v>144</v>
      </c>
      <c r="S13" s="150"/>
      <c r="T13" s="150"/>
      <c r="U13" s="337">
        <v>0</v>
      </c>
      <c r="V13" s="151" t="s">
        <v>3304</v>
      </c>
      <c r="W13" s="150"/>
      <c r="X13" s="150" t="s">
        <v>3281</v>
      </c>
      <c r="Y13" s="150" t="s">
        <v>920</v>
      </c>
      <c r="Z13" s="158">
        <v>41851</v>
      </c>
      <c r="AA13" s="158">
        <v>41485</v>
      </c>
      <c r="AB13" s="159"/>
      <c r="AC13" s="160"/>
      <c r="AD13" s="160" t="s">
        <v>3305</v>
      </c>
      <c r="AE13" s="160"/>
      <c r="AF13" s="160"/>
      <c r="AG13" s="160"/>
      <c r="AH13" s="179"/>
      <c r="AI13" s="160"/>
      <c r="AJ13" s="160"/>
      <c r="AK13" s="160"/>
      <c r="BN13" s="18" t="s">
        <v>61</v>
      </c>
      <c r="BO13" s="18" t="s">
        <v>3277</v>
      </c>
      <c r="BP13" s="18" t="s">
        <v>63</v>
      </c>
      <c r="BQ13" s="343" t="s">
        <v>3312</v>
      </c>
      <c r="BR13" s="18" t="s">
        <v>65</v>
      </c>
      <c r="BS13" s="18" t="s">
        <v>66</v>
      </c>
      <c r="BT13" s="343" t="s">
        <v>67</v>
      </c>
    </row>
    <row r="14" spans="1:207" s="18" customFormat="1" x14ac:dyDescent="0.25">
      <c r="A14" s="263" t="str">
        <f t="shared" si="1"/>
        <v>N-RE-LI-010160-E-XX-XX-XX-XX-01</v>
      </c>
      <c r="B14" s="211" t="s">
        <v>781</v>
      </c>
      <c r="C14" s="211" t="str">
        <f t="shared" si="0"/>
        <v>1.08.12.FESL6A.v04</v>
      </c>
      <c r="D14" s="211" t="s">
        <v>3269</v>
      </c>
      <c r="E14" s="211" t="s">
        <v>84</v>
      </c>
      <c r="F14" s="211" t="s">
        <v>50</v>
      </c>
      <c r="G14" s="211" t="s">
        <v>3313</v>
      </c>
      <c r="H14" s="216" t="s">
        <v>3314</v>
      </c>
      <c r="I14" s="216" t="s">
        <v>3302</v>
      </c>
      <c r="J14" s="212">
        <v>840</v>
      </c>
      <c r="K14" s="212">
        <v>0.1</v>
      </c>
      <c r="L14" s="212">
        <v>4.8000000000000001E-2</v>
      </c>
      <c r="M14" s="233">
        <v>40.299999999999997</v>
      </c>
      <c r="N14" s="234">
        <v>4.7999999999999996E-3</v>
      </c>
      <c r="O14" s="212"/>
      <c r="P14" s="212">
        <v>9</v>
      </c>
      <c r="Q14" s="235">
        <v>10</v>
      </c>
      <c r="R14" s="236" t="s">
        <v>144</v>
      </c>
      <c r="S14" s="211"/>
      <c r="T14" s="211"/>
      <c r="U14" s="235">
        <v>0</v>
      </c>
      <c r="V14" s="216" t="s">
        <v>1493</v>
      </c>
      <c r="W14" s="211"/>
      <c r="X14" s="211" t="s">
        <v>3281</v>
      </c>
      <c r="Y14" s="211" t="s">
        <v>3315</v>
      </c>
      <c r="Z14" s="217"/>
      <c r="AA14" s="217">
        <v>41851</v>
      </c>
      <c r="AB14" s="218"/>
      <c r="AC14" s="210"/>
      <c r="AD14" s="210"/>
      <c r="AE14" s="210"/>
      <c r="AF14" s="210"/>
      <c r="AG14" s="210"/>
      <c r="AH14" s="237"/>
      <c r="AI14" s="210"/>
      <c r="AJ14" s="210"/>
      <c r="AK14" s="210"/>
      <c r="BN14" s="18" t="s">
        <v>61</v>
      </c>
      <c r="BO14" s="18" t="s">
        <v>3277</v>
      </c>
      <c r="BP14" s="18" t="s">
        <v>63</v>
      </c>
      <c r="BQ14" s="343" t="s">
        <v>3316</v>
      </c>
      <c r="BR14" s="18" t="s">
        <v>65</v>
      </c>
      <c r="BS14" s="18" t="s">
        <v>66</v>
      </c>
      <c r="BT14" s="343" t="s">
        <v>382</v>
      </c>
    </row>
    <row r="15" spans="1:207" s="18" customFormat="1" x14ac:dyDescent="0.25">
      <c r="A15" s="263" t="str">
        <f t="shared" si="1"/>
        <v>N-RE-LI-010010-E-XX-XX-XX-XX-01</v>
      </c>
      <c r="B15" s="2" t="s">
        <v>758</v>
      </c>
      <c r="C15" s="2" t="str">
        <f t="shared" si="0"/>
        <v>1.08.01.FESL6A.v03</v>
      </c>
      <c r="D15" s="2" t="s">
        <v>3269</v>
      </c>
      <c r="E15" s="2" t="s">
        <v>49</v>
      </c>
      <c r="F15" s="2" t="s">
        <v>50</v>
      </c>
      <c r="G15" s="2" t="s">
        <v>3317</v>
      </c>
      <c r="H15" s="3" t="s">
        <v>3295</v>
      </c>
      <c r="I15" s="3" t="s">
        <v>3272</v>
      </c>
      <c r="J15" s="496">
        <v>840</v>
      </c>
      <c r="K15" s="496">
        <v>0.1</v>
      </c>
      <c r="L15" s="496">
        <v>0.13500000000000001</v>
      </c>
      <c r="M15" s="4">
        <v>113</v>
      </c>
      <c r="N15" s="85">
        <v>1.3500000000000002E-2</v>
      </c>
      <c r="O15" s="496"/>
      <c r="P15" s="496">
        <v>9</v>
      </c>
      <c r="Q15" s="12">
        <v>15</v>
      </c>
      <c r="R15" s="8" t="s">
        <v>144</v>
      </c>
      <c r="S15" s="2" t="s">
        <v>3318</v>
      </c>
      <c r="T15" s="2"/>
      <c r="U15" s="12">
        <v>0</v>
      </c>
      <c r="V15" s="3" t="s">
        <v>1493</v>
      </c>
      <c r="W15" s="2"/>
      <c r="X15" s="2" t="s">
        <v>3281</v>
      </c>
      <c r="Y15" s="2" t="s">
        <v>3319</v>
      </c>
      <c r="Z15" s="58">
        <v>41180</v>
      </c>
      <c r="AA15" s="58"/>
      <c r="AC15" s="108"/>
      <c r="AD15" s="108" t="s">
        <v>3299</v>
      </c>
      <c r="AE15" s="117"/>
      <c r="AF15" s="117"/>
      <c r="AG15" s="117"/>
      <c r="AH15" s="89"/>
      <c r="AI15" s="108"/>
      <c r="AJ15" s="108"/>
      <c r="AK15" s="108"/>
      <c r="BN15" s="18" t="s">
        <v>61</v>
      </c>
      <c r="BO15" s="18" t="s">
        <v>3277</v>
      </c>
      <c r="BP15" s="18" t="s">
        <v>63</v>
      </c>
      <c r="BQ15" s="343" t="s">
        <v>3320</v>
      </c>
      <c r="BR15" s="18" t="s">
        <v>65</v>
      </c>
      <c r="BS15" s="18" t="s">
        <v>66</v>
      </c>
      <c r="BT15" s="343" t="s">
        <v>382</v>
      </c>
    </row>
    <row r="16" spans="1:207" s="18" customFormat="1" x14ac:dyDescent="0.25">
      <c r="A16" s="263" t="str">
        <f t="shared" si="1"/>
        <v>N-RE-LI-010011-E-XX-XX-XX-XX-01</v>
      </c>
      <c r="B16" s="2" t="s">
        <v>758</v>
      </c>
      <c r="C16" s="2" t="str">
        <f t="shared" si="0"/>
        <v>1.08.01.FESL6C.v03</v>
      </c>
      <c r="D16" s="2" t="s">
        <v>3321</v>
      </c>
      <c r="E16" s="2" t="s">
        <v>49</v>
      </c>
      <c r="F16" s="2" t="s">
        <v>50</v>
      </c>
      <c r="G16" s="2" t="s">
        <v>3322</v>
      </c>
      <c r="H16" s="3" t="s">
        <v>3323</v>
      </c>
      <c r="I16" s="3" t="s">
        <v>3324</v>
      </c>
      <c r="J16" s="496">
        <v>840</v>
      </c>
      <c r="K16" s="496">
        <v>0.1</v>
      </c>
      <c r="L16" s="496">
        <v>9.2999999999999999E-2</v>
      </c>
      <c r="M16" s="7">
        <v>78</v>
      </c>
      <c r="N16" s="85">
        <v>9.300000000000001E-3</v>
      </c>
      <c r="O16" s="496"/>
      <c r="P16" s="496">
        <v>12</v>
      </c>
      <c r="Q16" s="12">
        <v>45</v>
      </c>
      <c r="R16" s="8" t="s">
        <v>54</v>
      </c>
      <c r="S16" s="2" t="s">
        <v>3325</v>
      </c>
      <c r="T16" s="2"/>
      <c r="U16" s="12">
        <v>35</v>
      </c>
      <c r="V16" s="2" t="s">
        <v>3326</v>
      </c>
      <c r="W16" s="2" t="s">
        <v>474</v>
      </c>
      <c r="X16" s="2" t="s">
        <v>3281</v>
      </c>
      <c r="Y16" s="2" t="s">
        <v>3319</v>
      </c>
      <c r="Z16" s="58">
        <v>41180</v>
      </c>
      <c r="AA16" s="58"/>
      <c r="AC16" s="108"/>
      <c r="AD16" s="108" t="s">
        <v>3299</v>
      </c>
      <c r="AE16" s="117"/>
      <c r="AF16" s="117"/>
      <c r="AG16" s="117"/>
      <c r="AH16" s="89"/>
      <c r="AI16" s="108"/>
      <c r="AJ16" s="108"/>
      <c r="AK16" s="108"/>
      <c r="BN16" s="18" t="s">
        <v>61</v>
      </c>
      <c r="BO16" s="18" t="s">
        <v>3277</v>
      </c>
      <c r="BP16" s="18" t="s">
        <v>63</v>
      </c>
      <c r="BQ16" s="343" t="s">
        <v>3327</v>
      </c>
      <c r="BR16" s="18" t="s">
        <v>65</v>
      </c>
      <c r="BS16" s="18" t="s">
        <v>66</v>
      </c>
      <c r="BT16" s="343" t="s">
        <v>382</v>
      </c>
    </row>
    <row r="17" spans="1:207" s="18" customFormat="1" x14ac:dyDescent="0.25">
      <c r="A17" s="263" t="str">
        <f t="shared" si="1"/>
        <v>N-RE-LI-010012-E-XX-XX-XX-XX-01</v>
      </c>
      <c r="B17" s="2" t="s">
        <v>817</v>
      </c>
      <c r="C17" s="2" t="str">
        <f t="shared" si="0"/>
        <v>1.08.03FESL6A.v03</v>
      </c>
      <c r="D17" s="2" t="s">
        <v>3328</v>
      </c>
      <c r="E17" s="2" t="s">
        <v>49</v>
      </c>
      <c r="F17" s="2" t="s">
        <v>50</v>
      </c>
      <c r="G17" s="2" t="s">
        <v>3329</v>
      </c>
      <c r="H17" s="3" t="s">
        <v>3295</v>
      </c>
      <c r="I17" s="3" t="s">
        <v>3330</v>
      </c>
      <c r="J17" s="496">
        <v>840</v>
      </c>
      <c r="K17" s="496">
        <v>0.1</v>
      </c>
      <c r="L17" s="496">
        <v>3.2000000000000001E-2</v>
      </c>
      <c r="M17" s="7">
        <v>26.9</v>
      </c>
      <c r="N17" s="85">
        <v>3.2000000000000002E-3</v>
      </c>
      <c r="O17" s="496"/>
      <c r="P17" s="496">
        <v>25</v>
      </c>
      <c r="Q17" s="12">
        <v>15</v>
      </c>
      <c r="R17" s="8" t="s">
        <v>144</v>
      </c>
      <c r="S17" s="2"/>
      <c r="T17" s="2"/>
      <c r="U17" s="12">
        <v>0</v>
      </c>
      <c r="V17" s="3" t="s">
        <v>1493</v>
      </c>
      <c r="W17" s="2" t="s">
        <v>474</v>
      </c>
      <c r="X17" s="2" t="s">
        <v>3281</v>
      </c>
      <c r="Y17" s="2" t="s">
        <v>3319</v>
      </c>
      <c r="Z17" s="58">
        <v>41180</v>
      </c>
      <c r="AA17" s="58"/>
      <c r="AC17" s="108"/>
      <c r="AD17" s="108" t="s">
        <v>3299</v>
      </c>
      <c r="AE17" s="117"/>
      <c r="AF17" s="117"/>
      <c r="AG17" s="117"/>
      <c r="AH17" s="89"/>
      <c r="AI17" s="108"/>
      <c r="AJ17" s="108"/>
      <c r="AK17" s="108"/>
      <c r="BN17" s="18" t="s">
        <v>61</v>
      </c>
      <c r="BO17" s="18" t="s">
        <v>3277</v>
      </c>
      <c r="BP17" s="18" t="s">
        <v>63</v>
      </c>
      <c r="BQ17" s="343" t="s">
        <v>3331</v>
      </c>
      <c r="BR17" s="18" t="s">
        <v>65</v>
      </c>
      <c r="BS17" s="18" t="s">
        <v>66</v>
      </c>
      <c r="BT17" s="343" t="s">
        <v>382</v>
      </c>
    </row>
    <row r="18" spans="1:207" s="18" customFormat="1" x14ac:dyDescent="0.25">
      <c r="A18" s="263" t="str">
        <f t="shared" si="1"/>
        <v>N-RE-LI-010013-E-XX-XX-XX-XX-02</v>
      </c>
      <c r="B18" s="2" t="s">
        <v>913</v>
      </c>
      <c r="C18" s="2" t="str">
        <f t="shared" si="0"/>
        <v>1.12.01.FESL6B.v02</v>
      </c>
      <c r="D18" s="2" t="s">
        <v>759</v>
      </c>
      <c r="E18" s="2" t="s">
        <v>152</v>
      </c>
      <c r="F18" s="2" t="s">
        <v>50</v>
      </c>
      <c r="G18" s="2" t="s">
        <v>3332</v>
      </c>
      <c r="H18" s="3" t="s">
        <v>3333</v>
      </c>
      <c r="I18" s="3" t="s">
        <v>3334</v>
      </c>
      <c r="J18" s="496">
        <v>3650</v>
      </c>
      <c r="K18" s="496">
        <v>0</v>
      </c>
      <c r="L18" s="496">
        <v>6.0000000000000001E-3</v>
      </c>
      <c r="M18" s="496">
        <v>22</v>
      </c>
      <c r="N18" s="85">
        <v>0</v>
      </c>
      <c r="O18" s="496"/>
      <c r="P18" s="496">
        <v>12</v>
      </c>
      <c r="Q18" s="12">
        <v>5</v>
      </c>
      <c r="R18" s="8" t="s">
        <v>144</v>
      </c>
      <c r="S18" s="2" t="s">
        <v>3335</v>
      </c>
      <c r="T18" s="2"/>
      <c r="U18" s="12">
        <v>0</v>
      </c>
      <c r="V18" s="3" t="s">
        <v>1493</v>
      </c>
      <c r="W18" s="2"/>
      <c r="X18" s="2" t="s">
        <v>3281</v>
      </c>
      <c r="Y18" s="2"/>
      <c r="Z18" s="2"/>
      <c r="AA18" s="2"/>
      <c r="AC18" s="108"/>
      <c r="AD18" s="108" t="s">
        <v>3299</v>
      </c>
      <c r="AE18" s="117"/>
      <c r="AF18" s="117"/>
      <c r="AG18" s="117"/>
      <c r="AH18" s="89"/>
      <c r="AI18" s="108"/>
      <c r="AJ18" s="108"/>
      <c r="AK18" s="108"/>
      <c r="BN18" s="18" t="s">
        <v>61</v>
      </c>
      <c r="BO18" s="18" t="s">
        <v>3277</v>
      </c>
      <c r="BP18" s="18" t="s">
        <v>63</v>
      </c>
      <c r="BQ18" s="343" t="s">
        <v>3336</v>
      </c>
      <c r="BR18" s="18" t="s">
        <v>65</v>
      </c>
      <c r="BS18" s="18" t="s">
        <v>66</v>
      </c>
      <c r="BT18" s="343" t="s">
        <v>67</v>
      </c>
    </row>
    <row r="19" spans="1:207" s="18" customFormat="1" x14ac:dyDescent="0.25">
      <c r="A19" s="263" t="str">
        <f t="shared" si="1"/>
        <v>N-RE-LI-010014-E-XX-XX-XX-XX-02</v>
      </c>
      <c r="B19" s="2" t="s">
        <v>913</v>
      </c>
      <c r="C19" s="2" t="str">
        <f t="shared" si="0"/>
        <v>1.12.01.FESL6B.v02</v>
      </c>
      <c r="D19" s="2" t="s">
        <v>759</v>
      </c>
      <c r="E19" s="2" t="s">
        <v>152</v>
      </c>
      <c r="F19" s="2" t="s">
        <v>50</v>
      </c>
      <c r="G19" s="2" t="s">
        <v>3337</v>
      </c>
      <c r="H19" s="3" t="s">
        <v>3338</v>
      </c>
      <c r="I19" s="3" t="s">
        <v>3334</v>
      </c>
      <c r="J19" s="496">
        <v>840</v>
      </c>
      <c r="K19" s="496">
        <v>0.1</v>
      </c>
      <c r="L19" s="496">
        <v>4.5999999999999999E-2</v>
      </c>
      <c r="M19" s="496">
        <v>39</v>
      </c>
      <c r="N19" s="85">
        <v>4.5999999999999999E-3</v>
      </c>
      <c r="O19" s="496"/>
      <c r="P19" s="496">
        <v>12</v>
      </c>
      <c r="Q19" s="12">
        <v>25</v>
      </c>
      <c r="R19" s="8" t="s">
        <v>144</v>
      </c>
      <c r="S19" s="2" t="s">
        <v>3339</v>
      </c>
      <c r="T19" s="2"/>
      <c r="U19" s="12">
        <v>0</v>
      </c>
      <c r="V19" s="3" t="s">
        <v>1493</v>
      </c>
      <c r="W19" s="2"/>
      <c r="X19" s="2" t="s">
        <v>3281</v>
      </c>
      <c r="Y19" s="2" t="s">
        <v>3319</v>
      </c>
      <c r="Z19" s="58">
        <v>41180</v>
      </c>
      <c r="AA19" s="58"/>
      <c r="AC19" s="108"/>
      <c r="AD19" s="108" t="s">
        <v>3299</v>
      </c>
      <c r="AE19" s="117"/>
      <c r="AF19" s="117"/>
      <c r="AG19" s="117"/>
      <c r="AH19" s="89"/>
      <c r="AI19" s="108"/>
      <c r="AJ19" s="108"/>
      <c r="AK19" s="108"/>
      <c r="BN19" s="18" t="s">
        <v>61</v>
      </c>
      <c r="BO19" s="18" t="s">
        <v>3277</v>
      </c>
      <c r="BP19" s="18" t="s">
        <v>63</v>
      </c>
      <c r="BQ19" s="343" t="s">
        <v>3340</v>
      </c>
      <c r="BR19" s="18" t="s">
        <v>65</v>
      </c>
      <c r="BS19" s="18" t="s">
        <v>66</v>
      </c>
      <c r="BT19" s="343" t="s">
        <v>67</v>
      </c>
    </row>
    <row r="20" spans="1:207" s="18" customFormat="1" x14ac:dyDescent="0.25">
      <c r="A20" s="263" t="str">
        <f t="shared" si="1"/>
        <v>N-RE-LI-010015-E-XX-XX-XX-XX-02</v>
      </c>
      <c r="B20" s="2" t="s">
        <v>923</v>
      </c>
      <c r="C20" s="2" t="str">
        <f t="shared" si="0"/>
        <v>1.12.03.FESL6B.v02</v>
      </c>
      <c r="D20" s="2" t="s">
        <v>759</v>
      </c>
      <c r="E20" s="2" t="s">
        <v>152</v>
      </c>
      <c r="F20" s="2" t="s">
        <v>50</v>
      </c>
      <c r="G20" s="2" t="s">
        <v>3341</v>
      </c>
      <c r="H20" s="3" t="s">
        <v>3342</v>
      </c>
      <c r="I20" s="3" t="s">
        <v>3343</v>
      </c>
      <c r="J20" s="496">
        <v>2337</v>
      </c>
      <c r="K20" s="496">
        <v>0.05</v>
      </c>
      <c r="L20" s="496">
        <v>1.0500000000000001E-2</v>
      </c>
      <c r="M20" s="496">
        <v>27</v>
      </c>
      <c r="N20" s="85">
        <v>1E-3</v>
      </c>
      <c r="O20" s="496"/>
      <c r="P20" s="496">
        <v>12</v>
      </c>
      <c r="Q20" s="12">
        <v>12</v>
      </c>
      <c r="R20" s="8" t="s">
        <v>144</v>
      </c>
      <c r="S20" s="2"/>
      <c r="T20" s="2"/>
      <c r="U20" s="12">
        <v>0</v>
      </c>
      <c r="V20" s="3" t="s">
        <v>1493</v>
      </c>
      <c r="W20" s="2"/>
      <c r="X20" s="2" t="s">
        <v>3281</v>
      </c>
      <c r="Y20" s="2" t="s">
        <v>3344</v>
      </c>
      <c r="Z20" s="58" t="s">
        <v>2522</v>
      </c>
      <c r="AA20" s="58"/>
      <c r="AC20" s="108"/>
      <c r="AD20" s="108" t="s">
        <v>3299</v>
      </c>
      <c r="AE20" s="117"/>
      <c r="AF20" s="117"/>
      <c r="AG20" s="117"/>
      <c r="AH20" s="89"/>
      <c r="AI20" s="108"/>
      <c r="AJ20" s="108"/>
      <c r="AK20" s="108"/>
      <c r="BN20" s="18" t="s">
        <v>61</v>
      </c>
      <c r="BO20" s="18" t="s">
        <v>3277</v>
      </c>
      <c r="BP20" s="18" t="s">
        <v>63</v>
      </c>
      <c r="BQ20" s="343" t="s">
        <v>3345</v>
      </c>
      <c r="BR20" s="18" t="s">
        <v>65</v>
      </c>
      <c r="BS20" s="18" t="s">
        <v>66</v>
      </c>
      <c r="BT20" s="343" t="s">
        <v>67</v>
      </c>
    </row>
    <row r="21" spans="1:207" s="18" customFormat="1" x14ac:dyDescent="0.25">
      <c r="A21" s="263" t="str">
        <f t="shared" si="1"/>
        <v>N-RE-LI-010016-E-XX-XX-XX-XX-03</v>
      </c>
      <c r="B21" s="2" t="s">
        <v>3346</v>
      </c>
      <c r="C21" s="2" t="str">
        <f t="shared" ref="C21:C26" si="2">CONCATENATE(B21,D21,E21)</f>
        <v>1.12.04.FESL6B.v02</v>
      </c>
      <c r="D21" s="2" t="s">
        <v>759</v>
      </c>
      <c r="E21" s="2" t="s">
        <v>152</v>
      </c>
      <c r="F21" s="2" t="s">
        <v>50</v>
      </c>
      <c r="G21" s="108" t="s">
        <v>3347</v>
      </c>
      <c r="H21" s="3" t="s">
        <v>3348</v>
      </c>
      <c r="I21" s="3" t="s">
        <v>3349</v>
      </c>
      <c r="J21" s="94">
        <v>840</v>
      </c>
      <c r="K21" s="496">
        <v>0.1</v>
      </c>
      <c r="L21" s="279">
        <v>5.2999999999999999E-2</v>
      </c>
      <c r="M21" s="279">
        <v>44</v>
      </c>
      <c r="N21" s="85">
        <v>5.3E-3</v>
      </c>
      <c r="O21" s="496"/>
      <c r="P21" s="94">
        <v>15</v>
      </c>
      <c r="Q21" s="12">
        <v>12.739999999999998</v>
      </c>
      <c r="R21" s="18" t="s">
        <v>54</v>
      </c>
      <c r="S21" s="2"/>
      <c r="T21" s="2"/>
      <c r="U21" s="12">
        <v>34</v>
      </c>
      <c r="V21" s="2" t="s">
        <v>3326</v>
      </c>
      <c r="W21" s="2"/>
      <c r="X21" s="2" t="s">
        <v>223</v>
      </c>
      <c r="Y21" s="2" t="s">
        <v>3350</v>
      </c>
      <c r="Z21" s="58" t="s">
        <v>3351</v>
      </c>
      <c r="AA21" s="58">
        <v>41180</v>
      </c>
      <c r="AC21" s="108"/>
      <c r="AD21" s="108" t="s">
        <v>3283</v>
      </c>
      <c r="AE21" s="123"/>
      <c r="AF21" s="123"/>
      <c r="AG21" s="123"/>
      <c r="AH21" s="89"/>
      <c r="AI21" s="108"/>
      <c r="AJ21" s="108"/>
      <c r="AK21" s="108"/>
      <c r="BN21" s="18" t="s">
        <v>61</v>
      </c>
      <c r="BO21" s="18" t="s">
        <v>3277</v>
      </c>
      <c r="BP21" s="18" t="s">
        <v>63</v>
      </c>
      <c r="BQ21" s="343" t="s">
        <v>3352</v>
      </c>
      <c r="BR21" s="18" t="s">
        <v>65</v>
      </c>
      <c r="BS21" s="18" t="s">
        <v>66</v>
      </c>
      <c r="BT21" s="343" t="s">
        <v>92</v>
      </c>
    </row>
    <row r="22" spans="1:207" s="18" customFormat="1" x14ac:dyDescent="0.25">
      <c r="A22" s="263" t="str">
        <f t="shared" si="1"/>
        <v>N-RE-LI-010017-E-XX-XX-XX-XX-03</v>
      </c>
      <c r="B22" s="2" t="s">
        <v>3353</v>
      </c>
      <c r="C22" s="2" t="str">
        <f t="shared" si="2"/>
        <v>1.12.05.FESL6B.v02</v>
      </c>
      <c r="D22" s="2" t="s">
        <v>759</v>
      </c>
      <c r="E22" s="2" t="s">
        <v>152</v>
      </c>
      <c r="F22" s="2" t="s">
        <v>50</v>
      </c>
      <c r="G22" s="108" t="s">
        <v>3354</v>
      </c>
      <c r="H22" s="3" t="s">
        <v>3348</v>
      </c>
      <c r="I22" s="3" t="s">
        <v>3355</v>
      </c>
      <c r="J22" s="94">
        <v>840</v>
      </c>
      <c r="K22" s="496">
        <v>0.1</v>
      </c>
      <c r="L22" s="279">
        <v>2.3E-2</v>
      </c>
      <c r="M22" s="279">
        <v>19.3</v>
      </c>
      <c r="N22" s="85">
        <v>2.3E-3</v>
      </c>
      <c r="O22" s="496"/>
      <c r="P22" s="94">
        <v>15</v>
      </c>
      <c r="Q22" s="12">
        <v>6.5900000000000007</v>
      </c>
      <c r="R22" s="8" t="s">
        <v>144</v>
      </c>
      <c r="S22" s="2"/>
      <c r="T22" s="2"/>
      <c r="U22" s="12">
        <v>0</v>
      </c>
      <c r="V22" s="3" t="s">
        <v>3274</v>
      </c>
      <c r="W22" s="2"/>
      <c r="X22" s="2" t="s">
        <v>223</v>
      </c>
      <c r="Y22" s="2" t="s">
        <v>3350</v>
      </c>
      <c r="Z22" s="58" t="s">
        <v>475</v>
      </c>
      <c r="AA22" s="58">
        <v>41180</v>
      </c>
      <c r="AC22" s="108"/>
      <c r="AD22" s="108" t="s">
        <v>3283</v>
      </c>
      <c r="AE22" s="123"/>
      <c r="AF22" s="123"/>
      <c r="AG22" s="123"/>
      <c r="AH22" s="89"/>
      <c r="AI22" s="108"/>
      <c r="AJ22" s="108"/>
      <c r="AK22" s="108"/>
      <c r="BN22" s="18" t="s">
        <v>61</v>
      </c>
      <c r="BO22" s="18" t="s">
        <v>3277</v>
      </c>
      <c r="BP22" s="18" t="s">
        <v>63</v>
      </c>
      <c r="BQ22" s="343" t="s">
        <v>3356</v>
      </c>
      <c r="BR22" s="18" t="s">
        <v>65</v>
      </c>
      <c r="BS22" s="18" t="s">
        <v>66</v>
      </c>
      <c r="BT22" s="343" t="s">
        <v>92</v>
      </c>
    </row>
    <row r="23" spans="1:207" s="18" customFormat="1" x14ac:dyDescent="0.25">
      <c r="A23" s="263" t="str">
        <f t="shared" si="1"/>
        <v>N-RE-LI-010018-E-XX-XX-XX-XX-03</v>
      </c>
      <c r="B23" s="2" t="s">
        <v>3357</v>
      </c>
      <c r="C23" s="2" t="str">
        <f t="shared" si="2"/>
        <v>1.12.06.FESL6B.v02</v>
      </c>
      <c r="D23" s="2" t="s">
        <v>759</v>
      </c>
      <c r="E23" s="2" t="s">
        <v>152</v>
      </c>
      <c r="F23" s="2" t="s">
        <v>50</v>
      </c>
      <c r="G23" s="108" t="s">
        <v>3358</v>
      </c>
      <c r="H23" s="3" t="s">
        <v>3348</v>
      </c>
      <c r="I23" s="3" t="s">
        <v>3355</v>
      </c>
      <c r="J23" s="94">
        <v>840</v>
      </c>
      <c r="K23" s="496">
        <v>0.1</v>
      </c>
      <c r="L23" s="279">
        <v>3.4000000000000002E-2</v>
      </c>
      <c r="M23" s="279">
        <v>28.5</v>
      </c>
      <c r="N23" s="85">
        <v>3.3999999999999998E-3</v>
      </c>
      <c r="O23" s="496"/>
      <c r="P23" s="94">
        <v>15</v>
      </c>
      <c r="Q23" s="12">
        <v>12.860000000000001</v>
      </c>
      <c r="R23" s="8" t="s">
        <v>144</v>
      </c>
      <c r="S23" s="2"/>
      <c r="T23" s="2"/>
      <c r="U23" s="12">
        <v>0</v>
      </c>
      <c r="V23" s="3" t="s">
        <v>3274</v>
      </c>
      <c r="W23" s="2"/>
      <c r="X23" s="2" t="s">
        <v>223</v>
      </c>
      <c r="Y23" s="2" t="s">
        <v>3350</v>
      </c>
      <c r="Z23" s="58" t="s">
        <v>475</v>
      </c>
      <c r="AA23" s="58">
        <v>41180</v>
      </c>
      <c r="AC23" s="108"/>
      <c r="AD23" s="108" t="s">
        <v>3283</v>
      </c>
      <c r="AE23" s="123"/>
      <c r="AF23" s="123"/>
      <c r="AG23" s="123"/>
      <c r="AH23" s="89"/>
      <c r="AI23" s="108"/>
      <c r="AJ23" s="108"/>
      <c r="AK23" s="108"/>
      <c r="BN23" s="18" t="s">
        <v>61</v>
      </c>
      <c r="BO23" s="18" t="s">
        <v>3277</v>
      </c>
      <c r="BP23" s="18" t="s">
        <v>63</v>
      </c>
      <c r="BQ23" s="343" t="s">
        <v>3359</v>
      </c>
      <c r="BR23" s="18" t="s">
        <v>65</v>
      </c>
      <c r="BS23" s="18" t="s">
        <v>66</v>
      </c>
      <c r="BT23" s="343" t="s">
        <v>92</v>
      </c>
    </row>
    <row r="24" spans="1:207" s="18" customFormat="1" x14ac:dyDescent="0.25">
      <c r="A24" s="263" t="str">
        <f t="shared" si="1"/>
        <v>N-RE-LI-010019-E-XX-XX-XX-XX-03</v>
      </c>
      <c r="B24" s="2" t="s">
        <v>3360</v>
      </c>
      <c r="C24" s="2" t="str">
        <f t="shared" si="2"/>
        <v>1.12.07.FESL6B.v02</v>
      </c>
      <c r="D24" s="2" t="s">
        <v>759</v>
      </c>
      <c r="E24" s="2" t="s">
        <v>152</v>
      </c>
      <c r="F24" s="2" t="s">
        <v>50</v>
      </c>
      <c r="G24" s="108" t="s">
        <v>3361</v>
      </c>
      <c r="H24" s="3" t="s">
        <v>3348</v>
      </c>
      <c r="I24" s="3" t="s">
        <v>3355</v>
      </c>
      <c r="J24" s="94">
        <v>840</v>
      </c>
      <c r="K24" s="496">
        <v>0.1</v>
      </c>
      <c r="L24" s="279">
        <v>0.04</v>
      </c>
      <c r="M24" s="279">
        <v>33.6</v>
      </c>
      <c r="N24" s="85">
        <v>4.0000000000000001E-3</v>
      </c>
      <c r="O24" s="496"/>
      <c r="P24" s="94">
        <v>15</v>
      </c>
      <c r="Q24" s="12">
        <v>12.51</v>
      </c>
      <c r="R24" s="8" t="s">
        <v>144</v>
      </c>
      <c r="S24" s="2"/>
      <c r="T24" s="2"/>
      <c r="U24" s="12">
        <v>0</v>
      </c>
      <c r="V24" s="3" t="s">
        <v>3274</v>
      </c>
      <c r="W24" s="2"/>
      <c r="X24" s="2" t="s">
        <v>223</v>
      </c>
      <c r="Y24" s="2" t="s">
        <v>3350</v>
      </c>
      <c r="Z24" s="58" t="s">
        <v>475</v>
      </c>
      <c r="AA24" s="58">
        <v>41180</v>
      </c>
      <c r="AC24" s="108"/>
      <c r="AD24" s="108" t="s">
        <v>3283</v>
      </c>
      <c r="AE24" s="123"/>
      <c r="AF24" s="123"/>
      <c r="AG24" s="123"/>
      <c r="AH24" s="89"/>
      <c r="AI24" s="108"/>
      <c r="AJ24" s="108"/>
      <c r="AK24" s="108"/>
      <c r="BN24" s="18" t="s">
        <v>61</v>
      </c>
      <c r="BO24" s="18" t="s">
        <v>3277</v>
      </c>
      <c r="BP24" s="18" t="s">
        <v>63</v>
      </c>
      <c r="BQ24" s="343" t="s">
        <v>3362</v>
      </c>
      <c r="BR24" s="18" t="s">
        <v>65</v>
      </c>
      <c r="BS24" s="18" t="s">
        <v>66</v>
      </c>
      <c r="BT24" s="343" t="s">
        <v>92</v>
      </c>
    </row>
    <row r="25" spans="1:207" s="18" customFormat="1" x14ac:dyDescent="0.25">
      <c r="A25" s="263" t="str">
        <f t="shared" si="1"/>
        <v>N-RE-LI-010020-E-XX-XX-XX-XX-03</v>
      </c>
      <c r="B25" s="2" t="s">
        <v>3363</v>
      </c>
      <c r="C25" s="2" t="str">
        <f t="shared" si="2"/>
        <v>1.12.08.FESL6B.v02</v>
      </c>
      <c r="D25" s="2" t="s">
        <v>759</v>
      </c>
      <c r="E25" s="2" t="s">
        <v>152</v>
      </c>
      <c r="F25" s="2" t="s">
        <v>50</v>
      </c>
      <c r="G25" s="108" t="s">
        <v>3364</v>
      </c>
      <c r="H25" s="3" t="s">
        <v>3348</v>
      </c>
      <c r="I25" s="3" t="s">
        <v>3355</v>
      </c>
      <c r="J25" s="94">
        <v>840</v>
      </c>
      <c r="K25" s="496">
        <v>0.1</v>
      </c>
      <c r="L25" s="279">
        <v>5.5E-2</v>
      </c>
      <c r="M25" s="279">
        <v>46.2</v>
      </c>
      <c r="N25" s="85">
        <v>5.4999999999999997E-3</v>
      </c>
      <c r="O25" s="496"/>
      <c r="P25" s="94">
        <v>15</v>
      </c>
      <c r="Q25" s="12">
        <v>18.66</v>
      </c>
      <c r="R25" s="8" t="s">
        <v>144</v>
      </c>
      <c r="S25" s="2"/>
      <c r="T25" s="2"/>
      <c r="U25" s="12">
        <v>0</v>
      </c>
      <c r="V25" s="3" t="s">
        <v>3274</v>
      </c>
      <c r="W25" s="2"/>
      <c r="X25" s="2" t="s">
        <v>223</v>
      </c>
      <c r="Y25" s="2" t="s">
        <v>3350</v>
      </c>
      <c r="Z25" s="58" t="s">
        <v>3351</v>
      </c>
      <c r="AA25" s="58">
        <v>41180</v>
      </c>
      <c r="AC25" s="108"/>
      <c r="AD25" s="108" t="s">
        <v>3283</v>
      </c>
      <c r="AE25" s="123"/>
      <c r="AF25" s="123"/>
      <c r="AG25" s="123"/>
      <c r="AH25" s="89"/>
      <c r="AI25" s="108"/>
      <c r="AJ25" s="108"/>
      <c r="AK25" s="108"/>
      <c r="BN25" s="18" t="s">
        <v>61</v>
      </c>
      <c r="BO25" s="18" t="s">
        <v>3277</v>
      </c>
      <c r="BP25" s="18" t="s">
        <v>63</v>
      </c>
      <c r="BQ25" s="343" t="s">
        <v>3365</v>
      </c>
      <c r="BR25" s="18" t="s">
        <v>65</v>
      </c>
      <c r="BS25" s="18" t="s">
        <v>66</v>
      </c>
      <c r="BT25" s="343" t="s">
        <v>92</v>
      </c>
    </row>
    <row r="26" spans="1:207" s="18" customFormat="1" x14ac:dyDescent="0.25">
      <c r="A26" s="263" t="str">
        <f t="shared" si="1"/>
        <v>N-RE-LI-010021-E-XX-XX-XX-XX-03</v>
      </c>
      <c r="B26" s="2" t="s">
        <v>3366</v>
      </c>
      <c r="C26" s="2" t="str">
        <f t="shared" si="2"/>
        <v>1.12.09.FESL6B.v02</v>
      </c>
      <c r="D26" s="2" t="s">
        <v>759</v>
      </c>
      <c r="E26" s="2" t="s">
        <v>152</v>
      </c>
      <c r="F26" s="2" t="s">
        <v>50</v>
      </c>
      <c r="G26" s="108" t="s">
        <v>3367</v>
      </c>
      <c r="H26" s="3" t="s">
        <v>3348</v>
      </c>
      <c r="I26" s="3" t="s">
        <v>3368</v>
      </c>
      <c r="J26" s="94">
        <v>840</v>
      </c>
      <c r="K26" s="496">
        <v>0.1</v>
      </c>
      <c r="L26" s="279">
        <v>6.4000000000000001E-2</v>
      </c>
      <c r="M26" s="279">
        <v>54</v>
      </c>
      <c r="N26" s="85">
        <v>6.4000000000000003E-3</v>
      </c>
      <c r="O26" s="496"/>
      <c r="P26" s="94">
        <v>15</v>
      </c>
      <c r="Q26" s="12">
        <v>17.989999999999998</v>
      </c>
      <c r="R26" s="8" t="s">
        <v>144</v>
      </c>
      <c r="S26" s="2"/>
      <c r="T26" s="2"/>
      <c r="U26" s="12">
        <v>0</v>
      </c>
      <c r="V26" s="3" t="s">
        <v>1493</v>
      </c>
      <c r="W26" s="2"/>
      <c r="X26" s="2" t="s">
        <v>223</v>
      </c>
      <c r="Y26" s="2" t="s">
        <v>3350</v>
      </c>
      <c r="Z26" s="58" t="s">
        <v>3351</v>
      </c>
      <c r="AA26" s="58">
        <v>41180</v>
      </c>
      <c r="AC26" s="108"/>
      <c r="AD26" s="108" t="s">
        <v>3283</v>
      </c>
      <c r="AE26" s="123"/>
      <c r="AF26" s="123"/>
      <c r="AG26" s="123"/>
      <c r="AH26" s="89"/>
      <c r="AI26" s="108"/>
      <c r="AJ26" s="108"/>
      <c r="AK26" s="108"/>
      <c r="BN26" s="18" t="s">
        <v>61</v>
      </c>
      <c r="BO26" s="18" t="s">
        <v>3277</v>
      </c>
      <c r="BP26" s="18" t="s">
        <v>63</v>
      </c>
      <c r="BQ26" s="343" t="s">
        <v>3369</v>
      </c>
      <c r="BR26" s="18" t="s">
        <v>65</v>
      </c>
      <c r="BS26" s="18" t="s">
        <v>66</v>
      </c>
      <c r="BT26" s="343" t="s">
        <v>92</v>
      </c>
    </row>
    <row r="27" spans="1:207" s="62" customFormat="1" x14ac:dyDescent="0.25">
      <c r="A27" s="263" t="str">
        <f t="shared" si="1"/>
        <v>N-RE-LI-010022-E-XX-XX-XX-XX-03</v>
      </c>
      <c r="B27" s="150" t="s">
        <v>3370</v>
      </c>
      <c r="C27" s="150" t="str">
        <f t="shared" ref="C27:C53" si="3">CONCATENATE(B27,D27,E27)</f>
        <v>1.12.10.FESL6B.v02</v>
      </c>
      <c r="D27" s="150" t="s">
        <v>759</v>
      </c>
      <c r="E27" s="150" t="s">
        <v>152</v>
      </c>
      <c r="F27" s="150" t="s">
        <v>50</v>
      </c>
      <c r="G27" s="160" t="s">
        <v>844</v>
      </c>
      <c r="H27" s="151" t="s">
        <v>3348</v>
      </c>
      <c r="I27" s="151" t="s">
        <v>844</v>
      </c>
      <c r="J27" s="75">
        <v>840</v>
      </c>
      <c r="K27" s="162">
        <v>0.1</v>
      </c>
      <c r="L27" s="197">
        <v>3.2099999999999997E-2</v>
      </c>
      <c r="M27" s="197">
        <v>27</v>
      </c>
      <c r="N27" s="189">
        <v>3.2000000000000002E-3</v>
      </c>
      <c r="O27" s="162"/>
      <c r="P27" s="75">
        <v>15</v>
      </c>
      <c r="Q27" s="337">
        <v>12.76</v>
      </c>
      <c r="R27" s="74" t="s">
        <v>144</v>
      </c>
      <c r="S27" s="150"/>
      <c r="T27" s="150"/>
      <c r="U27" s="337">
        <v>0</v>
      </c>
      <c r="V27" s="151" t="s">
        <v>1493</v>
      </c>
      <c r="W27" s="150"/>
      <c r="X27" s="150" t="s">
        <v>223</v>
      </c>
      <c r="Y27" s="150" t="s">
        <v>3350</v>
      </c>
      <c r="Z27" s="158">
        <v>42216</v>
      </c>
      <c r="AA27" s="158">
        <v>41485</v>
      </c>
      <c r="AB27" s="159"/>
      <c r="AC27" s="160"/>
      <c r="AD27" s="160" t="s">
        <v>3283</v>
      </c>
      <c r="AE27" s="160"/>
      <c r="AF27" s="160"/>
      <c r="AG27" s="160"/>
      <c r="AH27" s="179"/>
      <c r="AI27" s="160"/>
      <c r="AJ27" s="160"/>
      <c r="AK27" s="160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 t="s">
        <v>61</v>
      </c>
      <c r="BO27" s="18" t="s">
        <v>3277</v>
      </c>
      <c r="BP27" s="18" t="s">
        <v>63</v>
      </c>
      <c r="BQ27" s="343" t="s">
        <v>3371</v>
      </c>
      <c r="BR27" s="18" t="s">
        <v>65</v>
      </c>
      <c r="BS27" s="18" t="s">
        <v>66</v>
      </c>
      <c r="BT27" s="343" t="s">
        <v>92</v>
      </c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</row>
    <row r="28" spans="1:207" s="62" customFormat="1" x14ac:dyDescent="0.25">
      <c r="A28" s="263" t="str">
        <f t="shared" si="1"/>
        <v>N-RE-LI-010023-E-XX-XX-XX-XX-03</v>
      </c>
      <c r="B28" s="150" t="s">
        <v>3372</v>
      </c>
      <c r="C28" s="150" t="str">
        <f t="shared" si="3"/>
        <v>1.12.11.FESL6B.v02</v>
      </c>
      <c r="D28" s="150" t="s">
        <v>759</v>
      </c>
      <c r="E28" s="150" t="s">
        <v>152</v>
      </c>
      <c r="F28" s="150" t="s">
        <v>50</v>
      </c>
      <c r="G28" s="160" t="s">
        <v>3373</v>
      </c>
      <c r="H28" s="151" t="s">
        <v>3348</v>
      </c>
      <c r="I28" s="151" t="s">
        <v>3368</v>
      </c>
      <c r="J28" s="75">
        <v>4319</v>
      </c>
      <c r="K28" s="162">
        <v>0</v>
      </c>
      <c r="L28" s="197">
        <v>6.4000000000000001E-2</v>
      </c>
      <c r="M28" s="197">
        <v>276.39999999999998</v>
      </c>
      <c r="N28" s="189">
        <v>0</v>
      </c>
      <c r="O28" s="162"/>
      <c r="P28" s="75">
        <v>15</v>
      </c>
      <c r="Q28" s="337">
        <v>17.989999999999998</v>
      </c>
      <c r="R28" s="74" t="s">
        <v>144</v>
      </c>
      <c r="S28" s="150"/>
      <c r="T28" s="150"/>
      <c r="U28" s="337">
        <v>0</v>
      </c>
      <c r="V28" s="151" t="s">
        <v>1493</v>
      </c>
      <c r="W28" s="150"/>
      <c r="X28" s="150" t="s">
        <v>223</v>
      </c>
      <c r="Y28" s="150" t="s">
        <v>3350</v>
      </c>
      <c r="Z28" s="158">
        <v>42216</v>
      </c>
      <c r="AA28" s="158">
        <v>41485</v>
      </c>
      <c r="AB28" s="159"/>
      <c r="AC28" s="160"/>
      <c r="AD28" s="160" t="s">
        <v>3283</v>
      </c>
      <c r="AE28" s="160"/>
      <c r="AF28" s="160"/>
      <c r="AG28" s="160"/>
      <c r="AH28" s="179"/>
      <c r="AI28" s="160"/>
      <c r="AJ28" s="160"/>
      <c r="AK28" s="160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 t="s">
        <v>61</v>
      </c>
      <c r="BO28" s="18" t="s">
        <v>3277</v>
      </c>
      <c r="BP28" s="18" t="s">
        <v>63</v>
      </c>
      <c r="BQ28" s="343" t="s">
        <v>3374</v>
      </c>
      <c r="BR28" s="18" t="s">
        <v>65</v>
      </c>
      <c r="BS28" s="18" t="s">
        <v>66</v>
      </c>
      <c r="BT28" s="343" t="s">
        <v>92</v>
      </c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</row>
    <row r="29" spans="1:207" s="62" customFormat="1" x14ac:dyDescent="0.25">
      <c r="A29" s="263" t="str">
        <f t="shared" si="1"/>
        <v>N-RE-LI-010161-E-XX-XX-XX-XX-02</v>
      </c>
      <c r="B29" s="211" t="s">
        <v>3375</v>
      </c>
      <c r="C29" s="211" t="str">
        <f t="shared" si="3"/>
        <v>1.12.12.FESL6B.v02</v>
      </c>
      <c r="D29" s="211" t="s">
        <v>759</v>
      </c>
      <c r="E29" s="211" t="s">
        <v>152</v>
      </c>
      <c r="F29" s="211" t="s">
        <v>50</v>
      </c>
      <c r="G29" s="210" t="s">
        <v>840</v>
      </c>
      <c r="H29" s="216" t="s">
        <v>3348</v>
      </c>
      <c r="I29" s="216" t="s">
        <v>840</v>
      </c>
      <c r="J29" s="238">
        <v>840</v>
      </c>
      <c r="K29" s="212">
        <v>0.1</v>
      </c>
      <c r="L29" s="239">
        <v>2.8299999999999999E-2</v>
      </c>
      <c r="M29" s="239">
        <v>23.7</v>
      </c>
      <c r="N29" s="234">
        <v>2.8E-3</v>
      </c>
      <c r="O29" s="212"/>
      <c r="P29" s="238">
        <v>15</v>
      </c>
      <c r="Q29" s="235">
        <v>12.81</v>
      </c>
      <c r="R29" s="236" t="s">
        <v>144</v>
      </c>
      <c r="S29" s="211"/>
      <c r="T29" s="211"/>
      <c r="U29" s="235">
        <v>0</v>
      </c>
      <c r="V29" s="216" t="s">
        <v>1493</v>
      </c>
      <c r="W29" s="211"/>
      <c r="X29" s="211" t="s">
        <v>223</v>
      </c>
      <c r="Y29" s="211" t="s">
        <v>3350</v>
      </c>
      <c r="Z29" s="217">
        <v>42216</v>
      </c>
      <c r="AA29" s="217">
        <v>41851</v>
      </c>
      <c r="AB29" s="218"/>
      <c r="AC29" s="210"/>
      <c r="AD29" s="210" t="s">
        <v>3283</v>
      </c>
      <c r="AE29" s="210"/>
      <c r="AF29" s="210"/>
      <c r="AG29" s="210"/>
      <c r="AH29" s="237"/>
      <c r="AI29" s="210"/>
      <c r="AJ29" s="210"/>
      <c r="AK29" s="210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 t="s">
        <v>61</v>
      </c>
      <c r="BO29" s="18" t="s">
        <v>3277</v>
      </c>
      <c r="BP29" s="18" t="s">
        <v>63</v>
      </c>
      <c r="BQ29" s="343" t="s">
        <v>3376</v>
      </c>
      <c r="BR29" s="18" t="s">
        <v>65</v>
      </c>
      <c r="BS29" s="18" t="s">
        <v>66</v>
      </c>
      <c r="BT29" s="343" t="s">
        <v>67</v>
      </c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</row>
    <row r="30" spans="1:207" s="18" customFormat="1" x14ac:dyDescent="0.25">
      <c r="A30" s="263" t="str">
        <f t="shared" si="1"/>
        <v>N-RE-LI-010024-E-XX-XX-XX-XX-01</v>
      </c>
      <c r="B30" s="2" t="s">
        <v>3377</v>
      </c>
      <c r="C30" s="2" t="str">
        <f t="shared" si="3"/>
        <v>1.13.01.FESL6C.v03</v>
      </c>
      <c r="D30" s="2" t="s">
        <v>3321</v>
      </c>
      <c r="E30" s="2" t="s">
        <v>49</v>
      </c>
      <c r="F30" s="2" t="s">
        <v>50</v>
      </c>
      <c r="G30" s="2" t="s">
        <v>3378</v>
      </c>
      <c r="H30" s="3" t="s">
        <v>3379</v>
      </c>
      <c r="I30" s="3" t="s">
        <v>3380</v>
      </c>
      <c r="J30" s="496">
        <v>840</v>
      </c>
      <c r="K30" s="496">
        <v>0.1</v>
      </c>
      <c r="L30" s="496">
        <v>0.19500000000000001</v>
      </c>
      <c r="M30" s="496">
        <v>164</v>
      </c>
      <c r="N30" s="85">
        <v>1.9500000000000003E-2</v>
      </c>
      <c r="O30" s="496"/>
      <c r="P30" s="496">
        <v>12</v>
      </c>
      <c r="Q30" s="12">
        <v>50</v>
      </c>
      <c r="R30" s="8" t="s">
        <v>144</v>
      </c>
      <c r="S30" s="2" t="s">
        <v>3381</v>
      </c>
      <c r="T30" s="2"/>
      <c r="U30" s="12">
        <v>0</v>
      </c>
      <c r="V30" s="3" t="s">
        <v>1493</v>
      </c>
      <c r="W30" s="2"/>
      <c r="X30" s="2" t="s">
        <v>223</v>
      </c>
      <c r="Y30" s="2" t="s">
        <v>3319</v>
      </c>
      <c r="Z30" s="58">
        <v>41180</v>
      </c>
      <c r="AA30" s="58"/>
      <c r="AC30" s="108"/>
      <c r="AD30" s="108" t="s">
        <v>3299</v>
      </c>
      <c r="AE30" s="117"/>
      <c r="AF30" s="117"/>
      <c r="AG30" s="117"/>
      <c r="AH30" s="89"/>
      <c r="AI30" s="108"/>
      <c r="AJ30" s="108"/>
      <c r="AK30" s="108"/>
      <c r="BN30" s="18" t="s">
        <v>61</v>
      </c>
      <c r="BO30" s="18" t="s">
        <v>3277</v>
      </c>
      <c r="BP30" s="18" t="s">
        <v>63</v>
      </c>
      <c r="BQ30" s="343" t="s">
        <v>3382</v>
      </c>
      <c r="BR30" s="18" t="s">
        <v>65</v>
      </c>
      <c r="BS30" s="18" t="s">
        <v>66</v>
      </c>
      <c r="BT30" s="343" t="s">
        <v>382</v>
      </c>
    </row>
    <row r="31" spans="1:207" s="18" customFormat="1" x14ac:dyDescent="0.25">
      <c r="A31" s="263" t="str">
        <f t="shared" si="1"/>
        <v>N-RE-LI-010025-E-XX-XX-XX-XX-01</v>
      </c>
      <c r="B31" s="2" t="s">
        <v>3383</v>
      </c>
      <c r="C31" s="2" t="str">
        <f t="shared" si="3"/>
        <v>1.14.01.FESL19.v02</v>
      </c>
      <c r="D31" s="2" t="s">
        <v>3384</v>
      </c>
      <c r="E31" s="2" t="s">
        <v>152</v>
      </c>
      <c r="F31" s="2" t="s">
        <v>50</v>
      </c>
      <c r="G31" s="2" t="s">
        <v>3385</v>
      </c>
      <c r="H31" s="3" t="s">
        <v>3386</v>
      </c>
      <c r="I31" s="3" t="s">
        <v>3387</v>
      </c>
      <c r="J31" s="496">
        <v>150</v>
      </c>
      <c r="K31" s="496">
        <v>0</v>
      </c>
      <c r="L31" s="496">
        <v>7.0000000000000007E-2</v>
      </c>
      <c r="M31" s="496">
        <v>10.6</v>
      </c>
      <c r="N31" s="85">
        <v>0</v>
      </c>
      <c r="O31" s="496"/>
      <c r="P31" s="496">
        <v>10</v>
      </c>
      <c r="Q31" s="12">
        <v>12</v>
      </c>
      <c r="R31" s="8" t="s">
        <v>3388</v>
      </c>
      <c r="S31" s="2"/>
      <c r="T31" s="2"/>
      <c r="U31" s="12">
        <v>0</v>
      </c>
      <c r="V31" s="3" t="s">
        <v>1493</v>
      </c>
      <c r="W31" s="2"/>
      <c r="X31" s="2" t="s">
        <v>57</v>
      </c>
      <c r="Y31" s="2"/>
      <c r="Z31" s="2"/>
      <c r="AA31" s="2"/>
      <c r="AC31" s="108"/>
      <c r="AD31" s="108" t="s">
        <v>3299</v>
      </c>
      <c r="AE31" s="117"/>
      <c r="AF31" s="117"/>
      <c r="AG31" s="117"/>
      <c r="AH31" s="89"/>
      <c r="AI31" s="108"/>
      <c r="AJ31" s="108"/>
      <c r="AK31" s="108"/>
      <c r="BN31" s="18" t="s">
        <v>61</v>
      </c>
      <c r="BO31" s="18" t="s">
        <v>3277</v>
      </c>
      <c r="BP31" s="18" t="s">
        <v>63</v>
      </c>
      <c r="BQ31" s="343" t="s">
        <v>3389</v>
      </c>
      <c r="BR31" s="18" t="s">
        <v>65</v>
      </c>
      <c r="BS31" s="18" t="s">
        <v>66</v>
      </c>
      <c r="BT31" s="343" t="s">
        <v>382</v>
      </c>
    </row>
    <row r="32" spans="1:207" s="18" customFormat="1" x14ac:dyDescent="0.25">
      <c r="A32" s="263" t="str">
        <f t="shared" si="1"/>
        <v>N-RE-LI-010026-E-XX-XX-XX-XX-03</v>
      </c>
      <c r="B32" s="2" t="s">
        <v>3390</v>
      </c>
      <c r="C32" s="2" t="str">
        <f t="shared" si="3"/>
        <v>1.16.01.FESL1A.v01</v>
      </c>
      <c r="D32" s="2" t="s">
        <v>3391</v>
      </c>
      <c r="E32" s="2" t="s">
        <v>142</v>
      </c>
      <c r="F32" s="2" t="s">
        <v>50</v>
      </c>
      <c r="G32" s="108" t="s">
        <v>3392</v>
      </c>
      <c r="H32" s="3" t="s">
        <v>3393</v>
      </c>
      <c r="I32" s="3" t="s">
        <v>3394</v>
      </c>
      <c r="J32" s="94">
        <v>840</v>
      </c>
      <c r="K32" s="496">
        <v>0.1</v>
      </c>
      <c r="L32" s="279">
        <v>1.2E-2</v>
      </c>
      <c r="M32" s="279">
        <v>10</v>
      </c>
      <c r="N32" s="85">
        <v>1.2000000000000001E-3</v>
      </c>
      <c r="O32" s="496"/>
      <c r="P32" s="496">
        <v>8</v>
      </c>
      <c r="Q32" s="12">
        <v>21.916923076923077</v>
      </c>
      <c r="R32" s="8" t="s">
        <v>54</v>
      </c>
      <c r="S32" s="2"/>
      <c r="T32" s="2"/>
      <c r="U32" s="12">
        <v>47.12</v>
      </c>
      <c r="V32" s="8" t="s">
        <v>3395</v>
      </c>
      <c r="W32" s="2"/>
      <c r="X32" s="2" t="s">
        <v>57</v>
      </c>
      <c r="Y32" s="2" t="s">
        <v>3396</v>
      </c>
      <c r="Z32" s="58" t="s">
        <v>290</v>
      </c>
      <c r="AA32" s="58">
        <v>41180</v>
      </c>
      <c r="AC32" s="108"/>
      <c r="AD32" s="108" t="s">
        <v>3397</v>
      </c>
      <c r="AE32" s="123"/>
      <c r="AF32" s="123"/>
      <c r="AG32" s="123"/>
      <c r="AH32" s="89"/>
      <c r="AI32" s="108"/>
      <c r="AJ32" s="108"/>
      <c r="AK32" s="108"/>
      <c r="BN32" s="18" t="s">
        <v>61</v>
      </c>
      <c r="BO32" s="18" t="s">
        <v>3277</v>
      </c>
      <c r="BP32" s="18" t="s">
        <v>63</v>
      </c>
      <c r="BQ32" s="343" t="s">
        <v>3398</v>
      </c>
      <c r="BR32" s="18" t="s">
        <v>65</v>
      </c>
      <c r="BS32" s="18" t="s">
        <v>66</v>
      </c>
      <c r="BT32" s="343" t="s">
        <v>92</v>
      </c>
    </row>
    <row r="33" spans="1:207" s="18" customFormat="1" x14ac:dyDescent="0.25">
      <c r="A33" s="263" t="str">
        <f t="shared" si="1"/>
        <v>N-RE-LI-010027-E-XX-XX-XX-XX-03</v>
      </c>
      <c r="B33" s="2" t="s">
        <v>3399</v>
      </c>
      <c r="C33" s="2" t="str">
        <f t="shared" si="3"/>
        <v>1.16.02.FESL1A.v01</v>
      </c>
      <c r="D33" s="2" t="s">
        <v>3391</v>
      </c>
      <c r="E33" s="2" t="s">
        <v>142</v>
      </c>
      <c r="F33" s="2" t="s">
        <v>50</v>
      </c>
      <c r="G33" s="108" t="s">
        <v>3400</v>
      </c>
      <c r="H33" s="3" t="s">
        <v>3401</v>
      </c>
      <c r="I33" s="3" t="s">
        <v>3402</v>
      </c>
      <c r="J33" s="94">
        <v>840</v>
      </c>
      <c r="K33" s="496">
        <v>0.1</v>
      </c>
      <c r="L33" s="279">
        <v>1.6E-2</v>
      </c>
      <c r="M33" s="279">
        <v>13</v>
      </c>
      <c r="N33" s="85">
        <v>1.6000000000000001E-3</v>
      </c>
      <c r="O33" s="496"/>
      <c r="P33" s="496">
        <v>8</v>
      </c>
      <c r="Q33" s="12">
        <v>23.463846153846152</v>
      </c>
      <c r="R33" s="8" t="s">
        <v>54</v>
      </c>
      <c r="S33" s="2"/>
      <c r="T33" s="2"/>
      <c r="U33" s="12">
        <v>47.12</v>
      </c>
      <c r="V33" s="8" t="s">
        <v>3395</v>
      </c>
      <c r="W33" s="2"/>
      <c r="X33" s="2" t="s">
        <v>57</v>
      </c>
      <c r="Y33" s="2" t="s">
        <v>3396</v>
      </c>
      <c r="Z33" s="58" t="s">
        <v>290</v>
      </c>
      <c r="AA33" s="58">
        <v>41180</v>
      </c>
      <c r="AC33" s="108"/>
      <c r="AD33" s="108" t="s">
        <v>3397</v>
      </c>
      <c r="AE33" s="123"/>
      <c r="AF33" s="123"/>
      <c r="AG33" s="123"/>
      <c r="AH33" s="89"/>
      <c r="AI33" s="108"/>
      <c r="AJ33" s="108"/>
      <c r="AK33" s="108"/>
      <c r="BN33" s="18" t="s">
        <v>61</v>
      </c>
      <c r="BO33" s="18" t="s">
        <v>3277</v>
      </c>
      <c r="BP33" s="18" t="s">
        <v>63</v>
      </c>
      <c r="BQ33" s="343" t="s">
        <v>3403</v>
      </c>
      <c r="BR33" s="18" t="s">
        <v>65</v>
      </c>
      <c r="BS33" s="18" t="s">
        <v>66</v>
      </c>
      <c r="BT33" s="343" t="s">
        <v>92</v>
      </c>
    </row>
    <row r="34" spans="1:207" s="18" customFormat="1" x14ac:dyDescent="0.25">
      <c r="A34" s="263" t="str">
        <f t="shared" si="1"/>
        <v>N-RE-LI-010028-E-XX-XX-XX-XX-03</v>
      </c>
      <c r="B34" s="2" t="s">
        <v>3404</v>
      </c>
      <c r="C34" s="2" t="str">
        <f t="shared" si="3"/>
        <v>1.16.03.FESL1A.v01</v>
      </c>
      <c r="D34" s="2" t="s">
        <v>3391</v>
      </c>
      <c r="E34" s="2" t="s">
        <v>142</v>
      </c>
      <c r="F34" s="2" t="s">
        <v>50</v>
      </c>
      <c r="G34" s="108" t="s">
        <v>3405</v>
      </c>
      <c r="H34" s="3" t="s">
        <v>3406</v>
      </c>
      <c r="I34" s="3" t="s">
        <v>3407</v>
      </c>
      <c r="J34" s="94">
        <v>840</v>
      </c>
      <c r="K34" s="496">
        <v>0.1</v>
      </c>
      <c r="L34" s="279">
        <v>2.5999999999999999E-2</v>
      </c>
      <c r="M34" s="279">
        <v>22</v>
      </c>
      <c r="N34" s="85">
        <v>2.5999999999999999E-3</v>
      </c>
      <c r="O34" s="496"/>
      <c r="P34" s="496">
        <v>8</v>
      </c>
      <c r="Q34" s="12">
        <v>45.380769230769232</v>
      </c>
      <c r="R34" s="8" t="s">
        <v>54</v>
      </c>
      <c r="S34" s="2"/>
      <c r="T34" s="2"/>
      <c r="U34" s="12">
        <v>94.24</v>
      </c>
      <c r="V34" s="8" t="s">
        <v>3395</v>
      </c>
      <c r="W34" s="2"/>
      <c r="X34" s="2" t="s">
        <v>57</v>
      </c>
      <c r="Y34" s="2" t="s">
        <v>3396</v>
      </c>
      <c r="Z34" s="58" t="s">
        <v>290</v>
      </c>
      <c r="AA34" s="58">
        <v>41180</v>
      </c>
      <c r="AC34" s="108"/>
      <c r="AD34" s="108" t="s">
        <v>3397</v>
      </c>
      <c r="AE34" s="123"/>
      <c r="AF34" s="123"/>
      <c r="AG34" s="123"/>
      <c r="AH34" s="89"/>
      <c r="AI34" s="108"/>
      <c r="AJ34" s="108"/>
      <c r="AK34" s="108"/>
      <c r="BN34" s="18" t="s">
        <v>61</v>
      </c>
      <c r="BO34" s="18" t="s">
        <v>3277</v>
      </c>
      <c r="BP34" s="18" t="s">
        <v>63</v>
      </c>
      <c r="BQ34" s="343" t="s">
        <v>3408</v>
      </c>
      <c r="BR34" s="18" t="s">
        <v>65</v>
      </c>
      <c r="BS34" s="18" t="s">
        <v>66</v>
      </c>
      <c r="BT34" s="343" t="s">
        <v>92</v>
      </c>
    </row>
    <row r="35" spans="1:207" s="18" customFormat="1" x14ac:dyDescent="0.25">
      <c r="A35" s="263" t="str">
        <f t="shared" si="1"/>
        <v>N-RE-LI-010029-E-XX-XX-XX-XX-03</v>
      </c>
      <c r="B35" s="2" t="s">
        <v>3409</v>
      </c>
      <c r="C35" s="2" t="str">
        <f t="shared" si="3"/>
        <v>1.16.04.FESL1A.v01</v>
      </c>
      <c r="D35" s="2" t="s">
        <v>3391</v>
      </c>
      <c r="E35" s="2" t="s">
        <v>142</v>
      </c>
      <c r="F35" s="2" t="s">
        <v>50</v>
      </c>
      <c r="G35" s="108" t="s">
        <v>3410</v>
      </c>
      <c r="H35" s="3" t="s">
        <v>3411</v>
      </c>
      <c r="I35" s="3" t="s">
        <v>3412</v>
      </c>
      <c r="J35" s="94">
        <v>840</v>
      </c>
      <c r="K35" s="496">
        <v>0.1</v>
      </c>
      <c r="L35" s="279">
        <v>0.03</v>
      </c>
      <c r="M35" s="279">
        <v>25</v>
      </c>
      <c r="N35" s="85">
        <v>3.0000000000000001E-3</v>
      </c>
      <c r="O35" s="496"/>
      <c r="P35" s="496">
        <v>8</v>
      </c>
      <c r="Q35" s="12">
        <v>46.927692307692304</v>
      </c>
      <c r="R35" s="8" t="s">
        <v>54</v>
      </c>
      <c r="S35" s="2"/>
      <c r="T35" s="2"/>
      <c r="U35" s="12">
        <v>94.24</v>
      </c>
      <c r="V35" s="8" t="s">
        <v>3395</v>
      </c>
      <c r="W35" s="2"/>
      <c r="X35" s="2" t="s">
        <v>57</v>
      </c>
      <c r="Y35" s="2" t="s">
        <v>3396</v>
      </c>
      <c r="Z35" s="58" t="s">
        <v>290</v>
      </c>
      <c r="AA35" s="58">
        <v>41180</v>
      </c>
      <c r="AC35" s="108"/>
      <c r="AD35" s="108" t="s">
        <v>3397</v>
      </c>
      <c r="AE35" s="123"/>
      <c r="AF35" s="123"/>
      <c r="AG35" s="123"/>
      <c r="AH35" s="89"/>
      <c r="AI35" s="108"/>
      <c r="AJ35" s="108"/>
      <c r="AK35" s="108"/>
      <c r="BN35" s="18" t="s">
        <v>61</v>
      </c>
      <c r="BO35" s="18" t="s">
        <v>3277</v>
      </c>
      <c r="BP35" s="18" t="s">
        <v>63</v>
      </c>
      <c r="BQ35" s="343" t="s">
        <v>3413</v>
      </c>
      <c r="BR35" s="18" t="s">
        <v>65</v>
      </c>
      <c r="BS35" s="18" t="s">
        <v>66</v>
      </c>
      <c r="BT35" s="343" t="s">
        <v>92</v>
      </c>
    </row>
    <row r="36" spans="1:207" s="18" customFormat="1" x14ac:dyDescent="0.25">
      <c r="A36" s="263" t="str">
        <f t="shared" si="1"/>
        <v>N-RE-LI-010030-E-XX-XX-XX-XX-03</v>
      </c>
      <c r="B36" s="2" t="s">
        <v>3414</v>
      </c>
      <c r="C36" s="2" t="str">
        <f t="shared" si="3"/>
        <v>1.16.05.FESL1A.v01</v>
      </c>
      <c r="D36" s="2" t="s">
        <v>3391</v>
      </c>
      <c r="E36" s="2" t="s">
        <v>142</v>
      </c>
      <c r="F36" s="2" t="s">
        <v>50</v>
      </c>
      <c r="G36" s="108" t="s">
        <v>3415</v>
      </c>
      <c r="H36" s="3" t="s">
        <v>3393</v>
      </c>
      <c r="I36" s="3" t="s">
        <v>3394</v>
      </c>
      <c r="J36" s="94">
        <v>840</v>
      </c>
      <c r="K36" s="496">
        <v>0.1</v>
      </c>
      <c r="L36" s="279">
        <v>1.4E-2</v>
      </c>
      <c r="M36" s="279">
        <v>12</v>
      </c>
      <c r="N36" s="85">
        <v>1.4000000000000002E-3</v>
      </c>
      <c r="O36" s="496"/>
      <c r="P36" s="496">
        <v>8</v>
      </c>
      <c r="Q36" s="12">
        <v>22.983423913043481</v>
      </c>
      <c r="R36" s="8" t="s">
        <v>54</v>
      </c>
      <c r="S36" s="2"/>
      <c r="T36" s="2"/>
      <c r="U36" s="12">
        <v>47.12</v>
      </c>
      <c r="V36" s="8" t="s">
        <v>3395</v>
      </c>
      <c r="W36" s="2"/>
      <c r="X36" s="2" t="s">
        <v>57</v>
      </c>
      <c r="Y36" s="2" t="s">
        <v>3396</v>
      </c>
      <c r="Z36" s="58" t="s">
        <v>290</v>
      </c>
      <c r="AA36" s="58">
        <v>41180</v>
      </c>
      <c r="AC36" s="108"/>
      <c r="AD36" s="108" t="s">
        <v>3397</v>
      </c>
      <c r="AE36" s="123"/>
      <c r="AF36" s="123"/>
      <c r="AG36" s="123"/>
      <c r="AH36" s="89"/>
      <c r="AI36" s="108"/>
      <c r="AJ36" s="108"/>
      <c r="AK36" s="108"/>
      <c r="BN36" s="18" t="s">
        <v>61</v>
      </c>
      <c r="BO36" s="18" t="s">
        <v>3277</v>
      </c>
      <c r="BP36" s="18" t="s">
        <v>63</v>
      </c>
      <c r="BQ36" s="343" t="s">
        <v>3416</v>
      </c>
      <c r="BR36" s="18" t="s">
        <v>65</v>
      </c>
      <c r="BS36" s="18" t="s">
        <v>66</v>
      </c>
      <c r="BT36" s="343" t="s">
        <v>92</v>
      </c>
    </row>
    <row r="37" spans="1:207" s="18" customFormat="1" x14ac:dyDescent="0.25">
      <c r="A37" s="263" t="str">
        <f t="shared" si="1"/>
        <v>N-RE-LI-010031-E-XX-XX-XX-XX-03</v>
      </c>
      <c r="B37" s="2" t="s">
        <v>3417</v>
      </c>
      <c r="C37" s="2" t="str">
        <f t="shared" si="3"/>
        <v>1.16.06.FESL1A.v01</v>
      </c>
      <c r="D37" s="2" t="s">
        <v>3391</v>
      </c>
      <c r="E37" s="2" t="s">
        <v>142</v>
      </c>
      <c r="F37" s="2" t="s">
        <v>50</v>
      </c>
      <c r="G37" s="108" t="s">
        <v>3418</v>
      </c>
      <c r="H37" s="3" t="s">
        <v>3401</v>
      </c>
      <c r="I37" s="3" t="s">
        <v>3402</v>
      </c>
      <c r="J37" s="94">
        <v>840</v>
      </c>
      <c r="K37" s="496">
        <v>0.1</v>
      </c>
      <c r="L37" s="279">
        <v>2.1000000000000001E-2</v>
      </c>
      <c r="M37" s="279">
        <v>17</v>
      </c>
      <c r="N37" s="85">
        <v>2.1000000000000003E-3</v>
      </c>
      <c r="O37" s="496"/>
      <c r="P37" s="496">
        <v>8</v>
      </c>
      <c r="Q37" s="12">
        <v>25.596847826086961</v>
      </c>
      <c r="R37" s="8" t="s">
        <v>54</v>
      </c>
      <c r="S37" s="2"/>
      <c r="T37" s="2"/>
      <c r="U37" s="12">
        <v>47.12</v>
      </c>
      <c r="V37" s="8" t="s">
        <v>3395</v>
      </c>
      <c r="W37" s="2"/>
      <c r="X37" s="2" t="s">
        <v>57</v>
      </c>
      <c r="Y37" s="2" t="s">
        <v>3396</v>
      </c>
      <c r="Z37" s="58" t="s">
        <v>290</v>
      </c>
      <c r="AA37" s="58">
        <v>41180</v>
      </c>
      <c r="AC37" s="108"/>
      <c r="AD37" s="108" t="s">
        <v>3397</v>
      </c>
      <c r="AE37" s="123"/>
      <c r="AF37" s="123"/>
      <c r="AG37" s="123"/>
      <c r="AH37" s="89"/>
      <c r="AI37" s="108"/>
      <c r="AJ37" s="108"/>
      <c r="AK37" s="108"/>
      <c r="BN37" s="18" t="s">
        <v>61</v>
      </c>
      <c r="BO37" s="18" t="s">
        <v>3277</v>
      </c>
      <c r="BP37" s="18" t="s">
        <v>63</v>
      </c>
      <c r="BQ37" s="343" t="s">
        <v>3419</v>
      </c>
      <c r="BR37" s="18" t="s">
        <v>65</v>
      </c>
      <c r="BS37" s="18" t="s">
        <v>66</v>
      </c>
      <c r="BT37" s="343" t="s">
        <v>92</v>
      </c>
    </row>
    <row r="38" spans="1:207" s="18" customFormat="1" x14ac:dyDescent="0.25">
      <c r="A38" s="263" t="str">
        <f t="shared" si="1"/>
        <v>N-RE-LI-010032-E-XX-XX-XX-XX-03</v>
      </c>
      <c r="B38" s="2" t="s">
        <v>3420</v>
      </c>
      <c r="C38" s="2" t="str">
        <f t="shared" si="3"/>
        <v>1.16.07.FESL1A.v01</v>
      </c>
      <c r="D38" s="2" t="s">
        <v>3391</v>
      </c>
      <c r="E38" s="2" t="s">
        <v>142</v>
      </c>
      <c r="F38" s="2" t="s">
        <v>50</v>
      </c>
      <c r="G38" s="108" t="s">
        <v>3421</v>
      </c>
      <c r="H38" s="3" t="s">
        <v>3406</v>
      </c>
      <c r="I38" s="3" t="s">
        <v>3407</v>
      </c>
      <c r="J38" s="94">
        <v>840</v>
      </c>
      <c r="K38" s="496">
        <v>0.1</v>
      </c>
      <c r="L38" s="279">
        <v>3.4000000000000002E-2</v>
      </c>
      <c r="M38" s="279">
        <v>29</v>
      </c>
      <c r="N38" s="85">
        <v>3.4000000000000002E-3</v>
      </c>
      <c r="O38" s="496"/>
      <c r="P38" s="496">
        <v>8</v>
      </c>
      <c r="Q38" s="12">
        <v>48.580271739130438</v>
      </c>
      <c r="R38" s="8" t="s">
        <v>54</v>
      </c>
      <c r="S38" s="2"/>
      <c r="T38" s="2"/>
      <c r="U38" s="12">
        <v>94.24</v>
      </c>
      <c r="V38" s="8" t="s">
        <v>3395</v>
      </c>
      <c r="W38" s="2"/>
      <c r="X38" s="2" t="s">
        <v>57</v>
      </c>
      <c r="Y38" s="2" t="s">
        <v>3396</v>
      </c>
      <c r="Z38" s="58" t="s">
        <v>290</v>
      </c>
      <c r="AA38" s="58">
        <v>41180</v>
      </c>
      <c r="AC38" s="108"/>
      <c r="AD38" s="108" t="s">
        <v>3397</v>
      </c>
      <c r="AE38" s="123"/>
      <c r="AF38" s="123"/>
      <c r="AG38" s="123"/>
      <c r="AH38" s="89"/>
      <c r="AI38" s="108"/>
      <c r="AJ38" s="108"/>
      <c r="AK38" s="108"/>
      <c r="BN38" s="18" t="s">
        <v>61</v>
      </c>
      <c r="BO38" s="18" t="s">
        <v>3277</v>
      </c>
      <c r="BP38" s="18" t="s">
        <v>63</v>
      </c>
      <c r="BQ38" s="343" t="s">
        <v>3422</v>
      </c>
      <c r="BR38" s="18" t="s">
        <v>65</v>
      </c>
      <c r="BS38" s="18" t="s">
        <v>66</v>
      </c>
      <c r="BT38" s="343" t="s">
        <v>92</v>
      </c>
    </row>
    <row r="39" spans="1:207" s="18" customFormat="1" x14ac:dyDescent="0.25">
      <c r="A39" s="263" t="str">
        <f t="shared" si="1"/>
        <v>N-RE-LI-010033-E-XX-XX-XX-XX-03</v>
      </c>
      <c r="B39" s="2" t="s">
        <v>3423</v>
      </c>
      <c r="C39" s="2" t="str">
        <f t="shared" si="3"/>
        <v>1.16.08.FESL1A.v01</v>
      </c>
      <c r="D39" s="2" t="s">
        <v>3391</v>
      </c>
      <c r="E39" s="2" t="s">
        <v>142</v>
      </c>
      <c r="F39" s="2" t="s">
        <v>50</v>
      </c>
      <c r="G39" s="108" t="s">
        <v>3424</v>
      </c>
      <c r="H39" s="3" t="s">
        <v>3411</v>
      </c>
      <c r="I39" s="3" t="s">
        <v>3412</v>
      </c>
      <c r="J39" s="94">
        <v>840</v>
      </c>
      <c r="K39" s="496">
        <v>0.1</v>
      </c>
      <c r="L39" s="279">
        <v>4.1000000000000002E-2</v>
      </c>
      <c r="M39" s="279">
        <v>34</v>
      </c>
      <c r="N39" s="85">
        <v>4.1000000000000003E-3</v>
      </c>
      <c r="O39" s="496"/>
      <c r="P39" s="496">
        <v>8</v>
      </c>
      <c r="Q39" s="12">
        <v>51.193695652173922</v>
      </c>
      <c r="R39" s="8" t="s">
        <v>54</v>
      </c>
      <c r="S39" s="2"/>
      <c r="T39" s="2"/>
      <c r="U39" s="12">
        <v>94.24</v>
      </c>
      <c r="V39" s="8" t="s">
        <v>3395</v>
      </c>
      <c r="W39" s="2"/>
      <c r="X39" s="2" t="s">
        <v>57</v>
      </c>
      <c r="Y39" s="2" t="s">
        <v>3396</v>
      </c>
      <c r="Z39" s="58" t="s">
        <v>290</v>
      </c>
      <c r="AA39" s="58">
        <v>41180</v>
      </c>
      <c r="AC39" s="108"/>
      <c r="AD39" s="108" t="s">
        <v>3397</v>
      </c>
      <c r="AE39" s="123"/>
      <c r="AF39" s="123"/>
      <c r="AG39" s="123"/>
      <c r="AH39" s="89"/>
      <c r="AI39" s="108"/>
      <c r="AJ39" s="108"/>
      <c r="AK39" s="108"/>
      <c r="AL39" s="198"/>
      <c r="AM39" s="198"/>
      <c r="BN39" s="18" t="s">
        <v>61</v>
      </c>
      <c r="BO39" s="18" t="s">
        <v>3277</v>
      </c>
      <c r="BP39" s="18" t="s">
        <v>63</v>
      </c>
      <c r="BQ39" s="343" t="s">
        <v>3425</v>
      </c>
      <c r="BR39" s="18" t="s">
        <v>65</v>
      </c>
      <c r="BS39" s="18" t="s">
        <v>66</v>
      </c>
      <c r="BT39" s="343" t="s">
        <v>92</v>
      </c>
    </row>
    <row r="40" spans="1:207" s="122" customFormat="1" x14ac:dyDescent="0.25">
      <c r="A40" s="263" t="str">
        <f t="shared" si="1"/>
        <v>N-RE-LI-010034-E-XX-XX-XX-XX-01</v>
      </c>
      <c r="B40" s="151" t="s">
        <v>3426</v>
      </c>
      <c r="C40" s="150" t="str">
        <f t="shared" si="3"/>
        <v>1.16.09.FESL6e.v01</v>
      </c>
      <c r="D40" s="150" t="s">
        <v>3427</v>
      </c>
      <c r="E40" s="150" t="s">
        <v>142</v>
      </c>
      <c r="F40" s="150" t="s">
        <v>50</v>
      </c>
      <c r="G40" s="160" t="s">
        <v>3428</v>
      </c>
      <c r="H40" s="151" t="s">
        <v>792</v>
      </c>
      <c r="I40" s="151" t="s">
        <v>760</v>
      </c>
      <c r="J40" s="162">
        <v>1643</v>
      </c>
      <c r="K40" s="162">
        <v>0</v>
      </c>
      <c r="L40" s="184">
        <v>0.47</v>
      </c>
      <c r="M40" s="176">
        <v>77</v>
      </c>
      <c r="N40" s="184">
        <v>0</v>
      </c>
      <c r="O40" s="184"/>
      <c r="P40" s="162">
        <v>12</v>
      </c>
      <c r="Q40" s="161">
        <v>20</v>
      </c>
      <c r="R40" s="150" t="s">
        <v>54</v>
      </c>
      <c r="S40" s="150"/>
      <c r="T40" s="150"/>
      <c r="U40" s="337">
        <v>0</v>
      </c>
      <c r="V40" s="151" t="s">
        <v>1493</v>
      </c>
      <c r="W40" s="167"/>
      <c r="X40" s="150" t="s">
        <v>3281</v>
      </c>
      <c r="Y40" s="150"/>
      <c r="Z40" s="156"/>
      <c r="AA40" s="158">
        <v>41485</v>
      </c>
      <c r="AB40" s="150"/>
      <c r="AC40" s="158"/>
      <c r="AD40" s="160" t="s">
        <v>3283</v>
      </c>
      <c r="AE40" s="159"/>
      <c r="AF40" s="160"/>
      <c r="AG40" s="160"/>
      <c r="AH40" s="160"/>
      <c r="AI40" s="160"/>
      <c r="AJ40" s="160"/>
      <c r="AK40" s="160"/>
      <c r="AL40" s="198"/>
      <c r="AM40" s="19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 t="s">
        <v>61</v>
      </c>
      <c r="BO40" s="18" t="s">
        <v>3277</v>
      </c>
      <c r="BP40" s="18" t="s">
        <v>63</v>
      </c>
      <c r="BQ40" s="343" t="s">
        <v>3429</v>
      </c>
      <c r="BR40" s="18" t="s">
        <v>65</v>
      </c>
      <c r="BS40" s="18" t="s">
        <v>66</v>
      </c>
      <c r="BT40" s="343" t="s">
        <v>382</v>
      </c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</row>
    <row r="41" spans="1:207" s="122" customFormat="1" x14ac:dyDescent="0.25">
      <c r="A41" s="263" t="str">
        <f t="shared" si="1"/>
        <v>N-RE-LI-010035-E-XX-XX-XX-XX-01</v>
      </c>
      <c r="B41" s="151" t="s">
        <v>3430</v>
      </c>
      <c r="C41" s="150" t="str">
        <f t="shared" si="3"/>
        <v>1.16.10.FESL6e.v01</v>
      </c>
      <c r="D41" s="150" t="s">
        <v>3427</v>
      </c>
      <c r="E41" s="150" t="s">
        <v>142</v>
      </c>
      <c r="F41" s="150" t="s">
        <v>50</v>
      </c>
      <c r="G41" s="160" t="s">
        <v>3431</v>
      </c>
      <c r="H41" s="151" t="s">
        <v>792</v>
      </c>
      <c r="I41" s="151" t="s">
        <v>3432</v>
      </c>
      <c r="J41" s="162">
        <v>1643</v>
      </c>
      <c r="K41" s="162">
        <v>0</v>
      </c>
      <c r="L41" s="184">
        <v>9.4E-2</v>
      </c>
      <c r="M41" s="176">
        <v>154</v>
      </c>
      <c r="N41" s="184">
        <v>0</v>
      </c>
      <c r="O41" s="184"/>
      <c r="P41" s="162">
        <v>12</v>
      </c>
      <c r="Q41" s="161">
        <v>20</v>
      </c>
      <c r="R41" s="150" t="s">
        <v>54</v>
      </c>
      <c r="S41" s="150"/>
      <c r="T41" s="150"/>
      <c r="U41" s="337">
        <v>0</v>
      </c>
      <c r="V41" s="151" t="s">
        <v>1493</v>
      </c>
      <c r="W41" s="167"/>
      <c r="X41" s="150" t="s">
        <v>3281</v>
      </c>
      <c r="Y41" s="150"/>
      <c r="Z41" s="156"/>
      <c r="AA41" s="158">
        <v>41485</v>
      </c>
      <c r="AB41" s="150"/>
      <c r="AC41" s="158"/>
      <c r="AD41" s="160" t="s">
        <v>3283</v>
      </c>
      <c r="AE41" s="159"/>
      <c r="AF41" s="160"/>
      <c r="AG41" s="160"/>
      <c r="AH41" s="160"/>
      <c r="AI41" s="160"/>
      <c r="AJ41" s="160"/>
      <c r="AK41" s="160"/>
      <c r="AL41" s="198"/>
      <c r="AM41" s="19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 t="s">
        <v>61</v>
      </c>
      <c r="BO41" s="18" t="s">
        <v>3277</v>
      </c>
      <c r="BP41" s="18" t="s">
        <v>63</v>
      </c>
      <c r="BQ41" s="343" t="s">
        <v>3433</v>
      </c>
      <c r="BR41" s="18" t="s">
        <v>65</v>
      </c>
      <c r="BS41" s="18" t="s">
        <v>66</v>
      </c>
      <c r="BT41" s="343" t="s">
        <v>382</v>
      </c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</row>
    <row r="42" spans="1:207" s="122" customFormat="1" x14ac:dyDescent="0.25">
      <c r="A42" s="263" t="str">
        <f t="shared" si="1"/>
        <v>N-RE-LI-010036-E-XX-XX-XX-XX-01</v>
      </c>
      <c r="B42" s="151" t="s">
        <v>3434</v>
      </c>
      <c r="C42" s="150" t="str">
        <f t="shared" si="3"/>
        <v>1.16.11.FESL6e.v01</v>
      </c>
      <c r="D42" s="150" t="s">
        <v>3427</v>
      </c>
      <c r="E42" s="150" t="s">
        <v>142</v>
      </c>
      <c r="F42" s="150" t="s">
        <v>50</v>
      </c>
      <c r="G42" s="160" t="s">
        <v>3435</v>
      </c>
      <c r="H42" s="151" t="s">
        <v>792</v>
      </c>
      <c r="I42" s="151" t="s">
        <v>3436</v>
      </c>
      <c r="J42" s="162">
        <v>1643</v>
      </c>
      <c r="K42" s="162">
        <v>0</v>
      </c>
      <c r="L42" s="184">
        <v>0.49399999999999999</v>
      </c>
      <c r="M42" s="176">
        <v>81</v>
      </c>
      <c r="N42" s="184">
        <v>0</v>
      </c>
      <c r="O42" s="184"/>
      <c r="P42" s="162">
        <v>12</v>
      </c>
      <c r="Q42" s="161">
        <v>20</v>
      </c>
      <c r="R42" s="150" t="s">
        <v>54</v>
      </c>
      <c r="S42" s="150"/>
      <c r="T42" s="150"/>
      <c r="U42" s="337">
        <v>0</v>
      </c>
      <c r="V42" s="151" t="s">
        <v>1493</v>
      </c>
      <c r="W42" s="167"/>
      <c r="X42" s="150" t="s">
        <v>3281</v>
      </c>
      <c r="Y42" s="150"/>
      <c r="Z42" s="156"/>
      <c r="AA42" s="158">
        <v>41485</v>
      </c>
      <c r="AB42" s="150"/>
      <c r="AC42" s="158"/>
      <c r="AD42" s="160" t="s">
        <v>3283</v>
      </c>
      <c r="AE42" s="159"/>
      <c r="AF42" s="160"/>
      <c r="AG42" s="160"/>
      <c r="AH42" s="160"/>
      <c r="AI42" s="160"/>
      <c r="AJ42" s="160"/>
      <c r="AK42" s="160"/>
      <c r="AL42" s="198"/>
      <c r="AM42" s="19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 t="s">
        <v>61</v>
      </c>
      <c r="BO42" s="18" t="s">
        <v>3277</v>
      </c>
      <c r="BP42" s="18" t="s">
        <v>63</v>
      </c>
      <c r="BQ42" s="343" t="s">
        <v>3437</v>
      </c>
      <c r="BR42" s="18" t="s">
        <v>65</v>
      </c>
      <c r="BS42" s="18" t="s">
        <v>66</v>
      </c>
      <c r="BT42" s="343" t="s">
        <v>382</v>
      </c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</row>
    <row r="43" spans="1:207" s="122" customFormat="1" x14ac:dyDescent="0.25">
      <c r="A43" s="263" t="str">
        <f t="shared" si="1"/>
        <v>N-RE-LI-010037-E-XX-XX-XX-XX-01</v>
      </c>
      <c r="B43" s="151" t="s">
        <v>3438</v>
      </c>
      <c r="C43" s="150" t="str">
        <f t="shared" si="3"/>
        <v>1.16.12.FESL6e.v01</v>
      </c>
      <c r="D43" s="150" t="s">
        <v>3427</v>
      </c>
      <c r="E43" s="150" t="s">
        <v>142</v>
      </c>
      <c r="F43" s="150" t="s">
        <v>50</v>
      </c>
      <c r="G43" s="160" t="s">
        <v>3439</v>
      </c>
      <c r="H43" s="151" t="s">
        <v>792</v>
      </c>
      <c r="I43" s="151" t="s">
        <v>3436</v>
      </c>
      <c r="J43" s="162">
        <v>1643</v>
      </c>
      <c r="K43" s="162">
        <v>0</v>
      </c>
      <c r="L43" s="184">
        <v>9.8000000000000004E-2</v>
      </c>
      <c r="M43" s="176">
        <v>161</v>
      </c>
      <c r="N43" s="184">
        <v>0</v>
      </c>
      <c r="O43" s="184"/>
      <c r="P43" s="162">
        <v>12</v>
      </c>
      <c r="Q43" s="161">
        <v>20</v>
      </c>
      <c r="R43" s="150" t="s">
        <v>54</v>
      </c>
      <c r="S43" s="150"/>
      <c r="T43" s="150"/>
      <c r="U43" s="337">
        <v>0</v>
      </c>
      <c r="V43" s="151" t="s">
        <v>1493</v>
      </c>
      <c r="W43" s="167"/>
      <c r="X43" s="150" t="s">
        <v>3281</v>
      </c>
      <c r="Y43" s="150"/>
      <c r="Z43" s="156"/>
      <c r="AA43" s="158">
        <v>41485</v>
      </c>
      <c r="AB43" s="150"/>
      <c r="AC43" s="158"/>
      <c r="AD43" s="160" t="s">
        <v>3283</v>
      </c>
      <c r="AE43" s="159"/>
      <c r="AF43" s="160"/>
      <c r="AG43" s="160"/>
      <c r="AH43" s="160"/>
      <c r="AI43" s="160"/>
      <c r="AJ43" s="160"/>
      <c r="AK43" s="160"/>
      <c r="AL43" s="198"/>
      <c r="AM43" s="19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 t="s">
        <v>61</v>
      </c>
      <c r="BO43" s="18" t="s">
        <v>3277</v>
      </c>
      <c r="BP43" s="18" t="s">
        <v>63</v>
      </c>
      <c r="BQ43" s="343" t="s">
        <v>3440</v>
      </c>
      <c r="BR43" s="18" t="s">
        <v>65</v>
      </c>
      <c r="BS43" s="18" t="s">
        <v>66</v>
      </c>
      <c r="BT43" s="343" t="s">
        <v>382</v>
      </c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</row>
    <row r="44" spans="1:207" s="122" customFormat="1" x14ac:dyDescent="0.25">
      <c r="A44" s="263" t="str">
        <f t="shared" si="1"/>
        <v>N-RE-LI-010038-E-XX-XX-XX-XX-01</v>
      </c>
      <c r="B44" s="151" t="s">
        <v>933</v>
      </c>
      <c r="C44" s="150" t="str">
        <f t="shared" si="3"/>
        <v>1.17.01.FESL7a.v01</v>
      </c>
      <c r="D44" s="150" t="s">
        <v>3441</v>
      </c>
      <c r="E44" s="150" t="s">
        <v>142</v>
      </c>
      <c r="F44" s="150" t="s">
        <v>50</v>
      </c>
      <c r="G44" s="160" t="s">
        <v>3442</v>
      </c>
      <c r="H44" s="151" t="s">
        <v>3443</v>
      </c>
      <c r="I44" s="151" t="s">
        <v>959</v>
      </c>
      <c r="J44" s="162">
        <v>840</v>
      </c>
      <c r="K44" s="162">
        <v>0.1</v>
      </c>
      <c r="L44" s="184">
        <v>2.9999999999999997E-4</v>
      </c>
      <c r="M44" s="171">
        <v>0.252</v>
      </c>
      <c r="N44" s="184">
        <v>3.0000000000000001E-5</v>
      </c>
      <c r="O44" s="184"/>
      <c r="P44" s="193">
        <v>10</v>
      </c>
      <c r="Q44" s="194">
        <v>0.5</v>
      </c>
      <c r="R44" s="150" t="s">
        <v>524</v>
      </c>
      <c r="S44" s="150"/>
      <c r="T44" s="150"/>
      <c r="U44" s="337">
        <v>0</v>
      </c>
      <c r="V44" s="151" t="s">
        <v>1493</v>
      </c>
      <c r="W44" s="167"/>
      <c r="X44" s="150" t="s">
        <v>3281</v>
      </c>
      <c r="Y44" s="150"/>
      <c r="Z44" s="156"/>
      <c r="AA44" s="158">
        <v>41485</v>
      </c>
      <c r="AB44" s="76"/>
      <c r="AC44" s="158"/>
      <c r="AD44" s="158" t="s">
        <v>3444</v>
      </c>
      <c r="AE44" s="159"/>
      <c r="AF44" s="160"/>
      <c r="AG44" s="160"/>
      <c r="AH44" s="179"/>
      <c r="AI44" s="160"/>
      <c r="AJ44" s="160"/>
      <c r="AK44" s="160"/>
      <c r="AL44" s="198"/>
      <c r="AM44" s="19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 t="s">
        <v>61</v>
      </c>
      <c r="BO44" s="18" t="s">
        <v>3277</v>
      </c>
      <c r="BP44" s="18" t="s">
        <v>63</v>
      </c>
      <c r="BQ44" s="343" t="s">
        <v>3445</v>
      </c>
      <c r="BR44" s="18" t="s">
        <v>65</v>
      </c>
      <c r="BS44" s="18" t="s">
        <v>66</v>
      </c>
      <c r="BT44" s="343" t="s">
        <v>382</v>
      </c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</row>
    <row r="45" spans="1:207" s="18" customFormat="1" ht="13.5" customHeight="1" x14ac:dyDescent="0.25">
      <c r="A45" s="263" t="str">
        <f t="shared" si="1"/>
        <v>N-RE-LI-010039-E-XX-XX-XX-XX-02</v>
      </c>
      <c r="B45" s="2" t="s">
        <v>3446</v>
      </c>
      <c r="C45" s="2" t="str">
        <f t="shared" si="3"/>
        <v>1.15.01.FESL26.v02</v>
      </c>
      <c r="D45" s="2" t="s">
        <v>3447</v>
      </c>
      <c r="E45" s="2" t="s">
        <v>152</v>
      </c>
      <c r="F45" s="2" t="s">
        <v>50</v>
      </c>
      <c r="G45" s="2" t="s">
        <v>3448</v>
      </c>
      <c r="H45" s="3" t="s">
        <v>3449</v>
      </c>
      <c r="I45" s="3" t="s">
        <v>3450</v>
      </c>
      <c r="J45" s="496">
        <v>1022</v>
      </c>
      <c r="K45" s="496">
        <v>0.1</v>
      </c>
      <c r="L45" s="11">
        <v>7.1999999999999995E-2</v>
      </c>
      <c r="M45" s="23">
        <v>91</v>
      </c>
      <c r="N45" s="281">
        <f>L45*K45</f>
        <v>7.1999999999999998E-3</v>
      </c>
      <c r="O45" s="496"/>
      <c r="P45" s="496">
        <v>10</v>
      </c>
      <c r="Q45" s="12">
        <v>86</v>
      </c>
      <c r="R45" s="8" t="s">
        <v>54</v>
      </c>
      <c r="S45" s="2"/>
      <c r="T45" s="2"/>
      <c r="U45" s="12">
        <v>40</v>
      </c>
      <c r="V45" s="3" t="s">
        <v>3451</v>
      </c>
      <c r="W45" s="2" t="s">
        <v>56</v>
      </c>
      <c r="X45" s="2" t="s">
        <v>3281</v>
      </c>
      <c r="Y45" s="2" t="s">
        <v>3275</v>
      </c>
      <c r="Z45" s="58" t="s">
        <v>3276</v>
      </c>
      <c r="AA45" s="58"/>
      <c r="AC45" s="108"/>
      <c r="AD45" s="108"/>
      <c r="AE45" s="117"/>
      <c r="AF45" s="117"/>
      <c r="AG45" s="117"/>
      <c r="AH45" s="89"/>
      <c r="AK45" s="108"/>
      <c r="BN45" s="18" t="s">
        <v>61</v>
      </c>
      <c r="BO45" s="18" t="s">
        <v>3277</v>
      </c>
      <c r="BP45" s="18" t="s">
        <v>63</v>
      </c>
      <c r="BQ45" s="343" t="s">
        <v>3452</v>
      </c>
      <c r="BR45" s="18" t="s">
        <v>65</v>
      </c>
      <c r="BS45" s="18" t="s">
        <v>66</v>
      </c>
      <c r="BT45" s="343" t="s">
        <v>67</v>
      </c>
    </row>
    <row r="46" spans="1:207" s="18" customFormat="1" x14ac:dyDescent="0.25">
      <c r="A46" s="263" t="str">
        <f t="shared" si="1"/>
        <v>N-RE-WH-010040-E-XX-XX-XX-XX-02</v>
      </c>
      <c r="B46" s="137" t="s">
        <v>3453</v>
      </c>
      <c r="C46" s="137" t="str">
        <f t="shared" si="3"/>
        <v>2.51.01.FESC9.v02</v>
      </c>
      <c r="D46" s="137" t="s">
        <v>3454</v>
      </c>
      <c r="E46" s="137" t="s">
        <v>152</v>
      </c>
      <c r="F46" s="137" t="s">
        <v>50</v>
      </c>
      <c r="G46" s="137" t="s">
        <v>3455</v>
      </c>
      <c r="H46" s="136" t="s">
        <v>3456</v>
      </c>
      <c r="I46" s="136" t="s">
        <v>3457</v>
      </c>
      <c r="J46" s="135">
        <v>587</v>
      </c>
      <c r="K46" s="135">
        <v>0.7</v>
      </c>
      <c r="L46" s="177">
        <v>0</v>
      </c>
      <c r="M46" s="135">
        <v>0</v>
      </c>
      <c r="N46" s="177">
        <v>0</v>
      </c>
      <c r="O46" s="135">
        <v>0</v>
      </c>
      <c r="P46" s="135">
        <v>15</v>
      </c>
      <c r="Q46" s="173">
        <v>308</v>
      </c>
      <c r="R46" s="174" t="s">
        <v>971</v>
      </c>
      <c r="S46" s="137" t="s">
        <v>3458</v>
      </c>
      <c r="T46" s="137"/>
      <c r="U46" s="173">
        <v>281</v>
      </c>
      <c r="V46" s="137" t="s">
        <v>919</v>
      </c>
      <c r="W46" s="137" t="s">
        <v>56</v>
      </c>
      <c r="X46" s="137"/>
      <c r="Y46" s="137" t="s">
        <v>3459</v>
      </c>
      <c r="Z46" s="130">
        <v>41850</v>
      </c>
      <c r="AA46" s="137"/>
      <c r="AB46" s="129"/>
      <c r="AC46" s="128"/>
      <c r="AD46" s="128" t="s">
        <v>3460</v>
      </c>
      <c r="AE46" s="128"/>
      <c r="AF46" s="128"/>
      <c r="AG46" s="128"/>
      <c r="AH46" s="71"/>
      <c r="AI46" s="128"/>
      <c r="AJ46" s="128"/>
      <c r="AK46" s="128"/>
      <c r="BN46" s="18" t="s">
        <v>61</v>
      </c>
      <c r="BO46" s="18" t="s">
        <v>3277</v>
      </c>
      <c r="BP46" s="18" t="s">
        <v>976</v>
      </c>
      <c r="BQ46" s="343" t="s">
        <v>3461</v>
      </c>
      <c r="BR46" s="18" t="s">
        <v>65</v>
      </c>
      <c r="BS46" s="18" t="s">
        <v>66</v>
      </c>
      <c r="BT46" s="343" t="s">
        <v>67</v>
      </c>
    </row>
    <row r="47" spans="1:207" s="18" customFormat="1" x14ac:dyDescent="0.25">
      <c r="A47" s="263" t="str">
        <f t="shared" si="1"/>
        <v>N-RE-WH-010041-E-XX-XX-XX-XX-02</v>
      </c>
      <c r="B47" s="2" t="s">
        <v>3462</v>
      </c>
      <c r="C47" s="2" t="str">
        <f t="shared" si="3"/>
        <v>2.52.01.FESH2A.v01</v>
      </c>
      <c r="D47" s="2" t="s">
        <v>3463</v>
      </c>
      <c r="E47" s="2" t="s">
        <v>142</v>
      </c>
      <c r="F47" s="2" t="s">
        <v>50</v>
      </c>
      <c r="G47" s="2" t="s">
        <v>3464</v>
      </c>
      <c r="H47" s="3" t="s">
        <v>3465</v>
      </c>
      <c r="I47" s="3" t="s">
        <v>1133</v>
      </c>
      <c r="J47" s="496">
        <v>587</v>
      </c>
      <c r="K47" s="496">
        <v>0.7</v>
      </c>
      <c r="L47" s="11">
        <f>N47/K47</f>
        <v>0.21857142857142858</v>
      </c>
      <c r="M47" s="23">
        <v>1913</v>
      </c>
      <c r="N47" s="11">
        <v>0.153</v>
      </c>
      <c r="O47" s="496"/>
      <c r="P47" s="496">
        <v>10</v>
      </c>
      <c r="Q47" s="12">
        <v>1489</v>
      </c>
      <c r="R47" s="8" t="s">
        <v>971</v>
      </c>
      <c r="S47" s="2" t="s">
        <v>3458</v>
      </c>
      <c r="T47" s="2"/>
      <c r="U47" s="12">
        <v>200</v>
      </c>
      <c r="V47" s="3" t="s">
        <v>919</v>
      </c>
      <c r="W47" s="2" t="s">
        <v>56</v>
      </c>
      <c r="X47" s="2" t="s">
        <v>223</v>
      </c>
      <c r="Y47" s="2" t="s">
        <v>3466</v>
      </c>
      <c r="Z47" s="58">
        <v>41850</v>
      </c>
      <c r="AA47" s="58"/>
      <c r="AC47" s="108"/>
      <c r="AD47" s="108" t="s">
        <v>3460</v>
      </c>
      <c r="AE47" s="117"/>
      <c r="AF47" s="117"/>
      <c r="AG47" s="117"/>
      <c r="AH47" s="89"/>
      <c r="AI47" s="108"/>
      <c r="AJ47" s="108"/>
      <c r="AK47" s="108"/>
      <c r="AL47" s="198"/>
      <c r="AM47" s="198"/>
      <c r="BN47" s="18" t="s">
        <v>61</v>
      </c>
      <c r="BO47" s="18" t="s">
        <v>3277</v>
      </c>
      <c r="BP47" s="18" t="s">
        <v>976</v>
      </c>
      <c r="BQ47" s="343" t="s">
        <v>3467</v>
      </c>
      <c r="BR47" s="18" t="s">
        <v>65</v>
      </c>
      <c r="BS47" s="18" t="s">
        <v>66</v>
      </c>
      <c r="BT47" s="343" t="s">
        <v>67</v>
      </c>
    </row>
    <row r="48" spans="1:207" s="18" customFormat="1" x14ac:dyDescent="0.25">
      <c r="A48" s="263" t="str">
        <f t="shared" si="1"/>
        <v>N-RE-WH-010042-G-XX-XX-XX-XX-02</v>
      </c>
      <c r="B48" s="2" t="s">
        <v>3468</v>
      </c>
      <c r="C48" s="2" t="str">
        <f t="shared" si="3"/>
        <v>2.53.01.FESC9.v03</v>
      </c>
      <c r="D48" s="2" t="s">
        <v>3454</v>
      </c>
      <c r="E48" s="2" t="s">
        <v>49</v>
      </c>
      <c r="F48" s="2" t="s">
        <v>967</v>
      </c>
      <c r="G48" s="3" t="s">
        <v>3469</v>
      </c>
      <c r="H48" s="3" t="s">
        <v>3470</v>
      </c>
      <c r="I48" s="3" t="s">
        <v>3471</v>
      </c>
      <c r="J48" s="496">
        <v>587</v>
      </c>
      <c r="K48" s="496"/>
      <c r="L48" s="496"/>
      <c r="M48" s="88"/>
      <c r="N48" s="496"/>
      <c r="O48" s="7">
        <v>21</v>
      </c>
      <c r="P48" s="496">
        <v>13</v>
      </c>
      <c r="Q48" s="5">
        <v>440</v>
      </c>
      <c r="R48" s="2" t="s">
        <v>971</v>
      </c>
      <c r="S48" s="2"/>
      <c r="T48" s="22"/>
      <c r="U48" s="86">
        <v>310</v>
      </c>
      <c r="V48" s="3" t="s">
        <v>919</v>
      </c>
      <c r="W48" s="2" t="s">
        <v>56</v>
      </c>
      <c r="X48" s="2" t="s">
        <v>223</v>
      </c>
      <c r="Y48" s="2" t="s">
        <v>3472</v>
      </c>
      <c r="Z48" s="58">
        <v>41850</v>
      </c>
      <c r="AA48" s="58"/>
      <c r="AC48" s="108"/>
      <c r="AD48" s="108" t="s">
        <v>3460</v>
      </c>
      <c r="AE48" s="108"/>
      <c r="AF48" s="108"/>
      <c r="AG48" s="108"/>
      <c r="AH48" s="89"/>
      <c r="AI48" s="108"/>
      <c r="AJ48" s="108"/>
      <c r="AK48" s="108"/>
      <c r="AL48" s="198"/>
      <c r="AM48" s="198"/>
      <c r="BN48" s="18" t="s">
        <v>61</v>
      </c>
      <c r="BO48" s="18" t="s">
        <v>3277</v>
      </c>
      <c r="BP48" s="18" t="s">
        <v>976</v>
      </c>
      <c r="BQ48" s="343" t="s">
        <v>3473</v>
      </c>
      <c r="BR48" s="18" t="s">
        <v>978</v>
      </c>
      <c r="BS48" s="18" t="s">
        <v>66</v>
      </c>
      <c r="BT48" s="343" t="s">
        <v>67</v>
      </c>
    </row>
    <row r="49" spans="1:207" s="18" customFormat="1" x14ac:dyDescent="0.25">
      <c r="A49" s="263" t="str">
        <f t="shared" si="1"/>
        <v>N-RE-WH-010043-G-XX-XX-XX-XX-02</v>
      </c>
      <c r="B49" s="2" t="s">
        <v>3474</v>
      </c>
      <c r="C49" s="2" t="str">
        <f t="shared" si="3"/>
        <v>2.53.02.FESC9.v03</v>
      </c>
      <c r="D49" s="2" t="s">
        <v>3454</v>
      </c>
      <c r="E49" s="2" t="s">
        <v>49</v>
      </c>
      <c r="F49" s="2" t="s">
        <v>967</v>
      </c>
      <c r="G49" s="3" t="s">
        <v>3475</v>
      </c>
      <c r="H49" s="3" t="s">
        <v>3470</v>
      </c>
      <c r="I49" s="3" t="s">
        <v>3476</v>
      </c>
      <c r="J49" s="496">
        <v>587</v>
      </c>
      <c r="K49" s="496"/>
      <c r="L49" s="496"/>
      <c r="M49" s="88"/>
      <c r="N49" s="496"/>
      <c r="O49" s="7">
        <v>50</v>
      </c>
      <c r="P49" s="496">
        <v>13</v>
      </c>
      <c r="Q49" s="5">
        <v>520</v>
      </c>
      <c r="R49" s="2" t="s">
        <v>971</v>
      </c>
      <c r="S49" s="2"/>
      <c r="T49" s="22"/>
      <c r="U49" s="86">
        <v>310</v>
      </c>
      <c r="V49" s="3" t="s">
        <v>919</v>
      </c>
      <c r="W49" s="2" t="s">
        <v>56</v>
      </c>
      <c r="X49" s="2" t="s">
        <v>223</v>
      </c>
      <c r="Y49" s="2" t="s">
        <v>3472</v>
      </c>
      <c r="Z49" s="58">
        <v>41850</v>
      </c>
      <c r="AA49" s="58"/>
      <c r="AC49" s="108"/>
      <c r="AD49" s="108" t="s">
        <v>3460</v>
      </c>
      <c r="AE49" s="117"/>
      <c r="AF49" s="117"/>
      <c r="AG49" s="117"/>
      <c r="AH49" s="89"/>
      <c r="AI49" s="108"/>
      <c r="AJ49" s="108"/>
      <c r="AK49" s="108"/>
      <c r="AL49" s="198"/>
      <c r="AM49" s="198"/>
      <c r="BN49" s="18" t="s">
        <v>61</v>
      </c>
      <c r="BO49" s="18" t="s">
        <v>3277</v>
      </c>
      <c r="BP49" s="18" t="s">
        <v>976</v>
      </c>
      <c r="BQ49" s="343" t="s">
        <v>3477</v>
      </c>
      <c r="BR49" s="18" t="s">
        <v>978</v>
      </c>
      <c r="BS49" s="18" t="s">
        <v>66</v>
      </c>
      <c r="BT49" s="343" t="s">
        <v>67</v>
      </c>
    </row>
    <row r="50" spans="1:207" s="18" customFormat="1" x14ac:dyDescent="0.25">
      <c r="A50" s="263" t="str">
        <f t="shared" si="1"/>
        <v>N-RE-WH-010044-G-XX-XX-XX-XX-02</v>
      </c>
      <c r="B50" s="2" t="s">
        <v>3478</v>
      </c>
      <c r="C50" s="2" t="str">
        <f t="shared" si="3"/>
        <v>2.53.03.FESC9.v01</v>
      </c>
      <c r="D50" s="2" t="s">
        <v>3454</v>
      </c>
      <c r="E50" s="2" t="s">
        <v>142</v>
      </c>
      <c r="F50" s="2" t="s">
        <v>967</v>
      </c>
      <c r="G50" s="3" t="s">
        <v>1006</v>
      </c>
      <c r="H50" s="3" t="s">
        <v>3470</v>
      </c>
      <c r="I50" s="3" t="s">
        <v>3479</v>
      </c>
      <c r="J50" s="496">
        <v>587</v>
      </c>
      <c r="K50" s="496"/>
      <c r="L50" s="496"/>
      <c r="M50" s="88"/>
      <c r="N50" s="496"/>
      <c r="O50" s="7">
        <v>54</v>
      </c>
      <c r="P50" s="496">
        <v>20</v>
      </c>
      <c r="Q50" s="5">
        <v>602</v>
      </c>
      <c r="R50" s="2" t="s">
        <v>971</v>
      </c>
      <c r="S50" s="2"/>
      <c r="T50" s="22"/>
      <c r="U50" s="86">
        <v>285</v>
      </c>
      <c r="V50" s="3" t="s">
        <v>919</v>
      </c>
      <c r="W50" s="2" t="s">
        <v>56</v>
      </c>
      <c r="X50" s="2" t="s">
        <v>223</v>
      </c>
      <c r="Y50" s="2" t="s">
        <v>3472</v>
      </c>
      <c r="Z50" s="58">
        <v>41850</v>
      </c>
      <c r="AA50" s="2"/>
      <c r="AC50" s="108"/>
      <c r="AD50" s="108" t="s">
        <v>3460</v>
      </c>
      <c r="AE50" s="117"/>
      <c r="AF50" s="117"/>
      <c r="AG50" s="117"/>
      <c r="AH50" s="89"/>
      <c r="AI50" s="108"/>
      <c r="AJ50" s="108"/>
      <c r="AK50" s="108"/>
      <c r="BN50" s="18" t="s">
        <v>61</v>
      </c>
      <c r="BO50" s="18" t="s">
        <v>3277</v>
      </c>
      <c r="BP50" s="18" t="s">
        <v>976</v>
      </c>
      <c r="BQ50" s="343" t="s">
        <v>3480</v>
      </c>
      <c r="BR50" s="18" t="s">
        <v>978</v>
      </c>
      <c r="BS50" s="18" t="s">
        <v>66</v>
      </c>
      <c r="BT50" s="343" t="s">
        <v>67</v>
      </c>
    </row>
    <row r="51" spans="1:207" s="18" customFormat="1" x14ac:dyDescent="0.25">
      <c r="A51" s="396" t="str">
        <f t="shared" si="1"/>
        <v>N-RE-WH-010045-G-XX-XX-XX-XX-03</v>
      </c>
      <c r="B51" s="2" t="s">
        <v>965</v>
      </c>
      <c r="C51" s="2" t="str">
        <f t="shared" si="3"/>
        <v>2.53.04.FESC11.v02</v>
      </c>
      <c r="D51" s="2" t="s">
        <v>1162</v>
      </c>
      <c r="E51" s="2" t="s">
        <v>152</v>
      </c>
      <c r="F51" s="2" t="s">
        <v>967</v>
      </c>
      <c r="G51" s="416" t="s">
        <v>3481</v>
      </c>
      <c r="H51" s="3" t="s">
        <v>3482</v>
      </c>
      <c r="I51" s="3" t="s">
        <v>3483</v>
      </c>
      <c r="J51" s="496">
        <v>8760</v>
      </c>
      <c r="K51" s="496"/>
      <c r="L51" s="496"/>
      <c r="M51" s="496"/>
      <c r="N51" s="496"/>
      <c r="O51" s="4">
        <v>2.6</v>
      </c>
      <c r="P51" s="496">
        <v>15</v>
      </c>
      <c r="Q51" s="5">
        <f>1.2/6</f>
        <v>0.19999999999999998</v>
      </c>
      <c r="R51" s="2" t="s">
        <v>3484</v>
      </c>
      <c r="S51" s="2"/>
      <c r="T51" s="2"/>
      <c r="U51" s="440">
        <v>3.63</v>
      </c>
      <c r="V51" s="3" t="s">
        <v>495</v>
      </c>
      <c r="W51" s="2" t="s">
        <v>56</v>
      </c>
      <c r="X51" s="2" t="s">
        <v>57</v>
      </c>
      <c r="Y51" s="2" t="s">
        <v>3485</v>
      </c>
      <c r="Z51" s="58" t="s">
        <v>3486</v>
      </c>
      <c r="AA51" s="58"/>
      <c r="AC51" s="108"/>
      <c r="AD51" s="108" t="s">
        <v>3299</v>
      </c>
      <c r="AE51" s="117"/>
      <c r="AF51" s="117"/>
      <c r="AG51" s="117"/>
      <c r="AH51" s="89"/>
      <c r="AI51" s="108"/>
      <c r="AJ51" s="108"/>
      <c r="AK51" s="108"/>
      <c r="BN51" s="18" t="s">
        <v>61</v>
      </c>
      <c r="BO51" s="18" t="s">
        <v>3277</v>
      </c>
      <c r="BP51" s="18" t="s">
        <v>976</v>
      </c>
      <c r="BQ51" s="343" t="s">
        <v>3487</v>
      </c>
      <c r="BR51" s="18" t="s">
        <v>978</v>
      </c>
      <c r="BS51" s="18" t="s">
        <v>66</v>
      </c>
      <c r="BT51" s="343" t="s">
        <v>92</v>
      </c>
    </row>
    <row r="52" spans="1:207" s="18" customFormat="1" x14ac:dyDescent="0.25">
      <c r="A52" s="396" t="str">
        <f t="shared" si="1"/>
        <v>N-RE-WH-010046-G-XX-XX-XX-XX-03</v>
      </c>
      <c r="B52" s="2" t="s">
        <v>965</v>
      </c>
      <c r="C52" s="2" t="str">
        <f t="shared" si="3"/>
        <v>2.53.04.FESC11.v02</v>
      </c>
      <c r="D52" s="2" t="s">
        <v>1162</v>
      </c>
      <c r="E52" s="2" t="s">
        <v>152</v>
      </c>
      <c r="F52" s="2" t="s">
        <v>967</v>
      </c>
      <c r="G52" s="416" t="s">
        <v>3488</v>
      </c>
      <c r="H52" s="3" t="s">
        <v>3482</v>
      </c>
      <c r="I52" s="3" t="s">
        <v>3489</v>
      </c>
      <c r="J52" s="496">
        <v>8760</v>
      </c>
      <c r="K52" s="496"/>
      <c r="L52" s="496"/>
      <c r="M52" s="496"/>
      <c r="N52" s="496"/>
      <c r="O52" s="4">
        <v>2.2999999999999998</v>
      </c>
      <c r="P52" s="496">
        <v>15</v>
      </c>
      <c r="Q52" s="5">
        <f>1.2/6</f>
        <v>0.19999999999999998</v>
      </c>
      <c r="R52" s="2" t="s">
        <v>3484</v>
      </c>
      <c r="S52" s="2"/>
      <c r="T52" s="2"/>
      <c r="U52" s="440">
        <v>3.63</v>
      </c>
      <c r="V52" s="3" t="s">
        <v>495</v>
      </c>
      <c r="W52" s="2" t="s">
        <v>56</v>
      </c>
      <c r="X52" s="2" t="s">
        <v>57</v>
      </c>
      <c r="Y52" s="2" t="s">
        <v>3485</v>
      </c>
      <c r="Z52" s="58" t="s">
        <v>3490</v>
      </c>
      <c r="AA52" s="58"/>
      <c r="AC52" s="108"/>
      <c r="AD52" s="108" t="s">
        <v>3299</v>
      </c>
      <c r="AE52" s="117"/>
      <c r="AF52" s="117"/>
      <c r="AG52" s="117"/>
      <c r="AH52" s="89"/>
      <c r="AI52" s="108"/>
      <c r="AJ52" s="108"/>
      <c r="AK52" s="108"/>
      <c r="BN52" s="18" t="s">
        <v>61</v>
      </c>
      <c r="BO52" s="18" t="s">
        <v>3277</v>
      </c>
      <c r="BP52" s="18" t="s">
        <v>976</v>
      </c>
      <c r="BQ52" s="343" t="s">
        <v>3491</v>
      </c>
      <c r="BR52" s="18" t="s">
        <v>978</v>
      </c>
      <c r="BS52" s="18" t="s">
        <v>66</v>
      </c>
      <c r="BT52" s="343" t="s">
        <v>92</v>
      </c>
    </row>
    <row r="53" spans="1:207" s="18" customFormat="1" x14ac:dyDescent="0.25">
      <c r="A53" s="396" t="str">
        <f t="shared" si="1"/>
        <v>N-RE-WH-010047-E-XX-XX-XX-XX-03</v>
      </c>
      <c r="B53" s="2" t="s">
        <v>965</v>
      </c>
      <c r="C53" s="2" t="str">
        <f t="shared" si="3"/>
        <v>2.53.04.FESC11.v02</v>
      </c>
      <c r="D53" s="2" t="s">
        <v>1162</v>
      </c>
      <c r="E53" s="2" t="s">
        <v>152</v>
      </c>
      <c r="F53" s="2" t="s">
        <v>50</v>
      </c>
      <c r="G53" s="416" t="s">
        <v>3492</v>
      </c>
      <c r="H53" s="3" t="s">
        <v>3482</v>
      </c>
      <c r="I53" s="3" t="s">
        <v>3483</v>
      </c>
      <c r="J53" s="496">
        <v>8760</v>
      </c>
      <c r="K53" s="496">
        <v>1</v>
      </c>
      <c r="L53" s="496">
        <v>5.7999999999999996E-3</v>
      </c>
      <c r="M53" s="496">
        <v>51</v>
      </c>
      <c r="N53" s="496">
        <v>5.7999999999999996E-3</v>
      </c>
      <c r="O53" s="87"/>
      <c r="P53" s="496">
        <v>15</v>
      </c>
      <c r="Q53" s="5">
        <f>1.2/6</f>
        <v>0.19999999999999998</v>
      </c>
      <c r="R53" s="2" t="s">
        <v>3484</v>
      </c>
      <c r="S53" s="2"/>
      <c r="T53" s="2"/>
      <c r="U53" s="440">
        <v>3.63</v>
      </c>
      <c r="V53" s="3" t="s">
        <v>495</v>
      </c>
      <c r="W53" s="2" t="s">
        <v>56</v>
      </c>
      <c r="X53" s="2" t="s">
        <v>57</v>
      </c>
      <c r="Y53" s="2" t="s">
        <v>3485</v>
      </c>
      <c r="Z53" s="58" t="s">
        <v>3486</v>
      </c>
      <c r="AA53" s="58"/>
      <c r="AC53" s="108"/>
      <c r="AD53" s="108" t="s">
        <v>3299</v>
      </c>
      <c r="AE53" s="117"/>
      <c r="AF53" s="117"/>
      <c r="AG53" s="117"/>
      <c r="AH53" s="89"/>
      <c r="AI53" s="108"/>
      <c r="AJ53" s="108"/>
      <c r="AK53" s="108"/>
      <c r="BN53" s="18" t="s">
        <v>61</v>
      </c>
      <c r="BO53" s="18" t="s">
        <v>3277</v>
      </c>
      <c r="BP53" s="18" t="s">
        <v>976</v>
      </c>
      <c r="BQ53" s="343" t="s">
        <v>3493</v>
      </c>
      <c r="BR53" s="18" t="s">
        <v>65</v>
      </c>
      <c r="BS53" s="18" t="s">
        <v>66</v>
      </c>
      <c r="BT53" s="343" t="s">
        <v>92</v>
      </c>
    </row>
    <row r="54" spans="1:207" s="18" customFormat="1" x14ac:dyDescent="0.25">
      <c r="A54" s="396" t="str">
        <f t="shared" si="1"/>
        <v>N-RE-WH-010048-E-XX-XX-XX-XX-03</v>
      </c>
      <c r="B54" s="2" t="s">
        <v>965</v>
      </c>
      <c r="C54" s="2" t="str">
        <f t="shared" ref="C54:C64" si="4">CONCATENATE(B54,D54,E54)</f>
        <v>2.53.04.FESC11.v02</v>
      </c>
      <c r="D54" s="2" t="s">
        <v>1162</v>
      </c>
      <c r="E54" s="2" t="s">
        <v>152</v>
      </c>
      <c r="F54" s="2" t="s">
        <v>50</v>
      </c>
      <c r="G54" s="416" t="s">
        <v>3494</v>
      </c>
      <c r="H54" s="3" t="s">
        <v>3482</v>
      </c>
      <c r="I54" s="3" t="s">
        <v>3489</v>
      </c>
      <c r="J54" s="496">
        <v>8760</v>
      </c>
      <c r="K54" s="496">
        <v>1</v>
      </c>
      <c r="L54" s="496">
        <v>5.1000000000000004E-3</v>
      </c>
      <c r="M54" s="496">
        <v>45</v>
      </c>
      <c r="N54" s="496">
        <v>5.1000000000000004E-3</v>
      </c>
      <c r="O54" s="4"/>
      <c r="P54" s="496">
        <v>15</v>
      </c>
      <c r="Q54" s="5">
        <f>1.2/6</f>
        <v>0.19999999999999998</v>
      </c>
      <c r="R54" s="2" t="s">
        <v>3484</v>
      </c>
      <c r="S54" s="2"/>
      <c r="T54" s="2"/>
      <c r="U54" s="440">
        <v>3.63</v>
      </c>
      <c r="V54" s="3" t="s">
        <v>495</v>
      </c>
      <c r="W54" s="2" t="s">
        <v>56</v>
      </c>
      <c r="X54" s="2" t="s">
        <v>57</v>
      </c>
      <c r="Y54" s="2" t="s">
        <v>3485</v>
      </c>
      <c r="Z54" s="58" t="s">
        <v>3490</v>
      </c>
      <c r="AA54" s="58"/>
      <c r="AC54" s="108"/>
      <c r="AD54" s="108" t="s">
        <v>3299</v>
      </c>
      <c r="AE54" s="117"/>
      <c r="AF54" s="117"/>
      <c r="AG54" s="117"/>
      <c r="AH54" s="89"/>
      <c r="AI54" s="108"/>
      <c r="AJ54" s="108"/>
      <c r="AK54" s="108"/>
      <c r="BN54" s="18" t="s">
        <v>61</v>
      </c>
      <c r="BO54" s="18" t="s">
        <v>3277</v>
      </c>
      <c r="BP54" s="18" t="s">
        <v>976</v>
      </c>
      <c r="BQ54" s="343" t="s">
        <v>3495</v>
      </c>
      <c r="BR54" s="18" t="s">
        <v>65</v>
      </c>
      <c r="BS54" s="18" t="s">
        <v>66</v>
      </c>
      <c r="BT54" s="343" t="s">
        <v>92</v>
      </c>
    </row>
    <row r="55" spans="1:207" s="18" customFormat="1" x14ac:dyDescent="0.25">
      <c r="A55" s="263" t="str">
        <f t="shared" si="1"/>
        <v>N-RE-WH-010049-G-XX-XX-XX-XX-02</v>
      </c>
      <c r="B55" s="2" t="s">
        <v>994</v>
      </c>
      <c r="C55" s="2" t="str">
        <f t="shared" si="4"/>
        <v>2.53.05.FESC12.v02</v>
      </c>
      <c r="D55" s="2" t="s">
        <v>1080</v>
      </c>
      <c r="E55" s="2" t="s">
        <v>152</v>
      </c>
      <c r="F55" s="2" t="s">
        <v>967</v>
      </c>
      <c r="G55" s="3" t="s">
        <v>3496</v>
      </c>
      <c r="H55" s="3" t="s">
        <v>3497</v>
      </c>
      <c r="I55" s="3" t="s">
        <v>3498</v>
      </c>
      <c r="J55" s="496">
        <v>72</v>
      </c>
      <c r="K55" s="496"/>
      <c r="L55" s="496"/>
      <c r="M55" s="88"/>
      <c r="N55" s="496"/>
      <c r="O55" s="4">
        <v>11</v>
      </c>
      <c r="P55" s="496">
        <v>10</v>
      </c>
      <c r="Q55" s="5">
        <v>18.5</v>
      </c>
      <c r="R55" s="2" t="s">
        <v>3499</v>
      </c>
      <c r="S55" s="2"/>
      <c r="T55" s="22"/>
      <c r="U55" s="465">
        <v>15.7</v>
      </c>
      <c r="V55" s="3" t="s">
        <v>919</v>
      </c>
      <c r="W55" s="2" t="s">
        <v>56</v>
      </c>
      <c r="X55" s="2" t="s">
        <v>223</v>
      </c>
      <c r="Y55" s="2" t="s">
        <v>3500</v>
      </c>
      <c r="Z55" s="58" t="s">
        <v>693</v>
      </c>
      <c r="AA55" s="58"/>
      <c r="AC55" s="108"/>
      <c r="AD55" s="108" t="s">
        <v>3299</v>
      </c>
      <c r="AE55" s="117"/>
      <c r="AF55" s="117"/>
      <c r="AG55" s="117"/>
      <c r="AH55" s="89"/>
      <c r="AI55" s="108"/>
      <c r="AJ55" s="108"/>
      <c r="AK55" s="108"/>
      <c r="AL55" s="198"/>
      <c r="AM55" s="198"/>
      <c r="BN55" s="18" t="s">
        <v>61</v>
      </c>
      <c r="BO55" s="18" t="s">
        <v>3277</v>
      </c>
      <c r="BP55" s="18" t="s">
        <v>976</v>
      </c>
      <c r="BQ55" s="343" t="s">
        <v>3501</v>
      </c>
      <c r="BR55" s="18" t="s">
        <v>978</v>
      </c>
      <c r="BS55" s="18" t="s">
        <v>66</v>
      </c>
      <c r="BT55" s="343" t="s">
        <v>67</v>
      </c>
    </row>
    <row r="56" spans="1:207" s="18" customFormat="1" x14ac:dyDescent="0.25">
      <c r="A56" s="263" t="str">
        <f t="shared" si="1"/>
        <v>N-RE-WH-010050-G-XX-XX-XX-XX-02</v>
      </c>
      <c r="B56" s="2" t="s">
        <v>1036</v>
      </c>
      <c r="C56" s="2" t="str">
        <f t="shared" si="4"/>
        <v>2.53.15.FESC12.v01</v>
      </c>
      <c r="D56" s="2" t="s">
        <v>1080</v>
      </c>
      <c r="E56" s="2" t="s">
        <v>142</v>
      </c>
      <c r="F56" s="2" t="s">
        <v>967</v>
      </c>
      <c r="G56" s="3" t="s">
        <v>3502</v>
      </c>
      <c r="H56" s="3" t="s">
        <v>3497</v>
      </c>
      <c r="I56" s="3" t="s">
        <v>3503</v>
      </c>
      <c r="J56" s="496">
        <v>72</v>
      </c>
      <c r="K56" s="496"/>
      <c r="L56" s="496"/>
      <c r="M56" s="88"/>
      <c r="N56" s="496"/>
      <c r="O56" s="4">
        <v>14.7</v>
      </c>
      <c r="P56" s="496">
        <v>10</v>
      </c>
      <c r="Q56" s="5">
        <v>18.5</v>
      </c>
      <c r="R56" s="2" t="s">
        <v>3499</v>
      </c>
      <c r="S56" s="2"/>
      <c r="T56" s="22"/>
      <c r="U56" s="465">
        <v>15.7</v>
      </c>
      <c r="V56" s="3" t="s">
        <v>919</v>
      </c>
      <c r="W56" s="2" t="s">
        <v>56</v>
      </c>
      <c r="X56" s="2" t="s">
        <v>223</v>
      </c>
      <c r="Y56" s="2" t="s">
        <v>3500</v>
      </c>
      <c r="Z56" s="58" t="s">
        <v>693</v>
      </c>
      <c r="AA56" s="58">
        <v>41180</v>
      </c>
      <c r="AC56" s="108"/>
      <c r="AD56" s="108"/>
      <c r="AE56" s="123"/>
      <c r="AF56" s="123"/>
      <c r="AG56" s="123"/>
      <c r="AH56" s="89"/>
      <c r="AI56" s="108"/>
      <c r="AJ56" s="108"/>
      <c r="AK56" s="108"/>
      <c r="BN56" s="18" t="s">
        <v>61</v>
      </c>
      <c r="BO56" s="18" t="s">
        <v>3277</v>
      </c>
      <c r="BP56" s="18" t="s">
        <v>976</v>
      </c>
      <c r="BQ56" s="343" t="s">
        <v>3504</v>
      </c>
      <c r="BR56" s="18" t="s">
        <v>978</v>
      </c>
      <c r="BS56" s="18" t="s">
        <v>66</v>
      </c>
      <c r="BT56" s="343" t="s">
        <v>67</v>
      </c>
    </row>
    <row r="57" spans="1:207" s="159" customFormat="1" x14ac:dyDescent="0.25">
      <c r="A57" s="263" t="str">
        <f t="shared" si="1"/>
        <v>N-RE-WH-010051-G-XX-XX-XX-XX-02</v>
      </c>
      <c r="B57" s="150" t="s">
        <v>1041</v>
      </c>
      <c r="C57" s="150" t="str">
        <f t="shared" si="4"/>
        <v>2.53.16.FESC12.v01</v>
      </c>
      <c r="D57" s="150" t="s">
        <v>1080</v>
      </c>
      <c r="E57" s="150" t="s">
        <v>142</v>
      </c>
      <c r="F57" s="150" t="s">
        <v>967</v>
      </c>
      <c r="G57" s="151" t="s">
        <v>3505</v>
      </c>
      <c r="H57" s="151" t="s">
        <v>3497</v>
      </c>
      <c r="I57" s="151" t="s">
        <v>3506</v>
      </c>
      <c r="J57" s="162">
        <v>72</v>
      </c>
      <c r="K57" s="162"/>
      <c r="L57" s="162"/>
      <c r="M57" s="181"/>
      <c r="N57" s="162"/>
      <c r="O57" s="176">
        <v>18.399999999999999</v>
      </c>
      <c r="P57" s="162">
        <v>10</v>
      </c>
      <c r="Q57" s="161">
        <v>18.5</v>
      </c>
      <c r="R57" s="150" t="s">
        <v>3499</v>
      </c>
      <c r="S57" s="150"/>
      <c r="T57" s="155"/>
      <c r="U57" s="466">
        <v>15.7</v>
      </c>
      <c r="V57" s="151" t="s">
        <v>919</v>
      </c>
      <c r="W57" s="150"/>
      <c r="X57" s="150" t="s">
        <v>223</v>
      </c>
      <c r="Y57" s="150" t="s">
        <v>3500</v>
      </c>
      <c r="Z57" s="158">
        <v>41851</v>
      </c>
      <c r="AA57" s="158">
        <v>41485</v>
      </c>
      <c r="AC57" s="160"/>
      <c r="AD57" s="160"/>
      <c r="AE57" s="160"/>
      <c r="AF57" s="160"/>
      <c r="AG57" s="160"/>
      <c r="AH57" s="179"/>
      <c r="AI57" s="160"/>
      <c r="AJ57" s="160"/>
      <c r="AK57" s="160"/>
      <c r="AL57" s="198"/>
      <c r="AM57" s="19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 t="s">
        <v>61</v>
      </c>
      <c r="BO57" s="18" t="s">
        <v>3277</v>
      </c>
      <c r="BP57" s="18" t="s">
        <v>976</v>
      </c>
      <c r="BQ57" s="343" t="s">
        <v>3507</v>
      </c>
      <c r="BR57" s="18" t="s">
        <v>978</v>
      </c>
      <c r="BS57" s="18" t="s">
        <v>66</v>
      </c>
      <c r="BT57" s="343" t="s">
        <v>67</v>
      </c>
      <c r="BU57" s="18"/>
      <c r="BV57" s="18"/>
      <c r="BW57" s="18"/>
      <c r="BX57" s="18"/>
      <c r="BY57" s="18"/>
      <c r="BZ57" s="18"/>
      <c r="CA57" s="18"/>
      <c r="CB57" s="18"/>
      <c r="C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</row>
    <row r="58" spans="1:207" s="159" customFormat="1" x14ac:dyDescent="0.25">
      <c r="A58" s="263" t="str">
        <f t="shared" si="1"/>
        <v>N-RE-WH-010052-G-XX-XX-XX-XX-02</v>
      </c>
      <c r="B58" s="150" t="s">
        <v>3508</v>
      </c>
      <c r="C58" s="150" t="str">
        <f t="shared" si="4"/>
        <v>2.53.17.FESC12.v01</v>
      </c>
      <c r="D58" s="150" t="s">
        <v>1080</v>
      </c>
      <c r="E58" s="150" t="s">
        <v>142</v>
      </c>
      <c r="F58" s="150" t="s">
        <v>967</v>
      </c>
      <c r="G58" s="151" t="s">
        <v>3509</v>
      </c>
      <c r="H58" s="151" t="s">
        <v>3497</v>
      </c>
      <c r="I58" s="151" t="s">
        <v>3510</v>
      </c>
      <c r="J58" s="162">
        <v>72</v>
      </c>
      <c r="K58" s="162"/>
      <c r="L58" s="162"/>
      <c r="M58" s="181"/>
      <c r="N58" s="162"/>
      <c r="O58" s="176">
        <v>22</v>
      </c>
      <c r="P58" s="162">
        <v>10</v>
      </c>
      <c r="Q58" s="161">
        <v>18.5</v>
      </c>
      <c r="R58" s="150" t="s">
        <v>3499</v>
      </c>
      <c r="S58" s="150"/>
      <c r="T58" s="155"/>
      <c r="U58" s="466">
        <v>15.7</v>
      </c>
      <c r="V58" s="151" t="s">
        <v>919</v>
      </c>
      <c r="W58" s="150"/>
      <c r="X58" s="150" t="s">
        <v>223</v>
      </c>
      <c r="Y58" s="150" t="s">
        <v>3500</v>
      </c>
      <c r="Z58" s="158">
        <v>41851</v>
      </c>
      <c r="AA58" s="158">
        <v>41485</v>
      </c>
      <c r="AC58" s="160"/>
      <c r="AD58" s="160"/>
      <c r="AE58" s="160"/>
      <c r="AF58" s="160"/>
      <c r="AG58" s="160"/>
      <c r="AH58" s="179"/>
      <c r="AI58" s="160"/>
      <c r="AJ58" s="160"/>
      <c r="AK58" s="160"/>
      <c r="AL58" s="198"/>
      <c r="AM58" s="19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 t="s">
        <v>61</v>
      </c>
      <c r="BO58" s="18" t="s">
        <v>3277</v>
      </c>
      <c r="BP58" s="18" t="s">
        <v>976</v>
      </c>
      <c r="BQ58" s="343" t="s">
        <v>3511</v>
      </c>
      <c r="BR58" s="18" t="s">
        <v>978</v>
      </c>
      <c r="BS58" s="18" t="s">
        <v>66</v>
      </c>
      <c r="BT58" s="343" t="s">
        <v>67</v>
      </c>
      <c r="BU58" s="18"/>
      <c r="BV58" s="18"/>
      <c r="BW58" s="18"/>
      <c r="BX58" s="18"/>
      <c r="BY58" s="18"/>
      <c r="BZ58" s="18"/>
      <c r="CA58" s="18"/>
      <c r="CB58" s="18"/>
      <c r="C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</row>
    <row r="59" spans="1:207" s="159" customFormat="1" x14ac:dyDescent="0.25">
      <c r="A59" s="263" t="str">
        <f t="shared" si="1"/>
        <v>N-RE-WH-010053-G-XX-XX-XX-XX-02</v>
      </c>
      <c r="B59" s="150" t="s">
        <v>3512</v>
      </c>
      <c r="C59" s="150" t="str">
        <f t="shared" si="4"/>
        <v>2.53.18.FESC12.v01</v>
      </c>
      <c r="D59" s="150" t="s">
        <v>1080</v>
      </c>
      <c r="E59" s="150" t="s">
        <v>142</v>
      </c>
      <c r="F59" s="150" t="s">
        <v>967</v>
      </c>
      <c r="G59" s="151" t="s">
        <v>3513</v>
      </c>
      <c r="H59" s="151" t="s">
        <v>3497</v>
      </c>
      <c r="I59" s="151" t="s">
        <v>3514</v>
      </c>
      <c r="J59" s="162">
        <v>72</v>
      </c>
      <c r="K59" s="162"/>
      <c r="L59" s="162"/>
      <c r="M59" s="181"/>
      <c r="N59" s="162"/>
      <c r="O59" s="176">
        <v>29.4</v>
      </c>
      <c r="P59" s="162">
        <v>10</v>
      </c>
      <c r="Q59" s="161">
        <v>18.5</v>
      </c>
      <c r="R59" s="150" t="s">
        <v>3499</v>
      </c>
      <c r="S59" s="150"/>
      <c r="T59" s="155"/>
      <c r="U59" s="466">
        <v>15.7</v>
      </c>
      <c r="V59" s="151" t="s">
        <v>919</v>
      </c>
      <c r="W59" s="150"/>
      <c r="X59" s="150" t="s">
        <v>223</v>
      </c>
      <c r="Y59" s="150" t="s">
        <v>3500</v>
      </c>
      <c r="Z59" s="158">
        <v>41851</v>
      </c>
      <c r="AA59" s="158">
        <v>41485</v>
      </c>
      <c r="AC59" s="160"/>
      <c r="AD59" s="160"/>
      <c r="AE59" s="160"/>
      <c r="AF59" s="160"/>
      <c r="AG59" s="160"/>
      <c r="AH59" s="179"/>
      <c r="AI59" s="160"/>
      <c r="AJ59" s="160"/>
      <c r="AK59" s="160"/>
      <c r="AL59" s="198"/>
      <c r="AM59" s="19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 t="s">
        <v>61</v>
      </c>
      <c r="BO59" s="18" t="s">
        <v>3277</v>
      </c>
      <c r="BP59" s="18" t="s">
        <v>976</v>
      </c>
      <c r="BQ59" s="343" t="s">
        <v>3515</v>
      </c>
      <c r="BR59" s="18" t="s">
        <v>978</v>
      </c>
      <c r="BS59" s="18" t="s">
        <v>66</v>
      </c>
      <c r="BT59" s="343" t="s">
        <v>67</v>
      </c>
      <c r="BU59" s="18"/>
      <c r="BV59" s="18"/>
      <c r="BW59" s="18"/>
      <c r="BX59" s="18"/>
      <c r="BY59" s="18"/>
      <c r="BZ59" s="18"/>
      <c r="CA59" s="18"/>
      <c r="CB59" s="18"/>
      <c r="C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</row>
    <row r="60" spans="1:207" s="18" customFormat="1" x14ac:dyDescent="0.25">
      <c r="A60" s="263" t="str">
        <f t="shared" si="1"/>
        <v>N-RE-WH-010054-E-XX-XX-XX-XX-02</v>
      </c>
      <c r="B60" s="2" t="s">
        <v>994</v>
      </c>
      <c r="C60" s="2" t="str">
        <f t="shared" si="4"/>
        <v>2.53.05.FESC12.v02</v>
      </c>
      <c r="D60" s="2" t="s">
        <v>1080</v>
      </c>
      <c r="E60" s="2" t="s">
        <v>152</v>
      </c>
      <c r="F60" s="2" t="s">
        <v>50</v>
      </c>
      <c r="G60" s="3" t="s">
        <v>3516</v>
      </c>
      <c r="H60" s="3" t="s">
        <v>3497</v>
      </c>
      <c r="I60" s="3" t="s">
        <v>3498</v>
      </c>
      <c r="J60" s="496">
        <v>72</v>
      </c>
      <c r="K60" s="496">
        <v>0.7</v>
      </c>
      <c r="L60" s="11">
        <v>2.8571428571428574E-2</v>
      </c>
      <c r="M60" s="496">
        <v>250</v>
      </c>
      <c r="N60" s="11">
        <v>0.02</v>
      </c>
      <c r="O60" s="4"/>
      <c r="P60" s="496">
        <v>10</v>
      </c>
      <c r="Q60" s="5">
        <v>18.5</v>
      </c>
      <c r="R60" s="2" t="s">
        <v>3499</v>
      </c>
      <c r="S60" s="2"/>
      <c r="T60" s="22"/>
      <c r="U60" s="465">
        <v>15.7</v>
      </c>
      <c r="V60" s="3" t="s">
        <v>919</v>
      </c>
      <c r="W60" s="2" t="s">
        <v>56</v>
      </c>
      <c r="X60" s="2" t="s">
        <v>223</v>
      </c>
      <c r="Y60" s="2" t="s">
        <v>3500</v>
      </c>
      <c r="Z60" s="58" t="s">
        <v>693</v>
      </c>
      <c r="AA60" s="58"/>
      <c r="AC60" s="108"/>
      <c r="AD60" s="108" t="s">
        <v>3299</v>
      </c>
      <c r="AE60" s="117"/>
      <c r="AF60" s="117"/>
      <c r="AG60" s="117"/>
      <c r="AH60" s="89"/>
      <c r="AI60" s="108"/>
      <c r="AJ60" s="108"/>
      <c r="AK60" s="108"/>
      <c r="AL60" s="198"/>
      <c r="AM60" s="198"/>
      <c r="BN60" s="18" t="s">
        <v>61</v>
      </c>
      <c r="BO60" s="18" t="s">
        <v>3277</v>
      </c>
      <c r="BP60" s="18" t="s">
        <v>976</v>
      </c>
      <c r="BQ60" s="343" t="s">
        <v>3517</v>
      </c>
      <c r="BR60" s="18" t="s">
        <v>65</v>
      </c>
      <c r="BS60" s="18" t="s">
        <v>66</v>
      </c>
      <c r="BT60" s="343" t="s">
        <v>67</v>
      </c>
    </row>
    <row r="61" spans="1:207" s="18" customFormat="1" x14ac:dyDescent="0.25">
      <c r="A61" s="263" t="str">
        <f t="shared" si="1"/>
        <v>N-RE-WH-010055-E-XX-XX-XX-XX-02</v>
      </c>
      <c r="B61" s="2" t="s">
        <v>1036</v>
      </c>
      <c r="C61" s="2" t="str">
        <f t="shared" si="4"/>
        <v>2.53.15.FESC12.v01</v>
      </c>
      <c r="D61" s="2" t="s">
        <v>1080</v>
      </c>
      <c r="E61" s="2" t="s">
        <v>142</v>
      </c>
      <c r="F61" s="2" t="s">
        <v>50</v>
      </c>
      <c r="G61" s="3" t="s">
        <v>3518</v>
      </c>
      <c r="H61" s="3" t="s">
        <v>3497</v>
      </c>
      <c r="I61" s="3" t="s">
        <v>3503</v>
      </c>
      <c r="J61" s="496">
        <v>72</v>
      </c>
      <c r="K61" s="496">
        <v>0.7</v>
      </c>
      <c r="L61" s="11">
        <v>3.8571428571428576E-2</v>
      </c>
      <c r="M61" s="496">
        <v>334</v>
      </c>
      <c r="N61" s="11">
        <v>2.7E-2</v>
      </c>
      <c r="O61" s="4"/>
      <c r="P61" s="496">
        <v>10</v>
      </c>
      <c r="Q61" s="5">
        <v>18.5</v>
      </c>
      <c r="R61" s="2" t="s">
        <v>3499</v>
      </c>
      <c r="S61" s="2"/>
      <c r="T61" s="22"/>
      <c r="U61" s="465">
        <v>15.7</v>
      </c>
      <c r="V61" s="3" t="s">
        <v>919</v>
      </c>
      <c r="W61" s="2" t="s">
        <v>56</v>
      </c>
      <c r="X61" s="2" t="s">
        <v>223</v>
      </c>
      <c r="Y61" s="2" t="s">
        <v>3500</v>
      </c>
      <c r="Z61" s="58" t="s">
        <v>693</v>
      </c>
      <c r="AA61" s="58">
        <v>41180</v>
      </c>
      <c r="AC61" s="108"/>
      <c r="AD61" s="108"/>
      <c r="AE61" s="123"/>
      <c r="AF61" s="123"/>
      <c r="AG61" s="123"/>
      <c r="AH61" s="89"/>
      <c r="AI61" s="108"/>
      <c r="AJ61" s="108"/>
      <c r="AK61" s="108"/>
      <c r="BN61" s="18" t="s">
        <v>61</v>
      </c>
      <c r="BO61" s="18" t="s">
        <v>3277</v>
      </c>
      <c r="BP61" s="18" t="s">
        <v>976</v>
      </c>
      <c r="BQ61" s="343" t="s">
        <v>3519</v>
      </c>
      <c r="BR61" s="18" t="s">
        <v>65</v>
      </c>
      <c r="BS61" s="18" t="s">
        <v>66</v>
      </c>
      <c r="BT61" s="343" t="s">
        <v>67</v>
      </c>
    </row>
    <row r="62" spans="1:207" s="159" customFormat="1" x14ac:dyDescent="0.25">
      <c r="A62" s="263" t="str">
        <f t="shared" si="1"/>
        <v>N-RE-WH-010056-E-XX-XX-XX-XX-02</v>
      </c>
      <c r="B62" s="150" t="s">
        <v>3520</v>
      </c>
      <c r="C62" s="150" t="str">
        <f t="shared" si="4"/>
        <v>2.53.19.FESC12.v01</v>
      </c>
      <c r="D62" s="150" t="s">
        <v>1080</v>
      </c>
      <c r="E62" s="150" t="s">
        <v>142</v>
      </c>
      <c r="F62" s="150" t="s">
        <v>50</v>
      </c>
      <c r="G62" s="151" t="s">
        <v>3521</v>
      </c>
      <c r="H62" s="151" t="s">
        <v>3497</v>
      </c>
      <c r="I62" s="151" t="s">
        <v>3506</v>
      </c>
      <c r="J62" s="162">
        <v>72</v>
      </c>
      <c r="K62" s="162">
        <v>0.7</v>
      </c>
      <c r="L62" s="171">
        <v>4.7142857142857146E-2</v>
      </c>
      <c r="M62" s="162">
        <v>417</v>
      </c>
      <c r="N62" s="171">
        <v>3.3000000000000002E-2</v>
      </c>
      <c r="O62" s="176"/>
      <c r="P62" s="162">
        <v>10</v>
      </c>
      <c r="Q62" s="161">
        <v>18.5</v>
      </c>
      <c r="R62" s="150" t="s">
        <v>3499</v>
      </c>
      <c r="S62" s="150"/>
      <c r="T62" s="155"/>
      <c r="U62" s="466">
        <v>15.7</v>
      </c>
      <c r="V62" s="151" t="s">
        <v>919</v>
      </c>
      <c r="W62" s="150"/>
      <c r="X62" s="150" t="s">
        <v>223</v>
      </c>
      <c r="Y62" s="150" t="s">
        <v>3500</v>
      </c>
      <c r="Z62" s="158">
        <v>41851</v>
      </c>
      <c r="AA62" s="158">
        <v>41485</v>
      </c>
      <c r="AC62" s="160"/>
      <c r="AD62" s="160"/>
      <c r="AE62" s="160"/>
      <c r="AF62" s="160"/>
      <c r="AG62" s="160"/>
      <c r="AH62" s="179"/>
      <c r="AI62" s="160"/>
      <c r="AJ62" s="160"/>
      <c r="AK62" s="160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 t="s">
        <v>61</v>
      </c>
      <c r="BO62" s="18" t="s">
        <v>3277</v>
      </c>
      <c r="BP62" s="18" t="s">
        <v>976</v>
      </c>
      <c r="BQ62" s="343" t="s">
        <v>3522</v>
      </c>
      <c r="BR62" s="18" t="s">
        <v>65</v>
      </c>
      <c r="BS62" s="18" t="s">
        <v>66</v>
      </c>
      <c r="BT62" s="343" t="s">
        <v>67</v>
      </c>
      <c r="BU62" s="18"/>
      <c r="BV62" s="18"/>
      <c r="BW62" s="18"/>
      <c r="BX62" s="18"/>
      <c r="BY62" s="18"/>
      <c r="BZ62" s="18"/>
      <c r="CA62" s="18"/>
      <c r="CB62" s="18"/>
      <c r="C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</row>
    <row r="63" spans="1:207" s="159" customFormat="1" x14ac:dyDescent="0.25">
      <c r="A63" s="263" t="str">
        <f t="shared" si="1"/>
        <v>N-RE-WH-010057-E-XX-XX-XX-XX-02</v>
      </c>
      <c r="B63" s="150" t="s">
        <v>3523</v>
      </c>
      <c r="C63" s="150" t="str">
        <f t="shared" si="4"/>
        <v>2.53.20.FESC12.v01</v>
      </c>
      <c r="D63" s="150" t="s">
        <v>1080</v>
      </c>
      <c r="E63" s="150" t="s">
        <v>142</v>
      </c>
      <c r="F63" s="150" t="s">
        <v>50</v>
      </c>
      <c r="G63" s="151" t="s">
        <v>3524</v>
      </c>
      <c r="H63" s="151" t="s">
        <v>3497</v>
      </c>
      <c r="I63" s="151" t="s">
        <v>3510</v>
      </c>
      <c r="J63" s="162">
        <v>72</v>
      </c>
      <c r="K63" s="162">
        <v>0.7</v>
      </c>
      <c r="L63" s="171">
        <v>5.7142857142857148E-2</v>
      </c>
      <c r="M63" s="162">
        <v>501</v>
      </c>
      <c r="N63" s="171">
        <v>0.04</v>
      </c>
      <c r="O63" s="176"/>
      <c r="P63" s="162">
        <v>10</v>
      </c>
      <c r="Q63" s="161">
        <v>18.5</v>
      </c>
      <c r="R63" s="150" t="s">
        <v>3499</v>
      </c>
      <c r="S63" s="150"/>
      <c r="T63" s="155"/>
      <c r="U63" s="466">
        <v>15.7</v>
      </c>
      <c r="V63" s="151" t="s">
        <v>919</v>
      </c>
      <c r="W63" s="150"/>
      <c r="X63" s="150" t="s">
        <v>223</v>
      </c>
      <c r="Y63" s="150" t="s">
        <v>3500</v>
      </c>
      <c r="Z63" s="158">
        <v>41851</v>
      </c>
      <c r="AA63" s="158">
        <v>41485</v>
      </c>
      <c r="AC63" s="160"/>
      <c r="AD63" s="160"/>
      <c r="AE63" s="160"/>
      <c r="AF63" s="160"/>
      <c r="AG63" s="160"/>
      <c r="AH63" s="179"/>
      <c r="AI63" s="160"/>
      <c r="AJ63" s="160"/>
      <c r="AK63" s="160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 t="s">
        <v>61</v>
      </c>
      <c r="BO63" s="18" t="s">
        <v>3277</v>
      </c>
      <c r="BP63" s="18" t="s">
        <v>976</v>
      </c>
      <c r="BQ63" s="343" t="s">
        <v>3525</v>
      </c>
      <c r="BR63" s="18" t="s">
        <v>65</v>
      </c>
      <c r="BS63" s="18" t="s">
        <v>66</v>
      </c>
      <c r="BT63" s="343" t="s">
        <v>67</v>
      </c>
      <c r="BU63" s="18"/>
      <c r="BV63" s="18"/>
      <c r="BW63" s="18"/>
      <c r="BX63" s="18"/>
      <c r="BY63" s="18"/>
      <c r="BZ63" s="18"/>
      <c r="CA63" s="18"/>
      <c r="CB63" s="18"/>
      <c r="C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</row>
    <row r="64" spans="1:207" s="159" customFormat="1" x14ac:dyDescent="0.25">
      <c r="A64" s="263" t="str">
        <f t="shared" si="1"/>
        <v>N-RE-WH-010058-E-XX-XX-XX-XX-02</v>
      </c>
      <c r="B64" s="150" t="s">
        <v>3526</v>
      </c>
      <c r="C64" s="150" t="str">
        <f t="shared" si="4"/>
        <v>2.53.21.FESC12.v01</v>
      </c>
      <c r="D64" s="150" t="s">
        <v>1080</v>
      </c>
      <c r="E64" s="150" t="s">
        <v>142</v>
      </c>
      <c r="F64" s="150" t="s">
        <v>50</v>
      </c>
      <c r="G64" s="151" t="s">
        <v>3527</v>
      </c>
      <c r="H64" s="151" t="s">
        <v>3497</v>
      </c>
      <c r="I64" s="151" t="s">
        <v>3514</v>
      </c>
      <c r="J64" s="162">
        <v>72</v>
      </c>
      <c r="K64" s="162">
        <v>0.7</v>
      </c>
      <c r="L64" s="171">
        <v>7.571428571428572E-2</v>
      </c>
      <c r="M64" s="162">
        <v>668</v>
      </c>
      <c r="N64" s="171">
        <v>5.2999999999999999E-2</v>
      </c>
      <c r="O64" s="176"/>
      <c r="P64" s="162">
        <v>10</v>
      </c>
      <c r="Q64" s="161">
        <v>18.5</v>
      </c>
      <c r="R64" s="150" t="s">
        <v>3499</v>
      </c>
      <c r="S64" s="150"/>
      <c r="T64" s="155"/>
      <c r="U64" s="466">
        <v>15.7</v>
      </c>
      <c r="V64" s="151" t="s">
        <v>919</v>
      </c>
      <c r="W64" s="150"/>
      <c r="X64" s="150" t="s">
        <v>223</v>
      </c>
      <c r="Y64" s="150" t="s">
        <v>3500</v>
      </c>
      <c r="Z64" s="158">
        <v>41851</v>
      </c>
      <c r="AA64" s="158">
        <v>41485</v>
      </c>
      <c r="AC64" s="160"/>
      <c r="AD64" s="160"/>
      <c r="AE64" s="160"/>
      <c r="AF64" s="160"/>
      <c r="AG64" s="160"/>
      <c r="AH64" s="179"/>
      <c r="AI64" s="160"/>
      <c r="AJ64" s="160"/>
      <c r="AK64" s="160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 t="s">
        <v>61</v>
      </c>
      <c r="BO64" s="18" t="s">
        <v>3277</v>
      </c>
      <c r="BP64" s="18" t="s">
        <v>976</v>
      </c>
      <c r="BQ64" s="343" t="s">
        <v>3528</v>
      </c>
      <c r="BR64" s="18" t="s">
        <v>65</v>
      </c>
      <c r="BS64" s="18" t="s">
        <v>66</v>
      </c>
      <c r="BT64" s="343" t="s">
        <v>67</v>
      </c>
      <c r="BU64" s="18"/>
      <c r="BV64" s="18"/>
      <c r="BW64" s="18"/>
      <c r="BX64" s="18"/>
      <c r="BY64" s="18"/>
      <c r="BZ64" s="18"/>
      <c r="CA64" s="18"/>
      <c r="CB64" s="18"/>
      <c r="C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</row>
    <row r="65" spans="1:207" s="129" customFormat="1" x14ac:dyDescent="0.25">
      <c r="A65" s="263" t="str">
        <f t="shared" si="1"/>
        <v>N-RE-WH-010059-G-XX-XX-XX-XX-02</v>
      </c>
      <c r="B65" s="137" t="s">
        <v>1005</v>
      </c>
      <c r="C65" s="137" t="str">
        <f>CONCATENATE(B65,D65,E65)</f>
        <v>2.53.06.FESC13.v02</v>
      </c>
      <c r="D65" s="137" t="s">
        <v>1055</v>
      </c>
      <c r="E65" s="137" t="s">
        <v>152</v>
      </c>
      <c r="F65" s="137" t="s">
        <v>967</v>
      </c>
      <c r="G65" s="136" t="s">
        <v>3529</v>
      </c>
      <c r="H65" s="136" t="s">
        <v>3530</v>
      </c>
      <c r="I65" s="136" t="s">
        <v>3531</v>
      </c>
      <c r="J65" s="135">
        <v>31</v>
      </c>
      <c r="K65" s="135"/>
      <c r="L65" s="177">
        <v>0</v>
      </c>
      <c r="M65" s="135">
        <v>0</v>
      </c>
      <c r="N65" s="177">
        <v>0</v>
      </c>
      <c r="O65" s="135">
        <v>0</v>
      </c>
      <c r="P65" s="135">
        <v>12</v>
      </c>
      <c r="Q65" s="132">
        <v>2.8</v>
      </c>
      <c r="R65" s="137" t="s">
        <v>3499</v>
      </c>
      <c r="S65" s="137"/>
      <c r="T65" s="72"/>
      <c r="U65" s="467">
        <v>6.7</v>
      </c>
      <c r="V65" s="136" t="s">
        <v>495</v>
      </c>
      <c r="W65" s="137" t="s">
        <v>56</v>
      </c>
      <c r="X65" s="137"/>
      <c r="Y65" s="137" t="s">
        <v>3532</v>
      </c>
      <c r="Z65" s="130">
        <v>41851</v>
      </c>
      <c r="AA65" s="130"/>
      <c r="AC65" s="128"/>
      <c r="AD65" s="128" t="s">
        <v>3533</v>
      </c>
      <c r="AE65" s="128"/>
      <c r="AF65" s="128"/>
      <c r="AG65" s="128"/>
      <c r="AH65" s="71"/>
      <c r="AI65" s="128"/>
      <c r="AJ65" s="128"/>
      <c r="AK65" s="128"/>
      <c r="AL65" s="198"/>
      <c r="AM65" s="19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 t="s">
        <v>61</v>
      </c>
      <c r="BO65" s="18" t="s">
        <v>3277</v>
      </c>
      <c r="BP65" s="18" t="s">
        <v>976</v>
      </c>
      <c r="BQ65" s="343" t="s">
        <v>3534</v>
      </c>
      <c r="BR65" s="18" t="s">
        <v>978</v>
      </c>
      <c r="BS65" s="18" t="s">
        <v>66</v>
      </c>
      <c r="BT65" s="343" t="s">
        <v>67</v>
      </c>
      <c r="BU65" s="18"/>
      <c r="BV65" s="18"/>
      <c r="BW65" s="18"/>
      <c r="BX65" s="18"/>
      <c r="BY65" s="18"/>
      <c r="BZ65" s="18"/>
      <c r="CA65" s="18"/>
      <c r="CB65" s="18"/>
      <c r="C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</row>
    <row r="66" spans="1:207" s="129" customFormat="1" x14ac:dyDescent="0.25">
      <c r="A66" s="263" t="str">
        <f t="shared" si="1"/>
        <v>N-RE-WH-010060-E-XX-XX-XX-XX-02</v>
      </c>
      <c r="B66" s="137" t="s">
        <v>1005</v>
      </c>
      <c r="C66" s="137" t="str">
        <f>CONCATENATE(B66,D66,E66)</f>
        <v>2.53.06.FESC13.v02</v>
      </c>
      <c r="D66" s="137" t="s">
        <v>1055</v>
      </c>
      <c r="E66" s="137" t="s">
        <v>152</v>
      </c>
      <c r="F66" s="137" t="s">
        <v>50</v>
      </c>
      <c r="G66" s="136" t="s">
        <v>3535</v>
      </c>
      <c r="H66" s="136" t="s">
        <v>3530</v>
      </c>
      <c r="I66" s="136" t="s">
        <v>3531</v>
      </c>
      <c r="J66" s="135">
        <v>31</v>
      </c>
      <c r="K66" s="135">
        <v>0.7</v>
      </c>
      <c r="L66" s="177">
        <v>0</v>
      </c>
      <c r="M66" s="135">
        <v>0</v>
      </c>
      <c r="N66" s="177">
        <v>0</v>
      </c>
      <c r="O66" s="135">
        <v>0</v>
      </c>
      <c r="P66" s="135">
        <v>12</v>
      </c>
      <c r="Q66" s="132">
        <v>2.8</v>
      </c>
      <c r="R66" s="137" t="s">
        <v>3499</v>
      </c>
      <c r="S66" s="137"/>
      <c r="T66" s="72"/>
      <c r="U66" s="467">
        <v>6.7</v>
      </c>
      <c r="V66" s="136" t="s">
        <v>495</v>
      </c>
      <c r="W66" s="137" t="s">
        <v>56</v>
      </c>
      <c r="X66" s="137"/>
      <c r="Y66" s="137" t="s">
        <v>3532</v>
      </c>
      <c r="Z66" s="130">
        <v>41851</v>
      </c>
      <c r="AA66" s="130"/>
      <c r="AC66" s="128"/>
      <c r="AD66" s="128" t="s">
        <v>3533</v>
      </c>
      <c r="AE66" s="128"/>
      <c r="AF66" s="128"/>
      <c r="AG66" s="128"/>
      <c r="AH66" s="71"/>
      <c r="AI66" s="128"/>
      <c r="AJ66" s="128"/>
      <c r="AK66" s="128"/>
      <c r="AL66" s="198"/>
      <c r="AM66" s="19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 t="s">
        <v>61</v>
      </c>
      <c r="BO66" s="18" t="s">
        <v>3277</v>
      </c>
      <c r="BP66" s="18" t="s">
        <v>976</v>
      </c>
      <c r="BQ66" s="343" t="s">
        <v>3536</v>
      </c>
      <c r="BR66" s="18" t="s">
        <v>65</v>
      </c>
      <c r="BS66" s="18" t="s">
        <v>66</v>
      </c>
      <c r="BT66" s="343" t="s">
        <v>67</v>
      </c>
      <c r="BU66" s="18"/>
      <c r="BV66" s="18"/>
      <c r="BW66" s="18"/>
      <c r="BX66" s="18"/>
      <c r="BY66" s="18"/>
      <c r="BZ66" s="18"/>
      <c r="CA66" s="18"/>
      <c r="CB66" s="18"/>
      <c r="C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</row>
    <row r="67" spans="1:207" s="159" customFormat="1" x14ac:dyDescent="0.25">
      <c r="A67" s="263" t="str">
        <f t="shared" si="1"/>
        <v>N-RE-WH-010061-E-XX-XX-XX-XX-02</v>
      </c>
      <c r="B67" s="150" t="s">
        <v>3537</v>
      </c>
      <c r="C67" s="150" t="str">
        <f>CONCATENATE(B67,D67,E67)</f>
        <v>2.53.22.FESC13.v01</v>
      </c>
      <c r="D67" s="150" t="s">
        <v>1055</v>
      </c>
      <c r="E67" s="150" t="s">
        <v>142</v>
      </c>
      <c r="F67" s="150" t="s">
        <v>50</v>
      </c>
      <c r="G67" s="151" t="s">
        <v>3538</v>
      </c>
      <c r="H67" s="151" t="s">
        <v>3539</v>
      </c>
      <c r="I67" s="151" t="s">
        <v>3540</v>
      </c>
      <c r="J67" s="162">
        <v>69</v>
      </c>
      <c r="K67" s="162">
        <v>0.7</v>
      </c>
      <c r="L67" s="171">
        <v>4.5714285714285721E-2</v>
      </c>
      <c r="M67" s="162">
        <v>279</v>
      </c>
      <c r="N67" s="171">
        <v>3.2000000000000001E-2</v>
      </c>
      <c r="O67" s="154"/>
      <c r="P67" s="162">
        <v>10</v>
      </c>
      <c r="Q67" s="161">
        <v>2.8</v>
      </c>
      <c r="R67" s="150" t="s">
        <v>3499</v>
      </c>
      <c r="S67" s="150"/>
      <c r="T67" s="155"/>
      <c r="U67" s="466">
        <v>6.7</v>
      </c>
      <c r="V67" s="151" t="s">
        <v>495</v>
      </c>
      <c r="W67" s="150"/>
      <c r="X67" s="150" t="s">
        <v>223</v>
      </c>
      <c r="Y67" s="150" t="s">
        <v>3532</v>
      </c>
      <c r="Z67" s="158">
        <v>41851</v>
      </c>
      <c r="AA67" s="158">
        <v>41485</v>
      </c>
      <c r="AC67" s="160"/>
      <c r="AD67" s="160"/>
      <c r="AE67" s="160"/>
      <c r="AF67" s="160"/>
      <c r="AG67" s="160"/>
      <c r="AH67" s="179"/>
      <c r="AI67" s="160"/>
      <c r="AJ67" s="160"/>
      <c r="AK67" s="160"/>
      <c r="AL67" s="198"/>
      <c r="AM67" s="19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 t="s">
        <v>61</v>
      </c>
      <c r="BO67" s="18" t="s">
        <v>3277</v>
      </c>
      <c r="BP67" s="18" t="s">
        <v>976</v>
      </c>
      <c r="BQ67" s="343" t="s">
        <v>3541</v>
      </c>
      <c r="BR67" s="18" t="s">
        <v>65</v>
      </c>
      <c r="BS67" s="18" t="s">
        <v>66</v>
      </c>
      <c r="BT67" s="343" t="s">
        <v>67</v>
      </c>
      <c r="BU67" s="18"/>
      <c r="BV67" s="18"/>
      <c r="BW67" s="18"/>
      <c r="BX67" s="18"/>
      <c r="BY67" s="18"/>
      <c r="BZ67" s="18"/>
      <c r="CA67" s="18"/>
      <c r="CB67" s="18"/>
      <c r="C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</row>
    <row r="68" spans="1:207" s="159" customFormat="1" x14ac:dyDescent="0.25">
      <c r="A68" s="263" t="str">
        <f t="shared" si="1"/>
        <v>N-RE-WH-010062-E-XX-XX-XX-XX-02</v>
      </c>
      <c r="B68" s="150" t="s">
        <v>3542</v>
      </c>
      <c r="C68" s="150" t="str">
        <f t="shared" ref="C68:C92" si="5">CONCATENATE(B68,D68,E68)</f>
        <v>2.53.23.FESC13.v01</v>
      </c>
      <c r="D68" s="150" t="s">
        <v>1055</v>
      </c>
      <c r="E68" s="150" t="s">
        <v>142</v>
      </c>
      <c r="F68" s="150" t="s">
        <v>50</v>
      </c>
      <c r="G68" s="151" t="s">
        <v>3543</v>
      </c>
      <c r="H68" s="151" t="s">
        <v>3539</v>
      </c>
      <c r="I68" s="151" t="s">
        <v>3544</v>
      </c>
      <c r="J68" s="162">
        <v>69</v>
      </c>
      <c r="K68" s="162">
        <v>0.7</v>
      </c>
      <c r="L68" s="171">
        <v>7.8571428571428584E-2</v>
      </c>
      <c r="M68" s="162">
        <v>478</v>
      </c>
      <c r="N68" s="171">
        <v>5.5E-2</v>
      </c>
      <c r="O68" s="154"/>
      <c r="P68" s="162">
        <v>10</v>
      </c>
      <c r="Q68" s="161">
        <v>2.8</v>
      </c>
      <c r="R68" s="150" t="s">
        <v>3499</v>
      </c>
      <c r="S68" s="150"/>
      <c r="T68" s="155"/>
      <c r="U68" s="466">
        <v>6.7</v>
      </c>
      <c r="V68" s="151" t="s">
        <v>495</v>
      </c>
      <c r="W68" s="150"/>
      <c r="X68" s="150" t="s">
        <v>223</v>
      </c>
      <c r="Y68" s="150" t="s">
        <v>3532</v>
      </c>
      <c r="Z68" s="158">
        <v>41851</v>
      </c>
      <c r="AA68" s="158">
        <v>41485</v>
      </c>
      <c r="AC68" s="160"/>
      <c r="AD68" s="160"/>
      <c r="AE68" s="160"/>
      <c r="AF68" s="160"/>
      <c r="AG68" s="160"/>
      <c r="AH68" s="179"/>
      <c r="AI68" s="160"/>
      <c r="AJ68" s="160"/>
      <c r="AK68" s="160"/>
      <c r="AL68" s="198"/>
      <c r="AM68" s="19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 t="s">
        <v>61</v>
      </c>
      <c r="BO68" s="18" t="s">
        <v>3277</v>
      </c>
      <c r="BP68" s="18" t="s">
        <v>976</v>
      </c>
      <c r="BQ68" s="343" t="s">
        <v>3545</v>
      </c>
      <c r="BR68" s="18" t="s">
        <v>65</v>
      </c>
      <c r="BS68" s="18" t="s">
        <v>66</v>
      </c>
      <c r="BT68" s="343" t="s">
        <v>67</v>
      </c>
      <c r="BU68" s="18"/>
      <c r="BV68" s="18"/>
      <c r="BW68" s="18"/>
      <c r="BX68" s="18"/>
      <c r="BY68" s="18"/>
      <c r="BZ68" s="18"/>
      <c r="CA68" s="18"/>
      <c r="CB68" s="18"/>
      <c r="C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</row>
    <row r="69" spans="1:207" s="159" customFormat="1" x14ac:dyDescent="0.25">
      <c r="A69" s="263" t="str">
        <f t="shared" ref="A69:A150" si="6">CONCATENATE(BN69,"-",BO69,"-",BP69,BQ69,BR69,BS69,BT69)</f>
        <v>N-RE-WH-010063-E-XX-XX-XX-XX-02</v>
      </c>
      <c r="B69" s="150" t="s">
        <v>3546</v>
      </c>
      <c r="C69" s="150" t="str">
        <f t="shared" si="5"/>
        <v>2.53.24.FESC13.v01</v>
      </c>
      <c r="D69" s="150" t="s">
        <v>1055</v>
      </c>
      <c r="E69" s="150" t="s">
        <v>142</v>
      </c>
      <c r="F69" s="150" t="s">
        <v>50</v>
      </c>
      <c r="G69" s="151" t="s">
        <v>3547</v>
      </c>
      <c r="H69" s="151" t="s">
        <v>3539</v>
      </c>
      <c r="I69" s="151" t="s">
        <v>3540</v>
      </c>
      <c r="J69" s="162">
        <v>25</v>
      </c>
      <c r="K69" s="162">
        <v>0.7</v>
      </c>
      <c r="L69" s="171">
        <v>7.1428571428571435E-3</v>
      </c>
      <c r="M69" s="162">
        <v>40</v>
      </c>
      <c r="N69" s="171">
        <v>5.0000000000000001E-3</v>
      </c>
      <c r="O69" s="154"/>
      <c r="P69" s="162">
        <v>10</v>
      </c>
      <c r="Q69" s="161">
        <v>2.8</v>
      </c>
      <c r="R69" s="150" t="s">
        <v>3499</v>
      </c>
      <c r="S69" s="150"/>
      <c r="T69" s="155"/>
      <c r="U69" s="466">
        <v>6.7</v>
      </c>
      <c r="V69" s="151" t="s">
        <v>495</v>
      </c>
      <c r="W69" s="150"/>
      <c r="X69" s="150" t="s">
        <v>223</v>
      </c>
      <c r="Y69" s="150" t="s">
        <v>3532</v>
      </c>
      <c r="Z69" s="158">
        <v>41851</v>
      </c>
      <c r="AA69" s="158">
        <v>41485</v>
      </c>
      <c r="AC69" s="160"/>
      <c r="AD69" s="160"/>
      <c r="AE69" s="160"/>
      <c r="AF69" s="160"/>
      <c r="AG69" s="160"/>
      <c r="AH69" s="179"/>
      <c r="AI69" s="160"/>
      <c r="AJ69" s="160"/>
      <c r="AK69" s="160"/>
      <c r="AL69" s="198"/>
      <c r="AM69" s="19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 t="s">
        <v>61</v>
      </c>
      <c r="BO69" s="18" t="s">
        <v>3277</v>
      </c>
      <c r="BP69" s="18" t="s">
        <v>976</v>
      </c>
      <c r="BQ69" s="343" t="s">
        <v>3548</v>
      </c>
      <c r="BR69" s="18" t="s">
        <v>65</v>
      </c>
      <c r="BS69" s="18" t="s">
        <v>66</v>
      </c>
      <c r="BT69" s="343" t="s">
        <v>67</v>
      </c>
      <c r="BU69" s="18"/>
      <c r="BV69" s="18"/>
      <c r="BW69" s="18"/>
      <c r="BX69" s="18"/>
      <c r="BY69" s="18"/>
      <c r="BZ69" s="18"/>
      <c r="CA69" s="18"/>
      <c r="CB69" s="18"/>
      <c r="C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</row>
    <row r="70" spans="1:207" s="159" customFormat="1" x14ac:dyDescent="0.25">
      <c r="A70" s="263" t="str">
        <f t="shared" si="6"/>
        <v>N-RE-WH-010064-E-XX-XX-XX-XX-02</v>
      </c>
      <c r="B70" s="150" t="s">
        <v>3549</v>
      </c>
      <c r="C70" s="150" t="str">
        <f t="shared" si="5"/>
        <v>2.53.25.FESC13.v01</v>
      </c>
      <c r="D70" s="150" t="s">
        <v>1055</v>
      </c>
      <c r="E70" s="150" t="s">
        <v>142</v>
      </c>
      <c r="F70" s="150" t="s">
        <v>50</v>
      </c>
      <c r="G70" s="151" t="s">
        <v>3550</v>
      </c>
      <c r="H70" s="151" t="s">
        <v>3539</v>
      </c>
      <c r="I70" s="151" t="s">
        <v>3544</v>
      </c>
      <c r="J70" s="162">
        <v>25</v>
      </c>
      <c r="K70" s="162">
        <v>0.7</v>
      </c>
      <c r="L70" s="171">
        <v>1.142857142857143E-2</v>
      </c>
      <c r="M70" s="162">
        <v>68</v>
      </c>
      <c r="N70" s="171">
        <v>8.0000000000000002E-3</v>
      </c>
      <c r="O70" s="154"/>
      <c r="P70" s="162">
        <v>10</v>
      </c>
      <c r="Q70" s="161">
        <v>2.8</v>
      </c>
      <c r="R70" s="150" t="s">
        <v>3499</v>
      </c>
      <c r="S70" s="150"/>
      <c r="T70" s="155"/>
      <c r="U70" s="466">
        <v>6.7</v>
      </c>
      <c r="V70" s="151" t="s">
        <v>495</v>
      </c>
      <c r="W70" s="150"/>
      <c r="X70" s="150" t="s">
        <v>223</v>
      </c>
      <c r="Y70" s="150" t="s">
        <v>3532</v>
      </c>
      <c r="Z70" s="158">
        <v>41851</v>
      </c>
      <c r="AA70" s="158">
        <v>41485</v>
      </c>
      <c r="AC70" s="160"/>
      <c r="AD70" s="160"/>
      <c r="AE70" s="160"/>
      <c r="AF70" s="160"/>
      <c r="AG70" s="160"/>
      <c r="AH70" s="179"/>
      <c r="AI70" s="160"/>
      <c r="AJ70" s="160"/>
      <c r="AK70" s="160"/>
      <c r="AL70" s="198"/>
      <c r="AM70" s="19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 t="s">
        <v>61</v>
      </c>
      <c r="BO70" s="18" t="s">
        <v>3277</v>
      </c>
      <c r="BP70" s="18" t="s">
        <v>976</v>
      </c>
      <c r="BQ70" s="343" t="s">
        <v>3551</v>
      </c>
      <c r="BR70" s="18" t="s">
        <v>65</v>
      </c>
      <c r="BS70" s="18" t="s">
        <v>66</v>
      </c>
      <c r="BT70" s="343" t="s">
        <v>67</v>
      </c>
      <c r="BU70" s="18"/>
      <c r="BV70" s="18"/>
      <c r="BW70" s="18"/>
      <c r="BX70" s="18"/>
      <c r="BY70" s="18"/>
      <c r="BZ70" s="18"/>
      <c r="CA70" s="18"/>
      <c r="CB70" s="18"/>
      <c r="C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</row>
    <row r="71" spans="1:207" s="159" customFormat="1" x14ac:dyDescent="0.25">
      <c r="A71" s="263" t="str">
        <f t="shared" si="6"/>
        <v>N-RE-WH-010065-E-XX-XX-XX-XX-02</v>
      </c>
      <c r="B71" s="150" t="s">
        <v>3552</v>
      </c>
      <c r="C71" s="150" t="str">
        <f t="shared" si="5"/>
        <v>2.53.26.FESC13.v01</v>
      </c>
      <c r="D71" s="150" t="s">
        <v>1055</v>
      </c>
      <c r="E71" s="150" t="s">
        <v>142</v>
      </c>
      <c r="F71" s="150" t="s">
        <v>50</v>
      </c>
      <c r="G71" s="151" t="s">
        <v>3553</v>
      </c>
      <c r="H71" s="151" t="s">
        <v>3539</v>
      </c>
      <c r="I71" s="151" t="s">
        <v>3554</v>
      </c>
      <c r="J71" s="162">
        <v>25</v>
      </c>
      <c r="K71" s="162">
        <v>0.7</v>
      </c>
      <c r="L71" s="171">
        <v>1.5714285714285715E-2</v>
      </c>
      <c r="M71" s="162">
        <v>97</v>
      </c>
      <c r="N71" s="171">
        <v>1.0999999999999999E-2</v>
      </c>
      <c r="O71" s="154"/>
      <c r="P71" s="162">
        <v>10</v>
      </c>
      <c r="Q71" s="161">
        <v>2.8</v>
      </c>
      <c r="R71" s="150" t="s">
        <v>3499</v>
      </c>
      <c r="S71" s="150"/>
      <c r="T71" s="155"/>
      <c r="U71" s="466">
        <v>6.7</v>
      </c>
      <c r="V71" s="151" t="s">
        <v>495</v>
      </c>
      <c r="W71" s="150"/>
      <c r="X71" s="150" t="s">
        <v>223</v>
      </c>
      <c r="Y71" s="150" t="s">
        <v>3532</v>
      </c>
      <c r="Z71" s="158">
        <v>41851</v>
      </c>
      <c r="AA71" s="158">
        <v>41485</v>
      </c>
      <c r="AC71" s="160"/>
      <c r="AD71" s="160"/>
      <c r="AE71" s="160"/>
      <c r="AF71" s="160"/>
      <c r="AG71" s="160"/>
      <c r="AH71" s="179"/>
      <c r="AI71" s="160"/>
      <c r="AJ71" s="160"/>
      <c r="AK71" s="160"/>
      <c r="AL71" s="198"/>
      <c r="AM71" s="19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 t="s">
        <v>61</v>
      </c>
      <c r="BO71" s="18" t="s">
        <v>3277</v>
      </c>
      <c r="BP71" s="18" t="s">
        <v>976</v>
      </c>
      <c r="BQ71" s="343" t="s">
        <v>3555</v>
      </c>
      <c r="BR71" s="18" t="s">
        <v>65</v>
      </c>
      <c r="BS71" s="18" t="s">
        <v>66</v>
      </c>
      <c r="BT71" s="343" t="s">
        <v>67</v>
      </c>
      <c r="BU71" s="18"/>
      <c r="BV71" s="18"/>
      <c r="BW71" s="18"/>
      <c r="BX71" s="18"/>
      <c r="BY71" s="18"/>
      <c r="BZ71" s="18"/>
      <c r="CA71" s="18"/>
      <c r="CB71" s="18"/>
      <c r="C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</row>
    <row r="72" spans="1:207" s="122" customFormat="1" x14ac:dyDescent="0.25">
      <c r="A72" s="263" t="str">
        <f t="shared" ref="A72:A74" si="7">CONCATENATE(BN72,"-",BO72,"-",BP72,BQ72,BR72,BS72,BT72)</f>
        <v>N-RE-WH-010230-E-XX-XX-XX-XX-02</v>
      </c>
      <c r="B72" s="147" t="s">
        <v>3615</v>
      </c>
      <c r="C72" s="147" t="str">
        <f t="shared" si="5"/>
        <v>2.53.32.FESC13.v01</v>
      </c>
      <c r="D72" s="147" t="s">
        <v>1055</v>
      </c>
      <c r="E72" s="147" t="s">
        <v>142</v>
      </c>
      <c r="F72" s="147" t="s">
        <v>50</v>
      </c>
      <c r="G72" s="140" t="s">
        <v>4821</v>
      </c>
      <c r="H72" s="140" t="s">
        <v>3539</v>
      </c>
      <c r="I72" s="140" t="s">
        <v>3540</v>
      </c>
      <c r="J72" s="354">
        <v>25</v>
      </c>
      <c r="K72" s="354">
        <v>0.7</v>
      </c>
      <c r="L72" s="369">
        <f>N72/K72</f>
        <v>1.0379366940211025E-2</v>
      </c>
      <c r="M72" s="399">
        <v>63.646278077373992</v>
      </c>
      <c r="N72" s="365">
        <v>7.2655568581477164E-3</v>
      </c>
      <c r="O72" s="365"/>
      <c r="P72" s="354">
        <v>10</v>
      </c>
      <c r="Q72" s="360">
        <v>2.8</v>
      </c>
      <c r="R72" s="147" t="s">
        <v>3499</v>
      </c>
      <c r="S72" s="147"/>
      <c r="T72" s="147"/>
      <c r="U72" s="468">
        <v>6.7</v>
      </c>
      <c r="V72" s="366" t="s">
        <v>495</v>
      </c>
      <c r="W72" s="366"/>
      <c r="X72" s="140" t="s">
        <v>223</v>
      </c>
      <c r="Y72" s="363" t="s">
        <v>3532</v>
      </c>
      <c r="Z72" s="367"/>
      <c r="AA72" s="425">
        <v>42581</v>
      </c>
      <c r="AB72" s="428"/>
      <c r="AC72" s="426"/>
      <c r="AD72" s="147"/>
      <c r="AE72" s="123"/>
      <c r="AF72" s="123"/>
      <c r="AG72" s="123"/>
      <c r="AH72" s="123"/>
      <c r="AI72" s="123"/>
      <c r="AJ72" s="123"/>
      <c r="AK72" s="123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 s="18" t="s">
        <v>61</v>
      </c>
      <c r="BO72" s="18" t="s">
        <v>3277</v>
      </c>
      <c r="BP72" s="18" t="s">
        <v>976</v>
      </c>
      <c r="BQ72" s="503" t="s">
        <v>4830</v>
      </c>
      <c r="BR72" s="18" t="s">
        <v>65</v>
      </c>
      <c r="BS72" s="18" t="s">
        <v>66</v>
      </c>
      <c r="BT72" s="343" t="s">
        <v>67</v>
      </c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</row>
    <row r="73" spans="1:207" s="122" customFormat="1" x14ac:dyDescent="0.25">
      <c r="A73" s="263" t="str">
        <f t="shared" si="7"/>
        <v>N-RE-WH-010231-E-XX-XX-XX-XX-02</v>
      </c>
      <c r="B73" s="147" t="s">
        <v>3622</v>
      </c>
      <c r="C73" s="147" t="str">
        <f t="shared" si="5"/>
        <v>2.53.33.FESC13.v01</v>
      </c>
      <c r="D73" s="147" t="s">
        <v>1055</v>
      </c>
      <c r="E73" s="147" t="s">
        <v>142</v>
      </c>
      <c r="F73" s="147" t="s">
        <v>50</v>
      </c>
      <c r="G73" s="140" t="s">
        <v>4822</v>
      </c>
      <c r="H73" s="140" t="s">
        <v>3539</v>
      </c>
      <c r="I73" s="140" t="s">
        <v>3544</v>
      </c>
      <c r="J73" s="354">
        <v>25</v>
      </c>
      <c r="K73" s="354">
        <v>0.7</v>
      </c>
      <c r="L73" s="369">
        <f t="shared" ref="L73:L74" si="8">N73/K73</f>
        <v>1.7793200468933183E-2</v>
      </c>
      <c r="M73" s="399">
        <v>109.10790527549825</v>
      </c>
      <c r="N73" s="365">
        <v>1.2455240328253226E-2</v>
      </c>
      <c r="O73" s="365"/>
      <c r="P73" s="354">
        <v>10</v>
      </c>
      <c r="Q73" s="360">
        <v>2.8</v>
      </c>
      <c r="R73" s="147" t="s">
        <v>3499</v>
      </c>
      <c r="S73" s="147"/>
      <c r="T73" s="147"/>
      <c r="U73" s="468">
        <v>6.7</v>
      </c>
      <c r="V73" s="366" t="s">
        <v>495</v>
      </c>
      <c r="W73" s="366"/>
      <c r="X73" s="140" t="s">
        <v>223</v>
      </c>
      <c r="Y73" s="363" t="s">
        <v>3532</v>
      </c>
      <c r="Z73" s="367"/>
      <c r="AA73" s="425">
        <v>42581</v>
      </c>
      <c r="AB73" s="428"/>
      <c r="AC73" s="426"/>
      <c r="AD73" s="147"/>
      <c r="AE73" s="123"/>
      <c r="AF73" s="123"/>
      <c r="AG73" s="123"/>
      <c r="AH73" s="123"/>
      <c r="AI73" s="123"/>
      <c r="AJ73" s="123"/>
      <c r="AK73" s="12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 s="18" t="s">
        <v>61</v>
      </c>
      <c r="BO73" s="18" t="s">
        <v>3277</v>
      </c>
      <c r="BP73" s="18" t="s">
        <v>976</v>
      </c>
      <c r="BQ73" s="503" t="s">
        <v>4831</v>
      </c>
      <c r="BR73" s="18" t="s">
        <v>65</v>
      </c>
      <c r="BS73" s="18" t="s">
        <v>66</v>
      </c>
      <c r="BT73" s="343" t="s">
        <v>67</v>
      </c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</row>
    <row r="74" spans="1:207" s="122" customFormat="1" x14ac:dyDescent="0.25">
      <c r="A74" s="263" t="str">
        <f t="shared" si="7"/>
        <v>N-RE-WH-010232-E-XX-XX-XX-XX-02</v>
      </c>
      <c r="B74" s="147" t="s">
        <v>3625</v>
      </c>
      <c r="C74" s="147" t="str">
        <f t="shared" si="5"/>
        <v>2.53.34.FESC13.v01</v>
      </c>
      <c r="D74" s="147" t="s">
        <v>1055</v>
      </c>
      <c r="E74" s="147" t="s">
        <v>142</v>
      </c>
      <c r="F74" s="147" t="s">
        <v>50</v>
      </c>
      <c r="G74" s="140" t="s">
        <v>4823</v>
      </c>
      <c r="H74" s="140" t="s">
        <v>3539</v>
      </c>
      <c r="I74" s="140" t="s">
        <v>3554</v>
      </c>
      <c r="J74" s="354">
        <v>25</v>
      </c>
      <c r="K74" s="354">
        <v>0.7</v>
      </c>
      <c r="L74" s="369">
        <f t="shared" si="8"/>
        <v>2.5207033997655341E-2</v>
      </c>
      <c r="M74" s="399">
        <v>154.56953247362253</v>
      </c>
      <c r="N74" s="365">
        <v>1.7644923798358737E-2</v>
      </c>
      <c r="O74" s="365"/>
      <c r="P74" s="354">
        <v>10</v>
      </c>
      <c r="Q74" s="360">
        <v>2.8</v>
      </c>
      <c r="R74" s="147" t="s">
        <v>3499</v>
      </c>
      <c r="S74" s="147"/>
      <c r="T74" s="147"/>
      <c r="U74" s="468">
        <v>6.7</v>
      </c>
      <c r="V74" s="366" t="s">
        <v>495</v>
      </c>
      <c r="W74" s="366"/>
      <c r="X74" s="140" t="s">
        <v>223</v>
      </c>
      <c r="Y74" s="363" t="s">
        <v>3532</v>
      </c>
      <c r="Z74" s="367"/>
      <c r="AA74" s="425">
        <v>42581</v>
      </c>
      <c r="AB74" s="428"/>
      <c r="AC74" s="426"/>
      <c r="AD74" s="147"/>
      <c r="AE74" s="123"/>
      <c r="AF74" s="123"/>
      <c r="AG74" s="123"/>
      <c r="AH74" s="123"/>
      <c r="AI74" s="123"/>
      <c r="AJ74" s="123"/>
      <c r="AK74" s="123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 s="18" t="s">
        <v>61</v>
      </c>
      <c r="BO74" s="18" t="s">
        <v>3277</v>
      </c>
      <c r="BP74" s="18" t="s">
        <v>976</v>
      </c>
      <c r="BQ74" s="503" t="s">
        <v>4832</v>
      </c>
      <c r="BR74" s="18" t="s">
        <v>65</v>
      </c>
      <c r="BS74" s="18" t="s">
        <v>66</v>
      </c>
      <c r="BT74" s="343" t="s">
        <v>67</v>
      </c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</row>
    <row r="75" spans="1:207" s="159" customFormat="1" x14ac:dyDescent="0.25">
      <c r="A75" s="263" t="str">
        <f t="shared" si="6"/>
        <v>N-RE-WH-010066-G-XX-XX-XX-XX-02</v>
      </c>
      <c r="B75" s="150" t="s">
        <v>3556</v>
      </c>
      <c r="C75" s="150" t="str">
        <f t="shared" si="5"/>
        <v>2.53.27.FESC13.v01</v>
      </c>
      <c r="D75" s="150" t="s">
        <v>1055</v>
      </c>
      <c r="E75" s="150" t="s">
        <v>142</v>
      </c>
      <c r="F75" s="150" t="s">
        <v>967</v>
      </c>
      <c r="G75" s="151" t="s">
        <v>3557</v>
      </c>
      <c r="H75" s="151" t="s">
        <v>3539</v>
      </c>
      <c r="I75" s="151" t="s">
        <v>3540</v>
      </c>
      <c r="J75" s="162">
        <v>69</v>
      </c>
      <c r="K75" s="162"/>
      <c r="L75" s="162"/>
      <c r="M75" s="162"/>
      <c r="N75" s="171"/>
      <c r="O75" s="176">
        <v>12.3</v>
      </c>
      <c r="P75" s="162">
        <v>10</v>
      </c>
      <c r="Q75" s="161">
        <v>2.8</v>
      </c>
      <c r="R75" s="150" t="s">
        <v>3499</v>
      </c>
      <c r="S75" s="150"/>
      <c r="T75" s="155"/>
      <c r="U75" s="466">
        <v>6.7</v>
      </c>
      <c r="V75" s="151" t="s">
        <v>495</v>
      </c>
      <c r="W75" s="150"/>
      <c r="X75" s="150" t="s">
        <v>223</v>
      </c>
      <c r="Y75" s="150" t="s">
        <v>3532</v>
      </c>
      <c r="Z75" s="158">
        <v>41851</v>
      </c>
      <c r="AA75" s="158">
        <v>41485</v>
      </c>
      <c r="AC75" s="160"/>
      <c r="AD75" s="160"/>
      <c r="AE75" s="160"/>
      <c r="AF75" s="160"/>
      <c r="AG75" s="160"/>
      <c r="AH75" s="179"/>
      <c r="AI75" s="160"/>
      <c r="AJ75" s="160"/>
      <c r="AK75" s="160"/>
      <c r="AL75" s="198"/>
      <c r="AM75" s="19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 t="s">
        <v>61</v>
      </c>
      <c r="BO75" s="18" t="s">
        <v>3277</v>
      </c>
      <c r="BP75" s="18" t="s">
        <v>976</v>
      </c>
      <c r="BQ75" s="343" t="s">
        <v>3558</v>
      </c>
      <c r="BR75" s="18" t="s">
        <v>978</v>
      </c>
      <c r="BS75" s="18" t="s">
        <v>66</v>
      </c>
      <c r="BT75" s="343" t="s">
        <v>67</v>
      </c>
      <c r="BU75" s="18"/>
      <c r="BV75" s="18"/>
      <c r="BW75" s="18"/>
      <c r="BX75" s="18"/>
      <c r="BY75" s="18"/>
      <c r="BZ75" s="18"/>
      <c r="CA75" s="18"/>
      <c r="CB75" s="18"/>
      <c r="C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</row>
    <row r="76" spans="1:207" s="159" customFormat="1" x14ac:dyDescent="0.25">
      <c r="A76" s="263" t="str">
        <f t="shared" si="6"/>
        <v>N-RE-WH-010067-G-XX-XX-XX-XX-02</v>
      </c>
      <c r="B76" s="150" t="s">
        <v>3559</v>
      </c>
      <c r="C76" s="150" t="str">
        <f t="shared" si="5"/>
        <v>2.53.28.FESC13.v01</v>
      </c>
      <c r="D76" s="150" t="s">
        <v>1055</v>
      </c>
      <c r="E76" s="150" t="s">
        <v>142</v>
      </c>
      <c r="F76" s="150" t="s">
        <v>967</v>
      </c>
      <c r="G76" s="151" t="s">
        <v>3560</v>
      </c>
      <c r="H76" s="151" t="s">
        <v>3539</v>
      </c>
      <c r="I76" s="151" t="s">
        <v>3544</v>
      </c>
      <c r="J76" s="162">
        <v>69</v>
      </c>
      <c r="K76" s="162"/>
      <c r="L76" s="162"/>
      <c r="M76" s="162"/>
      <c r="N76" s="171"/>
      <c r="O76" s="176">
        <v>21</v>
      </c>
      <c r="P76" s="162">
        <v>10</v>
      </c>
      <c r="Q76" s="161">
        <v>2.8</v>
      </c>
      <c r="R76" s="150" t="s">
        <v>3499</v>
      </c>
      <c r="S76" s="150"/>
      <c r="T76" s="155"/>
      <c r="U76" s="466">
        <v>6.7</v>
      </c>
      <c r="V76" s="151" t="s">
        <v>495</v>
      </c>
      <c r="W76" s="150"/>
      <c r="X76" s="150" t="s">
        <v>223</v>
      </c>
      <c r="Y76" s="150" t="s">
        <v>3532</v>
      </c>
      <c r="Z76" s="158">
        <v>41851</v>
      </c>
      <c r="AA76" s="158">
        <v>41485</v>
      </c>
      <c r="AC76" s="160"/>
      <c r="AD76" s="160"/>
      <c r="AE76" s="160"/>
      <c r="AF76" s="160"/>
      <c r="AG76" s="160"/>
      <c r="AH76" s="179"/>
      <c r="AI76" s="160"/>
      <c r="AJ76" s="160"/>
      <c r="AK76" s="160"/>
      <c r="AL76" s="198"/>
      <c r="AM76" s="19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 t="s">
        <v>61</v>
      </c>
      <c r="BO76" s="18" t="s">
        <v>3277</v>
      </c>
      <c r="BP76" s="18" t="s">
        <v>976</v>
      </c>
      <c r="BQ76" s="343" t="s">
        <v>3561</v>
      </c>
      <c r="BR76" s="18" t="s">
        <v>978</v>
      </c>
      <c r="BS76" s="18" t="s">
        <v>66</v>
      </c>
      <c r="BT76" s="343" t="s">
        <v>67</v>
      </c>
      <c r="BU76" s="18"/>
      <c r="BV76" s="18"/>
      <c r="BW76" s="18"/>
      <c r="BX76" s="18"/>
      <c r="BY76" s="18"/>
      <c r="BZ76" s="18"/>
      <c r="CA76" s="18"/>
      <c r="CB76" s="18"/>
      <c r="C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</row>
    <row r="77" spans="1:207" s="159" customFormat="1" x14ac:dyDescent="0.25">
      <c r="A77" s="263" t="str">
        <f t="shared" si="6"/>
        <v>N-RE-WH-010068-G-XX-XX-XX-XX-02</v>
      </c>
      <c r="B77" s="150" t="s">
        <v>3562</v>
      </c>
      <c r="C77" s="150" t="str">
        <f t="shared" si="5"/>
        <v>2.53.29.FESC13.v01</v>
      </c>
      <c r="D77" s="150" t="s">
        <v>1055</v>
      </c>
      <c r="E77" s="150" t="s">
        <v>142</v>
      </c>
      <c r="F77" s="150" t="s">
        <v>967</v>
      </c>
      <c r="G77" s="151" t="s">
        <v>3563</v>
      </c>
      <c r="H77" s="151" t="s">
        <v>3539</v>
      </c>
      <c r="I77" s="151" t="s">
        <v>3540</v>
      </c>
      <c r="J77" s="162">
        <v>25</v>
      </c>
      <c r="K77" s="162"/>
      <c r="L77" s="162"/>
      <c r="M77" s="162"/>
      <c r="N77" s="171"/>
      <c r="O77" s="176">
        <v>1.8</v>
      </c>
      <c r="P77" s="162">
        <v>10</v>
      </c>
      <c r="Q77" s="161">
        <v>2.8</v>
      </c>
      <c r="R77" s="150" t="s">
        <v>3499</v>
      </c>
      <c r="S77" s="150"/>
      <c r="T77" s="155"/>
      <c r="U77" s="466">
        <v>6.7</v>
      </c>
      <c r="V77" s="151" t="s">
        <v>495</v>
      </c>
      <c r="W77" s="150"/>
      <c r="X77" s="150" t="s">
        <v>223</v>
      </c>
      <c r="Y77" s="150" t="s">
        <v>3532</v>
      </c>
      <c r="Z77" s="158">
        <v>41851</v>
      </c>
      <c r="AA77" s="158">
        <v>41485</v>
      </c>
      <c r="AC77" s="160"/>
      <c r="AD77" s="160"/>
      <c r="AE77" s="160"/>
      <c r="AF77" s="160"/>
      <c r="AG77" s="160"/>
      <c r="AH77" s="179"/>
      <c r="AI77" s="160"/>
      <c r="AJ77" s="160"/>
      <c r="AK77" s="160"/>
      <c r="AL77" s="198"/>
      <c r="AM77" s="19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 t="s">
        <v>61</v>
      </c>
      <c r="BO77" s="18" t="s">
        <v>3277</v>
      </c>
      <c r="BP77" s="18" t="s">
        <v>976</v>
      </c>
      <c r="BQ77" s="343" t="s">
        <v>3564</v>
      </c>
      <c r="BR77" s="18" t="s">
        <v>978</v>
      </c>
      <c r="BS77" s="18" t="s">
        <v>66</v>
      </c>
      <c r="BT77" s="343" t="s">
        <v>67</v>
      </c>
      <c r="BU77" s="18"/>
      <c r="BV77" s="18"/>
      <c r="BW77" s="18"/>
      <c r="BX77" s="18"/>
      <c r="BY77" s="18"/>
      <c r="BZ77" s="18"/>
      <c r="CA77" s="18"/>
      <c r="CB77" s="18"/>
      <c r="C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</row>
    <row r="78" spans="1:207" s="159" customFormat="1" x14ac:dyDescent="0.25">
      <c r="A78" s="263" t="str">
        <f t="shared" si="6"/>
        <v>N-RE-WH-010069-G-XX-XX-XX-XX-02</v>
      </c>
      <c r="B78" s="150" t="s">
        <v>3565</v>
      </c>
      <c r="C78" s="150" t="str">
        <f t="shared" si="5"/>
        <v>2.53.30.FESC13.v01</v>
      </c>
      <c r="D78" s="150" t="s">
        <v>1055</v>
      </c>
      <c r="E78" s="150" t="s">
        <v>142</v>
      </c>
      <c r="F78" s="150" t="s">
        <v>967</v>
      </c>
      <c r="G78" s="151" t="s">
        <v>3566</v>
      </c>
      <c r="H78" s="151" t="s">
        <v>3539</v>
      </c>
      <c r="I78" s="151" t="s">
        <v>3544</v>
      </c>
      <c r="J78" s="162">
        <v>25</v>
      </c>
      <c r="K78" s="162"/>
      <c r="L78" s="162"/>
      <c r="M78" s="162"/>
      <c r="N78" s="171"/>
      <c r="O78" s="176">
        <v>3</v>
      </c>
      <c r="P78" s="162">
        <v>10</v>
      </c>
      <c r="Q78" s="161">
        <v>2.8</v>
      </c>
      <c r="R78" s="150" t="s">
        <v>3499</v>
      </c>
      <c r="S78" s="150"/>
      <c r="T78" s="155"/>
      <c r="U78" s="466">
        <v>6.7</v>
      </c>
      <c r="V78" s="151" t="s">
        <v>495</v>
      </c>
      <c r="W78" s="150"/>
      <c r="X78" s="150" t="s">
        <v>223</v>
      </c>
      <c r="Y78" s="150" t="s">
        <v>3532</v>
      </c>
      <c r="Z78" s="158">
        <v>41851</v>
      </c>
      <c r="AA78" s="158">
        <v>41485</v>
      </c>
      <c r="AC78" s="160"/>
      <c r="AD78" s="160"/>
      <c r="AE78" s="160"/>
      <c r="AF78" s="160"/>
      <c r="AG78" s="160"/>
      <c r="AH78" s="179"/>
      <c r="AI78" s="160"/>
      <c r="AJ78" s="160"/>
      <c r="AK78" s="160"/>
      <c r="AL78" s="198"/>
      <c r="AM78" s="19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 t="s">
        <v>61</v>
      </c>
      <c r="BO78" s="18" t="s">
        <v>3277</v>
      </c>
      <c r="BP78" s="18" t="s">
        <v>976</v>
      </c>
      <c r="BQ78" s="343" t="s">
        <v>3567</v>
      </c>
      <c r="BR78" s="18" t="s">
        <v>978</v>
      </c>
      <c r="BS78" s="18" t="s">
        <v>66</v>
      </c>
      <c r="BT78" s="343" t="s">
        <v>67</v>
      </c>
      <c r="BU78" s="18"/>
      <c r="BV78" s="18"/>
      <c r="BW78" s="18"/>
      <c r="BX78" s="18"/>
      <c r="BY78" s="18"/>
      <c r="BZ78" s="18"/>
      <c r="CA78" s="18"/>
      <c r="CB78" s="18"/>
      <c r="C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</row>
    <row r="79" spans="1:207" s="159" customFormat="1" x14ac:dyDescent="0.25">
      <c r="A79" s="263" t="str">
        <f t="shared" si="6"/>
        <v>N-RE-WH-010070-G-XX-XX-XX-XX-02</v>
      </c>
      <c r="B79" s="150" t="s">
        <v>3568</v>
      </c>
      <c r="C79" s="150" t="str">
        <f t="shared" si="5"/>
        <v>2.53.31.FESC13.v01</v>
      </c>
      <c r="D79" s="150" t="s">
        <v>1055</v>
      </c>
      <c r="E79" s="150" t="s">
        <v>142</v>
      </c>
      <c r="F79" s="150" t="s">
        <v>967</v>
      </c>
      <c r="G79" s="151" t="s">
        <v>3569</v>
      </c>
      <c r="H79" s="151" t="s">
        <v>3539</v>
      </c>
      <c r="I79" s="151" t="s">
        <v>3554</v>
      </c>
      <c r="J79" s="162">
        <v>25</v>
      </c>
      <c r="K79" s="162"/>
      <c r="L79" s="162"/>
      <c r="M79" s="162"/>
      <c r="N79" s="171"/>
      <c r="O79" s="176">
        <v>4.3</v>
      </c>
      <c r="P79" s="162">
        <v>10</v>
      </c>
      <c r="Q79" s="161">
        <v>2.8</v>
      </c>
      <c r="R79" s="150" t="s">
        <v>3499</v>
      </c>
      <c r="S79" s="150"/>
      <c r="T79" s="155"/>
      <c r="U79" s="466">
        <v>6.7</v>
      </c>
      <c r="V79" s="151" t="s">
        <v>495</v>
      </c>
      <c r="W79" s="150"/>
      <c r="X79" s="150" t="s">
        <v>223</v>
      </c>
      <c r="Y79" s="150" t="s">
        <v>3532</v>
      </c>
      <c r="Z79" s="158">
        <v>41851</v>
      </c>
      <c r="AA79" s="158">
        <v>41485</v>
      </c>
      <c r="AC79" s="160"/>
      <c r="AD79" s="160"/>
      <c r="AE79" s="160"/>
      <c r="AF79" s="160"/>
      <c r="AG79" s="160"/>
      <c r="AH79" s="179"/>
      <c r="AI79" s="160"/>
      <c r="AJ79" s="160"/>
      <c r="AK79" s="160"/>
      <c r="AL79" s="198"/>
      <c r="AM79" s="19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 t="s">
        <v>61</v>
      </c>
      <c r="BO79" s="18" t="s">
        <v>3277</v>
      </c>
      <c r="BP79" s="18" t="s">
        <v>976</v>
      </c>
      <c r="BQ79" s="343" t="s">
        <v>3570</v>
      </c>
      <c r="BR79" s="18" t="s">
        <v>978</v>
      </c>
      <c r="BS79" s="18" t="s">
        <v>66</v>
      </c>
      <c r="BT79" s="343" t="s">
        <v>67</v>
      </c>
      <c r="BU79" s="18"/>
      <c r="BV79" s="18"/>
      <c r="BW79" s="18"/>
      <c r="BX79" s="18"/>
      <c r="BY79" s="18"/>
      <c r="BZ79" s="18"/>
      <c r="CA79" s="18"/>
      <c r="CB79" s="18"/>
      <c r="C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</row>
    <row r="80" spans="1:207" s="122" customFormat="1" x14ac:dyDescent="0.25">
      <c r="A80" s="263" t="str">
        <f t="shared" ref="A80:A82" si="9">CONCATENATE(BN80,"-",BO80,"-",BP80,BQ80,BR80,BS80,BT80)</f>
        <v>N-RE-WH-010233-G-XX-XX-XX-XX-02</v>
      </c>
      <c r="B80" s="147" t="s">
        <v>3629</v>
      </c>
      <c r="C80" s="147" t="str">
        <f t="shared" si="5"/>
        <v>2.53.35.FESC13.v01</v>
      </c>
      <c r="D80" s="147" t="s">
        <v>1055</v>
      </c>
      <c r="E80" s="147" t="s">
        <v>142</v>
      </c>
      <c r="F80" s="147" t="s">
        <v>967</v>
      </c>
      <c r="G80" s="140" t="s">
        <v>4824</v>
      </c>
      <c r="H80" s="140" t="s">
        <v>3539</v>
      </c>
      <c r="I80" s="140" t="s">
        <v>3540</v>
      </c>
      <c r="J80" s="354">
        <v>25</v>
      </c>
      <c r="K80" s="461"/>
      <c r="L80" s="369"/>
      <c r="M80" s="359"/>
      <c r="N80" s="365"/>
      <c r="O80" s="365">
        <v>2.8035968741052639</v>
      </c>
      <c r="P80" s="354">
        <v>10</v>
      </c>
      <c r="Q80" s="360">
        <v>2.8</v>
      </c>
      <c r="R80" s="147" t="s">
        <v>3499</v>
      </c>
      <c r="S80" s="147"/>
      <c r="T80" s="147"/>
      <c r="U80" s="468">
        <v>6.7</v>
      </c>
      <c r="V80" s="366" t="s">
        <v>495</v>
      </c>
      <c r="W80" s="366"/>
      <c r="X80" s="140" t="s">
        <v>223</v>
      </c>
      <c r="Y80" s="363" t="s">
        <v>3532</v>
      </c>
      <c r="Z80" s="367"/>
      <c r="AA80" s="425">
        <v>42581</v>
      </c>
      <c r="AB80" s="428"/>
      <c r="AC80" s="426"/>
      <c r="AD80" s="147"/>
      <c r="AE80" s="123"/>
      <c r="AF80" s="123"/>
      <c r="AG80" s="123"/>
      <c r="AH80" s="123"/>
      <c r="AI80" s="123"/>
      <c r="AJ80" s="123"/>
      <c r="AK80" s="123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 s="18" t="s">
        <v>61</v>
      </c>
      <c r="BO80" s="18" t="s">
        <v>3277</v>
      </c>
      <c r="BP80" s="18" t="s">
        <v>976</v>
      </c>
      <c r="BQ80" s="503" t="s">
        <v>4833</v>
      </c>
      <c r="BR80" s="18" t="s">
        <v>978</v>
      </c>
      <c r="BS80" s="18" t="s">
        <v>66</v>
      </c>
      <c r="BT80" s="343" t="s">
        <v>67</v>
      </c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</row>
    <row r="81" spans="1:207" s="122" customFormat="1" x14ac:dyDescent="0.25">
      <c r="A81" s="263" t="str">
        <f t="shared" si="9"/>
        <v>N-RE-WH-010234-G-XX-XX-XX-XX-02</v>
      </c>
      <c r="B81" s="147" t="s">
        <v>4827</v>
      </c>
      <c r="C81" s="147" t="str">
        <f t="shared" si="5"/>
        <v>2.53.36.FESC13.v01</v>
      </c>
      <c r="D81" s="147" t="s">
        <v>1055</v>
      </c>
      <c r="E81" s="147" t="s">
        <v>142</v>
      </c>
      <c r="F81" s="147" t="s">
        <v>967</v>
      </c>
      <c r="G81" s="140" t="s">
        <v>4825</v>
      </c>
      <c r="H81" s="140" t="s">
        <v>3539</v>
      </c>
      <c r="I81" s="140" t="s">
        <v>3544</v>
      </c>
      <c r="J81" s="354">
        <v>25</v>
      </c>
      <c r="K81" s="461"/>
      <c r="L81" s="369"/>
      <c r="M81" s="359"/>
      <c r="N81" s="365"/>
      <c r="O81" s="365">
        <v>4.8061660698947364</v>
      </c>
      <c r="P81" s="354">
        <v>10</v>
      </c>
      <c r="Q81" s="360">
        <v>2.8</v>
      </c>
      <c r="R81" s="147" t="s">
        <v>3499</v>
      </c>
      <c r="S81" s="147"/>
      <c r="T81" s="147"/>
      <c r="U81" s="468">
        <v>6.7</v>
      </c>
      <c r="V81" s="366" t="s">
        <v>495</v>
      </c>
      <c r="W81" s="366"/>
      <c r="X81" s="140" t="s">
        <v>223</v>
      </c>
      <c r="Y81" s="363" t="s">
        <v>3532</v>
      </c>
      <c r="Z81" s="367"/>
      <c r="AA81" s="425">
        <v>42581</v>
      </c>
      <c r="AB81" s="428"/>
      <c r="AC81" s="426"/>
      <c r="AD81" s="147"/>
      <c r="AE81" s="123"/>
      <c r="AF81" s="123"/>
      <c r="AG81" s="123"/>
      <c r="AH81" s="123"/>
      <c r="AI81" s="123"/>
      <c r="AJ81" s="123"/>
      <c r="AK81" s="123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 s="18" t="s">
        <v>61</v>
      </c>
      <c r="BO81" s="18" t="s">
        <v>3277</v>
      </c>
      <c r="BP81" s="18" t="s">
        <v>976</v>
      </c>
      <c r="BQ81" s="503" t="s">
        <v>4834</v>
      </c>
      <c r="BR81" s="18" t="s">
        <v>978</v>
      </c>
      <c r="BS81" s="18" t="s">
        <v>66</v>
      </c>
      <c r="BT81" s="343" t="s">
        <v>67</v>
      </c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</row>
    <row r="82" spans="1:207" s="122" customFormat="1" x14ac:dyDescent="0.25">
      <c r="A82" s="263" t="str">
        <f t="shared" si="9"/>
        <v>N-RE-WH-010235-G-XX-XX-XX-XX-02</v>
      </c>
      <c r="B82" s="147" t="s">
        <v>4828</v>
      </c>
      <c r="C82" s="147" t="str">
        <f t="shared" si="5"/>
        <v>2.53.37.FESC13.v01</v>
      </c>
      <c r="D82" s="147" t="s">
        <v>1055</v>
      </c>
      <c r="E82" s="147" t="s">
        <v>142</v>
      </c>
      <c r="F82" s="147" t="s">
        <v>967</v>
      </c>
      <c r="G82" s="140" t="s">
        <v>4826</v>
      </c>
      <c r="H82" s="140" t="s">
        <v>3539</v>
      </c>
      <c r="I82" s="140" t="s">
        <v>3554</v>
      </c>
      <c r="J82" s="354">
        <v>25</v>
      </c>
      <c r="K82" s="461"/>
      <c r="L82" s="369"/>
      <c r="M82" s="359"/>
      <c r="N82" s="365"/>
      <c r="O82" s="365">
        <v>6.8087352656842119</v>
      </c>
      <c r="P82" s="354">
        <v>10</v>
      </c>
      <c r="Q82" s="360">
        <v>2.8</v>
      </c>
      <c r="R82" s="147" t="s">
        <v>3499</v>
      </c>
      <c r="S82" s="147"/>
      <c r="T82" s="147"/>
      <c r="U82" s="468">
        <v>6.7</v>
      </c>
      <c r="V82" s="366" t="s">
        <v>495</v>
      </c>
      <c r="W82" s="366"/>
      <c r="X82" s="140" t="s">
        <v>223</v>
      </c>
      <c r="Y82" s="363" t="s">
        <v>3532</v>
      </c>
      <c r="Z82" s="367"/>
      <c r="AA82" s="425">
        <v>42581</v>
      </c>
      <c r="AB82" s="428"/>
      <c r="AC82" s="426"/>
      <c r="AD82" s="147"/>
      <c r="AE82" s="123"/>
      <c r="AF82" s="123"/>
      <c r="AG82" s="123"/>
      <c r="AH82" s="123"/>
      <c r="AI82" s="123"/>
      <c r="AJ82" s="123"/>
      <c r="AK82" s="123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 s="18" t="s">
        <v>61</v>
      </c>
      <c r="BO82" s="18" t="s">
        <v>3277</v>
      </c>
      <c r="BP82" s="18" t="s">
        <v>976</v>
      </c>
      <c r="BQ82" s="503" t="s">
        <v>4835</v>
      </c>
      <c r="BR82" s="18" t="s">
        <v>978</v>
      </c>
      <c r="BS82" s="18" t="s">
        <v>66</v>
      </c>
      <c r="BT82" s="343" t="s">
        <v>67</v>
      </c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</row>
    <row r="83" spans="1:207" s="122" customFormat="1" x14ac:dyDescent="0.25">
      <c r="A83" s="263" t="str">
        <f t="shared" si="6"/>
        <v>N-RE-WH-010190-E-XX-XX-XX-XX-01</v>
      </c>
      <c r="B83" s="147" t="s">
        <v>1086</v>
      </c>
      <c r="C83" s="147" t="str">
        <f t="shared" si="5"/>
        <v>2.54.09.FESC12.v01</v>
      </c>
      <c r="D83" s="147" t="s">
        <v>1080</v>
      </c>
      <c r="E83" s="147" t="s">
        <v>142</v>
      </c>
      <c r="F83" s="147" t="s">
        <v>50</v>
      </c>
      <c r="G83" s="140" t="s">
        <v>3571</v>
      </c>
      <c r="H83" s="140" t="s">
        <v>1082</v>
      </c>
      <c r="I83" s="140" t="s">
        <v>3498</v>
      </c>
      <c r="J83" s="354">
        <v>72</v>
      </c>
      <c r="K83" s="461">
        <v>0.7</v>
      </c>
      <c r="L83" s="369">
        <f>N83/K83</f>
        <v>4.1428571428571433E-2</v>
      </c>
      <c r="M83" s="359">
        <v>368</v>
      </c>
      <c r="N83" s="365">
        <v>2.9000000000000001E-2</v>
      </c>
      <c r="O83" s="365"/>
      <c r="P83" s="354">
        <v>10</v>
      </c>
      <c r="Q83" s="360">
        <v>18.5</v>
      </c>
      <c r="R83" s="147" t="s">
        <v>1059</v>
      </c>
      <c r="S83" s="147"/>
      <c r="T83" s="147" t="s">
        <v>1084</v>
      </c>
      <c r="U83" s="468">
        <v>15.7</v>
      </c>
      <c r="V83" s="366" t="s">
        <v>919</v>
      </c>
      <c r="W83" s="366"/>
      <c r="X83" s="140"/>
      <c r="Y83" s="363"/>
      <c r="Z83" s="367"/>
      <c r="AA83" s="425">
        <v>42581</v>
      </c>
      <c r="AB83" s="428"/>
      <c r="AC83" s="426"/>
      <c r="AD83" s="147"/>
      <c r="AE83" s="123"/>
      <c r="AF83" s="123"/>
      <c r="AG83" s="123"/>
      <c r="AH83" s="123"/>
      <c r="AI83" s="123"/>
      <c r="AJ83" s="123"/>
      <c r="AK83" s="12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 s="18" t="s">
        <v>61</v>
      </c>
      <c r="BO83" s="18" t="s">
        <v>3277</v>
      </c>
      <c r="BP83" s="18" t="s">
        <v>976</v>
      </c>
      <c r="BQ83" s="343" t="s">
        <v>3572</v>
      </c>
      <c r="BR83" s="18" t="s">
        <v>65</v>
      </c>
      <c r="BS83" s="18" t="s">
        <v>66</v>
      </c>
      <c r="BT83" s="343" t="s">
        <v>382</v>
      </c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</row>
    <row r="84" spans="1:207" s="122" customFormat="1" x14ac:dyDescent="0.25">
      <c r="A84" s="263" t="str">
        <f t="shared" si="6"/>
        <v>N-RE-WH-010191-E-XX-XX-XX-XX-01</v>
      </c>
      <c r="B84" s="147" t="s">
        <v>1096</v>
      </c>
      <c r="C84" s="147" t="str">
        <f t="shared" si="5"/>
        <v>2.54.10.FESC12.v01</v>
      </c>
      <c r="D84" s="147" t="s">
        <v>1080</v>
      </c>
      <c r="E84" s="147" t="s">
        <v>142</v>
      </c>
      <c r="F84" s="147" t="s">
        <v>50</v>
      </c>
      <c r="G84" s="140" t="s">
        <v>3573</v>
      </c>
      <c r="H84" s="140" t="s">
        <v>1082</v>
      </c>
      <c r="I84" s="140" t="s">
        <v>3503</v>
      </c>
      <c r="J84" s="354">
        <v>72</v>
      </c>
      <c r="K84" s="461">
        <v>0.7</v>
      </c>
      <c r="L84" s="369">
        <f>N84/K84</f>
        <v>5.5714285714285716E-2</v>
      </c>
      <c r="M84" s="359">
        <v>491</v>
      </c>
      <c r="N84" s="365">
        <v>3.9E-2</v>
      </c>
      <c r="O84" s="365"/>
      <c r="P84" s="354">
        <v>10</v>
      </c>
      <c r="Q84" s="360">
        <v>18.5</v>
      </c>
      <c r="R84" s="147" t="s">
        <v>1059</v>
      </c>
      <c r="S84" s="147"/>
      <c r="T84" s="147" t="s">
        <v>1084</v>
      </c>
      <c r="U84" s="468">
        <v>15.7</v>
      </c>
      <c r="V84" s="366" t="s">
        <v>919</v>
      </c>
      <c r="W84" s="366"/>
      <c r="X84" s="140"/>
      <c r="Y84" s="363"/>
      <c r="Z84" s="367"/>
      <c r="AA84" s="425">
        <v>42581</v>
      </c>
      <c r="AB84" s="428"/>
      <c r="AC84" s="426"/>
      <c r="AD84" s="147"/>
      <c r="AE84" s="123"/>
      <c r="AF84" s="123"/>
      <c r="AG84" s="123"/>
      <c r="AH84" s="123"/>
      <c r="AI84" s="123"/>
      <c r="AJ84" s="123"/>
      <c r="AK84" s="123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 s="18" t="s">
        <v>61</v>
      </c>
      <c r="BO84" s="18" t="s">
        <v>3277</v>
      </c>
      <c r="BP84" s="18" t="s">
        <v>976</v>
      </c>
      <c r="BQ84" s="343" t="s">
        <v>3574</v>
      </c>
      <c r="BR84" s="18" t="s">
        <v>65</v>
      </c>
      <c r="BS84" s="18" t="s">
        <v>66</v>
      </c>
      <c r="BT84" s="343" t="s">
        <v>382</v>
      </c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</row>
    <row r="85" spans="1:207" s="122" customFormat="1" x14ac:dyDescent="0.25">
      <c r="A85" s="263" t="str">
        <f t="shared" si="6"/>
        <v>N-RE-WH-010192-E-XX-XX-XX-XX-01</v>
      </c>
      <c r="B85" s="147" t="s">
        <v>3575</v>
      </c>
      <c r="C85" s="147" t="str">
        <f t="shared" si="5"/>
        <v>2.54.11.FESC12.v01</v>
      </c>
      <c r="D85" s="147" t="s">
        <v>1080</v>
      </c>
      <c r="E85" s="147" t="s">
        <v>142</v>
      </c>
      <c r="F85" s="147" t="s">
        <v>50</v>
      </c>
      <c r="G85" s="140" t="s">
        <v>3576</v>
      </c>
      <c r="H85" s="140" t="s">
        <v>1082</v>
      </c>
      <c r="I85" s="140" t="s">
        <v>3506</v>
      </c>
      <c r="J85" s="354">
        <v>72</v>
      </c>
      <c r="K85" s="461">
        <v>0.7</v>
      </c>
      <c r="L85" s="369">
        <f>N85/K85</f>
        <v>7.0000000000000007E-2</v>
      </c>
      <c r="M85" s="359">
        <v>613</v>
      </c>
      <c r="N85" s="365">
        <v>4.9000000000000002E-2</v>
      </c>
      <c r="O85" s="365"/>
      <c r="P85" s="354">
        <v>10</v>
      </c>
      <c r="Q85" s="360">
        <v>18.5</v>
      </c>
      <c r="R85" s="147" t="s">
        <v>1059</v>
      </c>
      <c r="S85" s="147"/>
      <c r="T85" s="147" t="s">
        <v>1084</v>
      </c>
      <c r="U85" s="468">
        <v>15.7</v>
      </c>
      <c r="V85" s="366" t="s">
        <v>919</v>
      </c>
      <c r="W85" s="366"/>
      <c r="X85" s="140"/>
      <c r="Y85" s="363"/>
      <c r="Z85" s="367"/>
      <c r="AA85" s="425">
        <v>42581</v>
      </c>
      <c r="AB85" s="428"/>
      <c r="AC85" s="426"/>
      <c r="AD85" s="147"/>
      <c r="AE85" s="123"/>
      <c r="AF85" s="123"/>
      <c r="AG85" s="123"/>
      <c r="AH85" s="123"/>
      <c r="AI85" s="123"/>
      <c r="AJ85" s="123"/>
      <c r="AK85" s="123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 s="18" t="s">
        <v>61</v>
      </c>
      <c r="BO85" s="18" t="s">
        <v>3277</v>
      </c>
      <c r="BP85" s="18" t="s">
        <v>976</v>
      </c>
      <c r="BQ85" s="343" t="s">
        <v>3577</v>
      </c>
      <c r="BR85" s="18" t="s">
        <v>65</v>
      </c>
      <c r="BS85" s="18" t="s">
        <v>66</v>
      </c>
      <c r="BT85" s="343" t="s">
        <v>382</v>
      </c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</row>
    <row r="86" spans="1:207" s="122" customFormat="1" x14ac:dyDescent="0.25">
      <c r="A86" s="263" t="str">
        <f t="shared" si="6"/>
        <v>N-RE-WH-010193-E-XX-XX-XX-XX-01</v>
      </c>
      <c r="B86" s="147" t="s">
        <v>3578</v>
      </c>
      <c r="C86" s="147" t="str">
        <f t="shared" si="5"/>
        <v>2.54.12.FESC12.v01</v>
      </c>
      <c r="D86" s="147" t="s">
        <v>1080</v>
      </c>
      <c r="E86" s="147" t="s">
        <v>142</v>
      </c>
      <c r="F86" s="147" t="s">
        <v>50</v>
      </c>
      <c r="G86" s="140" t="s">
        <v>3579</v>
      </c>
      <c r="H86" s="140" t="s">
        <v>1082</v>
      </c>
      <c r="I86" s="140" t="s">
        <v>3510</v>
      </c>
      <c r="J86" s="354">
        <v>72</v>
      </c>
      <c r="K86" s="461">
        <v>0.7</v>
      </c>
      <c r="L86" s="369">
        <f>N86/K86</f>
        <v>8.4285714285714283E-2</v>
      </c>
      <c r="M86" s="359">
        <v>736</v>
      </c>
      <c r="N86" s="365">
        <v>5.8999999999999997E-2</v>
      </c>
      <c r="O86" s="365"/>
      <c r="P86" s="354">
        <v>10</v>
      </c>
      <c r="Q86" s="360">
        <v>18.5</v>
      </c>
      <c r="R86" s="147" t="s">
        <v>1059</v>
      </c>
      <c r="S86" s="147"/>
      <c r="T86" s="147" t="s">
        <v>1084</v>
      </c>
      <c r="U86" s="468">
        <v>15.7</v>
      </c>
      <c r="V86" s="366" t="s">
        <v>919</v>
      </c>
      <c r="W86" s="366"/>
      <c r="X86" s="140"/>
      <c r="Y86" s="363"/>
      <c r="Z86" s="367"/>
      <c r="AA86" s="425">
        <v>42581</v>
      </c>
      <c r="AB86" s="428"/>
      <c r="AC86" s="426"/>
      <c r="AD86" s="147"/>
      <c r="AE86" s="123"/>
      <c r="AF86" s="123"/>
      <c r="AG86" s="123"/>
      <c r="AH86" s="123"/>
      <c r="AI86" s="123"/>
      <c r="AJ86" s="123"/>
      <c r="AK86" s="123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 s="18" t="s">
        <v>61</v>
      </c>
      <c r="BO86" s="18" t="s">
        <v>3277</v>
      </c>
      <c r="BP86" s="18" t="s">
        <v>976</v>
      </c>
      <c r="BQ86" s="343" t="s">
        <v>3580</v>
      </c>
      <c r="BR86" s="18" t="s">
        <v>65</v>
      </c>
      <c r="BS86" s="18" t="s">
        <v>66</v>
      </c>
      <c r="BT86" s="343" t="s">
        <v>382</v>
      </c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</row>
    <row r="87" spans="1:207" s="389" customFormat="1" x14ac:dyDescent="0.25">
      <c r="A87" s="263" t="str">
        <f t="shared" si="6"/>
        <v>N-RE-WH-010194-E-XX-XX-XX-XX-01</v>
      </c>
      <c r="B87" s="389" t="s">
        <v>3581</v>
      </c>
      <c r="C87" s="389" t="str">
        <f t="shared" si="5"/>
        <v>2.54.13.FESC12.v01</v>
      </c>
      <c r="D87" s="389" t="s">
        <v>1080</v>
      </c>
      <c r="E87" s="147" t="s">
        <v>142</v>
      </c>
      <c r="F87" s="389" t="s">
        <v>50</v>
      </c>
      <c r="G87" s="389" t="s">
        <v>3582</v>
      </c>
      <c r="H87" s="389" t="s">
        <v>1082</v>
      </c>
      <c r="I87" s="389" t="s">
        <v>3514</v>
      </c>
      <c r="J87" s="354">
        <v>72</v>
      </c>
      <c r="K87" s="461">
        <v>0.7</v>
      </c>
      <c r="L87" s="369">
        <f>N87/K87</f>
        <v>0.11142857142857143</v>
      </c>
      <c r="M87" s="359">
        <v>981</v>
      </c>
      <c r="N87" s="365">
        <v>7.8E-2</v>
      </c>
      <c r="O87" s="463"/>
      <c r="P87" s="463">
        <v>10</v>
      </c>
      <c r="Q87" s="360">
        <v>18.5</v>
      </c>
      <c r="R87" s="389" t="s">
        <v>1059</v>
      </c>
      <c r="T87" s="389" t="s">
        <v>1084</v>
      </c>
      <c r="U87" s="463">
        <v>15.7</v>
      </c>
      <c r="V87" s="366" t="s">
        <v>919</v>
      </c>
      <c r="AA87" s="425">
        <v>42581</v>
      </c>
      <c r="AB87" s="429"/>
      <c r="AC87" s="42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 s="18" t="s">
        <v>61</v>
      </c>
      <c r="BO87" s="18" t="s">
        <v>3277</v>
      </c>
      <c r="BP87" s="18" t="s">
        <v>976</v>
      </c>
      <c r="BQ87" s="343" t="s">
        <v>3583</v>
      </c>
      <c r="BR87" s="18" t="s">
        <v>65</v>
      </c>
      <c r="BS87" s="18" t="s">
        <v>66</v>
      </c>
      <c r="BT87" s="343" t="s">
        <v>382</v>
      </c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</row>
    <row r="88" spans="1:207" s="122" customFormat="1" x14ac:dyDescent="0.25">
      <c r="A88" s="263" t="str">
        <f t="shared" si="6"/>
        <v>N-RE-WH-010195-G-XX-XX-XX-XX-01</v>
      </c>
      <c r="B88" s="147" t="s">
        <v>3584</v>
      </c>
      <c r="C88" s="147" t="str">
        <f t="shared" si="5"/>
        <v>2.54.14.FESC12.v01</v>
      </c>
      <c r="D88" s="147" t="s">
        <v>1080</v>
      </c>
      <c r="E88" s="147" t="s">
        <v>142</v>
      </c>
      <c r="F88" s="147" t="s">
        <v>967</v>
      </c>
      <c r="G88" s="140" t="s">
        <v>3585</v>
      </c>
      <c r="H88" s="140" t="s">
        <v>1082</v>
      </c>
      <c r="I88" s="140" t="s">
        <v>3498</v>
      </c>
      <c r="J88" s="354">
        <v>72</v>
      </c>
      <c r="K88" s="461"/>
      <c r="L88" s="369"/>
      <c r="M88" s="359"/>
      <c r="N88" s="365"/>
      <c r="O88" s="365">
        <v>16.2</v>
      </c>
      <c r="P88" s="354">
        <v>10</v>
      </c>
      <c r="Q88" s="360">
        <v>18.5</v>
      </c>
      <c r="R88" s="147" t="s">
        <v>1059</v>
      </c>
      <c r="S88" s="147"/>
      <c r="T88" s="147" t="s">
        <v>1084</v>
      </c>
      <c r="U88" s="468">
        <v>15.7</v>
      </c>
      <c r="V88" s="366" t="s">
        <v>919</v>
      </c>
      <c r="W88" s="366"/>
      <c r="X88" s="140"/>
      <c r="Y88" s="363"/>
      <c r="Z88" s="367"/>
      <c r="AA88" s="425">
        <v>42581</v>
      </c>
      <c r="AB88" s="428"/>
      <c r="AC88" s="426"/>
      <c r="AD88" s="147"/>
      <c r="AE88" s="123"/>
      <c r="AF88" s="123"/>
      <c r="AG88" s="123"/>
      <c r="AH88" s="123"/>
      <c r="AI88" s="123"/>
      <c r="AJ88" s="123"/>
      <c r="AK88" s="123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 s="18" t="s">
        <v>61</v>
      </c>
      <c r="BO88" s="18" t="s">
        <v>3277</v>
      </c>
      <c r="BP88" s="18" t="s">
        <v>976</v>
      </c>
      <c r="BQ88" s="343" t="s">
        <v>3586</v>
      </c>
      <c r="BR88" s="18" t="s">
        <v>978</v>
      </c>
      <c r="BS88" s="18" t="s">
        <v>66</v>
      </c>
      <c r="BT88" s="343" t="s">
        <v>382</v>
      </c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</row>
    <row r="89" spans="1:207" s="122" customFormat="1" x14ac:dyDescent="0.25">
      <c r="A89" s="263" t="str">
        <f t="shared" si="6"/>
        <v>N-RE-WH-010196-G-XX-XX-XX-XX-01</v>
      </c>
      <c r="B89" s="147" t="s">
        <v>3587</v>
      </c>
      <c r="C89" s="147" t="str">
        <f t="shared" si="5"/>
        <v>2.54.15.FESC12.v01</v>
      </c>
      <c r="D89" s="147" t="s">
        <v>1080</v>
      </c>
      <c r="E89" s="147" t="s">
        <v>142</v>
      </c>
      <c r="F89" s="147" t="s">
        <v>967</v>
      </c>
      <c r="G89" s="140" t="s">
        <v>3588</v>
      </c>
      <c r="H89" s="140" t="s">
        <v>1082</v>
      </c>
      <c r="I89" s="140" t="s">
        <v>3503</v>
      </c>
      <c r="J89" s="354">
        <v>72</v>
      </c>
      <c r="K89" s="461"/>
      <c r="L89" s="369"/>
      <c r="M89" s="359"/>
      <c r="N89" s="365"/>
      <c r="O89" s="365">
        <v>21.6</v>
      </c>
      <c r="P89" s="354">
        <v>10</v>
      </c>
      <c r="Q89" s="360">
        <v>18.5</v>
      </c>
      <c r="R89" s="147" t="s">
        <v>1059</v>
      </c>
      <c r="S89" s="147"/>
      <c r="T89" s="147" t="s">
        <v>1084</v>
      </c>
      <c r="U89" s="468">
        <v>15.7</v>
      </c>
      <c r="V89" s="366" t="s">
        <v>919</v>
      </c>
      <c r="W89" s="366"/>
      <c r="X89" s="140"/>
      <c r="Y89" s="363"/>
      <c r="Z89" s="367"/>
      <c r="AA89" s="425">
        <v>42581</v>
      </c>
      <c r="AB89" s="428"/>
      <c r="AC89" s="426"/>
      <c r="AD89" s="147"/>
      <c r="AE89" s="123"/>
      <c r="AF89" s="123"/>
      <c r="AG89" s="123"/>
      <c r="AH89" s="123"/>
      <c r="AI89" s="123"/>
      <c r="AJ89" s="123"/>
      <c r="AK89" s="123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 s="18" t="s">
        <v>61</v>
      </c>
      <c r="BO89" s="18" t="s">
        <v>3277</v>
      </c>
      <c r="BP89" s="18" t="s">
        <v>976</v>
      </c>
      <c r="BQ89" s="343" t="s">
        <v>3589</v>
      </c>
      <c r="BR89" s="18" t="s">
        <v>978</v>
      </c>
      <c r="BS89" s="18" t="s">
        <v>66</v>
      </c>
      <c r="BT89" s="343" t="s">
        <v>382</v>
      </c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</row>
    <row r="90" spans="1:207" s="122" customFormat="1" x14ac:dyDescent="0.25">
      <c r="A90" s="263" t="str">
        <f t="shared" si="6"/>
        <v>N-RE-WH-010197-G-XX-XX-XX-XX-01</v>
      </c>
      <c r="B90" s="147" t="s">
        <v>3590</v>
      </c>
      <c r="C90" s="147" t="str">
        <f t="shared" si="5"/>
        <v>2.54.16.FESC12.v01</v>
      </c>
      <c r="D90" s="147" t="s">
        <v>1080</v>
      </c>
      <c r="E90" s="147" t="s">
        <v>142</v>
      </c>
      <c r="F90" s="147" t="s">
        <v>967</v>
      </c>
      <c r="G90" s="140" t="s">
        <v>3591</v>
      </c>
      <c r="H90" s="140" t="s">
        <v>1082</v>
      </c>
      <c r="I90" s="140" t="s">
        <v>3506</v>
      </c>
      <c r="J90" s="354">
        <v>72</v>
      </c>
      <c r="K90" s="461"/>
      <c r="L90" s="369"/>
      <c r="M90" s="359"/>
      <c r="N90" s="365"/>
      <c r="O90" s="365">
        <v>27</v>
      </c>
      <c r="P90" s="354">
        <v>10</v>
      </c>
      <c r="Q90" s="360">
        <v>18.5</v>
      </c>
      <c r="R90" s="147" t="s">
        <v>1059</v>
      </c>
      <c r="S90" s="147"/>
      <c r="T90" s="147" t="s">
        <v>1084</v>
      </c>
      <c r="U90" s="468">
        <v>15.7</v>
      </c>
      <c r="V90" s="366" t="s">
        <v>919</v>
      </c>
      <c r="W90" s="366"/>
      <c r="X90" s="140"/>
      <c r="Y90" s="363"/>
      <c r="Z90" s="367"/>
      <c r="AA90" s="425">
        <v>42581</v>
      </c>
      <c r="AB90" s="428"/>
      <c r="AC90" s="426"/>
      <c r="AD90" s="147"/>
      <c r="AE90" s="123"/>
      <c r="AF90" s="123"/>
      <c r="AG90" s="123"/>
      <c r="AH90" s="123"/>
      <c r="AI90" s="123"/>
      <c r="AJ90" s="123"/>
      <c r="AK90" s="123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 s="18" t="s">
        <v>61</v>
      </c>
      <c r="BO90" s="18" t="s">
        <v>3277</v>
      </c>
      <c r="BP90" s="18" t="s">
        <v>976</v>
      </c>
      <c r="BQ90" s="343" t="s">
        <v>3592</v>
      </c>
      <c r="BR90" s="18" t="s">
        <v>978</v>
      </c>
      <c r="BS90" s="18" t="s">
        <v>66</v>
      </c>
      <c r="BT90" s="343" t="s">
        <v>382</v>
      </c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</row>
    <row r="91" spans="1:207" s="122" customFormat="1" x14ac:dyDescent="0.25">
      <c r="A91" s="263" t="str">
        <f t="shared" si="6"/>
        <v>N-RE-WH-010198-G-XX-XX-XX-XX-01</v>
      </c>
      <c r="B91" s="147" t="s">
        <v>3593</v>
      </c>
      <c r="C91" s="147" t="str">
        <f t="shared" si="5"/>
        <v>2.54.17.FESC12.v01</v>
      </c>
      <c r="D91" s="147" t="s">
        <v>1080</v>
      </c>
      <c r="E91" s="147" t="s">
        <v>142</v>
      </c>
      <c r="F91" s="147" t="s">
        <v>967</v>
      </c>
      <c r="G91" s="140" t="s">
        <v>3594</v>
      </c>
      <c r="H91" s="140" t="s">
        <v>1082</v>
      </c>
      <c r="I91" s="140" t="s">
        <v>3510</v>
      </c>
      <c r="J91" s="354">
        <v>72</v>
      </c>
      <c r="K91" s="461"/>
      <c r="L91" s="369"/>
      <c r="M91" s="359"/>
      <c r="N91" s="365"/>
      <c r="O91" s="365">
        <v>32.4</v>
      </c>
      <c r="P91" s="354">
        <v>10</v>
      </c>
      <c r="Q91" s="360">
        <v>18.5</v>
      </c>
      <c r="R91" s="147" t="s">
        <v>1059</v>
      </c>
      <c r="S91" s="147"/>
      <c r="T91" s="147" t="s">
        <v>1084</v>
      </c>
      <c r="U91" s="468">
        <v>15.7</v>
      </c>
      <c r="V91" s="366" t="s">
        <v>919</v>
      </c>
      <c r="W91" s="366"/>
      <c r="X91" s="140"/>
      <c r="Y91" s="363"/>
      <c r="Z91" s="367"/>
      <c r="AA91" s="425">
        <v>42581</v>
      </c>
      <c r="AB91" s="428"/>
      <c r="AC91" s="426"/>
      <c r="AD91" s="147"/>
      <c r="AE91" s="123"/>
      <c r="AF91" s="123"/>
      <c r="AG91" s="123"/>
      <c r="AH91" s="123"/>
      <c r="AI91" s="123"/>
      <c r="AJ91" s="123"/>
      <c r="AK91" s="123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 s="18" t="s">
        <v>61</v>
      </c>
      <c r="BO91" s="18" t="s">
        <v>3277</v>
      </c>
      <c r="BP91" s="18" t="s">
        <v>976</v>
      </c>
      <c r="BQ91" s="343" t="s">
        <v>3595</v>
      </c>
      <c r="BR91" s="18" t="s">
        <v>978</v>
      </c>
      <c r="BS91" s="18" t="s">
        <v>66</v>
      </c>
      <c r="BT91" s="343" t="s">
        <v>382</v>
      </c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</row>
    <row r="92" spans="1:207" s="122" customFormat="1" x14ac:dyDescent="0.25">
      <c r="A92" s="263" t="str">
        <f t="shared" si="6"/>
        <v>N-RE-WH-010199-G-XX-XX-XX-XX-01</v>
      </c>
      <c r="B92" s="147" t="s">
        <v>3596</v>
      </c>
      <c r="C92" s="147" t="str">
        <f t="shared" si="5"/>
        <v>2.54.18.FESC12.v01</v>
      </c>
      <c r="D92" s="147" t="s">
        <v>1080</v>
      </c>
      <c r="E92" s="147" t="s">
        <v>142</v>
      </c>
      <c r="F92" s="147" t="s">
        <v>967</v>
      </c>
      <c r="G92" s="140" t="s">
        <v>3597</v>
      </c>
      <c r="H92" s="140" t="s">
        <v>1082</v>
      </c>
      <c r="I92" s="140" t="s">
        <v>3514</v>
      </c>
      <c r="J92" s="354">
        <v>72</v>
      </c>
      <c r="K92" s="461"/>
      <c r="L92" s="369"/>
      <c r="M92" s="359"/>
      <c r="N92" s="365"/>
      <c r="O92" s="365">
        <v>43.2</v>
      </c>
      <c r="P92" s="354">
        <v>10</v>
      </c>
      <c r="Q92" s="360">
        <v>18.5</v>
      </c>
      <c r="R92" s="147" t="s">
        <v>1059</v>
      </c>
      <c r="S92" s="147"/>
      <c r="T92" s="147" t="s">
        <v>1084</v>
      </c>
      <c r="U92" s="468">
        <v>15.7</v>
      </c>
      <c r="V92" s="366" t="s">
        <v>919</v>
      </c>
      <c r="W92" s="366"/>
      <c r="X92" s="140"/>
      <c r="Y92" s="363"/>
      <c r="Z92" s="367"/>
      <c r="AA92" s="425">
        <v>42581</v>
      </c>
      <c r="AB92" s="428"/>
      <c r="AC92" s="426"/>
      <c r="AD92" s="147"/>
      <c r="AE92" s="123"/>
      <c r="AF92" s="123"/>
      <c r="AG92" s="123"/>
      <c r="AH92" s="123"/>
      <c r="AI92" s="123"/>
      <c r="AJ92" s="123"/>
      <c r="AK92" s="123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 s="18" t="s">
        <v>61</v>
      </c>
      <c r="BO92" s="18" t="s">
        <v>3277</v>
      </c>
      <c r="BP92" s="18" t="s">
        <v>976</v>
      </c>
      <c r="BQ92" s="343" t="s">
        <v>3598</v>
      </c>
      <c r="BR92" s="18" t="s">
        <v>978</v>
      </c>
      <c r="BS92" s="18" t="s">
        <v>66</v>
      </c>
      <c r="BT92" s="343" t="s">
        <v>382</v>
      </c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</row>
    <row r="93" spans="1:207" s="18" customFormat="1" x14ac:dyDescent="0.25">
      <c r="A93" s="263" t="str">
        <f t="shared" si="6"/>
        <v>N-RE-WH-010071-G-XX-XX-XX-XX-02</v>
      </c>
      <c r="B93" s="2" t="s">
        <v>1010</v>
      </c>
      <c r="C93" s="2" t="str">
        <f t="shared" ref="C93:C138" si="10">CONCATENATE(B93,D93,E93)</f>
        <v>2.53.07.FESC15.v02</v>
      </c>
      <c r="D93" s="2" t="s">
        <v>3599</v>
      </c>
      <c r="E93" s="2" t="s">
        <v>152</v>
      </c>
      <c r="F93" s="2" t="s">
        <v>967</v>
      </c>
      <c r="G93" s="3" t="s">
        <v>3600</v>
      </c>
      <c r="H93" s="3" t="s">
        <v>3601</v>
      </c>
      <c r="I93" s="3" t="s">
        <v>3602</v>
      </c>
      <c r="J93" s="496">
        <v>77</v>
      </c>
      <c r="K93" s="496"/>
      <c r="L93" s="496"/>
      <c r="M93" s="88"/>
      <c r="N93" s="496"/>
      <c r="O93" s="6">
        <v>13.7</v>
      </c>
      <c r="P93" s="496">
        <v>10</v>
      </c>
      <c r="Q93" s="5">
        <f>22.5+18.5</f>
        <v>41</v>
      </c>
      <c r="R93" s="2" t="s">
        <v>3499</v>
      </c>
      <c r="S93" s="2"/>
      <c r="T93" s="2"/>
      <c r="U93" s="465">
        <v>6.7</v>
      </c>
      <c r="V93" s="3" t="s">
        <v>3603</v>
      </c>
      <c r="W93" s="2" t="s">
        <v>56</v>
      </c>
      <c r="X93" s="2" t="s">
        <v>223</v>
      </c>
      <c r="Y93" s="2" t="s">
        <v>3604</v>
      </c>
      <c r="Z93" s="58" t="s">
        <v>3605</v>
      </c>
      <c r="AA93" s="58"/>
      <c r="AC93" s="108"/>
      <c r="AD93" s="108" t="s">
        <v>3533</v>
      </c>
      <c r="AE93" s="117"/>
      <c r="AF93" s="117"/>
      <c r="AG93" s="117"/>
      <c r="AH93" s="89"/>
      <c r="AI93" s="108"/>
      <c r="AJ93" s="108"/>
      <c r="AK93" s="108"/>
      <c r="AL93" s="198"/>
      <c r="AM93" s="198"/>
      <c r="BN93" s="18" t="s">
        <v>61</v>
      </c>
      <c r="BO93" s="18" t="s">
        <v>3277</v>
      </c>
      <c r="BP93" s="18" t="s">
        <v>976</v>
      </c>
      <c r="BQ93" s="343" t="s">
        <v>3606</v>
      </c>
      <c r="BR93" s="18" t="s">
        <v>978</v>
      </c>
      <c r="BS93" s="18" t="s">
        <v>66</v>
      </c>
      <c r="BT93" s="343" t="s">
        <v>67</v>
      </c>
    </row>
    <row r="94" spans="1:207" s="18" customFormat="1" x14ac:dyDescent="0.25">
      <c r="A94" s="263" t="str">
        <f t="shared" si="6"/>
        <v>N-RE-WH-010072-E-XX-XX-XX-XX-02</v>
      </c>
      <c r="B94" s="2" t="s">
        <v>1010</v>
      </c>
      <c r="C94" s="2" t="str">
        <f t="shared" si="10"/>
        <v>2.53.07.FESC15.v02</v>
      </c>
      <c r="D94" s="2" t="s">
        <v>3599</v>
      </c>
      <c r="E94" s="2" t="s">
        <v>152</v>
      </c>
      <c r="F94" s="2" t="s">
        <v>50</v>
      </c>
      <c r="G94" s="3" t="s">
        <v>3607</v>
      </c>
      <c r="H94" s="3" t="s">
        <v>3601</v>
      </c>
      <c r="I94" s="3" t="s">
        <v>3602</v>
      </c>
      <c r="J94" s="496">
        <v>77</v>
      </c>
      <c r="K94" s="496">
        <v>0.7</v>
      </c>
      <c r="L94" s="11">
        <v>2.7E-2</v>
      </c>
      <c r="M94" s="496">
        <v>311</v>
      </c>
      <c r="N94" s="11">
        <f>L94*K94</f>
        <v>1.89E-2</v>
      </c>
      <c r="O94" s="6"/>
      <c r="P94" s="496">
        <v>10</v>
      </c>
      <c r="Q94" s="5">
        <f>22.5+18.5</f>
        <v>41</v>
      </c>
      <c r="R94" s="2" t="s">
        <v>3499</v>
      </c>
      <c r="S94" s="2"/>
      <c r="T94" s="2"/>
      <c r="U94" s="465">
        <v>6.7</v>
      </c>
      <c r="V94" s="3" t="s">
        <v>3603</v>
      </c>
      <c r="W94" s="2" t="s">
        <v>56</v>
      </c>
      <c r="X94" s="2" t="s">
        <v>223</v>
      </c>
      <c r="Y94" s="2" t="s">
        <v>3604</v>
      </c>
      <c r="Z94" s="58" t="s">
        <v>3605</v>
      </c>
      <c r="AA94" s="58"/>
      <c r="AC94" s="108"/>
      <c r="AD94" s="108" t="s">
        <v>3533</v>
      </c>
      <c r="AE94" s="117"/>
      <c r="AF94" s="117"/>
      <c r="AG94" s="117"/>
      <c r="AH94" s="89"/>
      <c r="AI94" s="108"/>
      <c r="AJ94" s="108"/>
      <c r="AK94" s="108"/>
      <c r="AL94" s="198"/>
      <c r="AM94" s="198"/>
      <c r="BN94" s="18" t="s">
        <v>61</v>
      </c>
      <c r="BO94" s="18" t="s">
        <v>3277</v>
      </c>
      <c r="BP94" s="18" t="s">
        <v>976</v>
      </c>
      <c r="BQ94" s="343" t="s">
        <v>3608</v>
      </c>
      <c r="BR94" s="18" t="s">
        <v>65</v>
      </c>
      <c r="BS94" s="18" t="s">
        <v>66</v>
      </c>
      <c r="BT94" s="343" t="s">
        <v>67</v>
      </c>
    </row>
    <row r="95" spans="1:207" s="159" customFormat="1" x14ac:dyDescent="0.25">
      <c r="A95" s="263" t="str">
        <f t="shared" si="6"/>
        <v>N-RE-WH-010073-G-XX-XX-XX-XX-02</v>
      </c>
      <c r="B95" s="150" t="s">
        <v>1010</v>
      </c>
      <c r="C95" s="150" t="str">
        <f t="shared" si="10"/>
        <v>2.53.07.FESC15.v02</v>
      </c>
      <c r="D95" s="150" t="s">
        <v>3599</v>
      </c>
      <c r="E95" s="150" t="s">
        <v>152</v>
      </c>
      <c r="F95" s="150" t="s">
        <v>967</v>
      </c>
      <c r="G95" s="151" t="s">
        <v>3609</v>
      </c>
      <c r="H95" s="151" t="s">
        <v>3601</v>
      </c>
      <c r="I95" s="151" t="s">
        <v>3610</v>
      </c>
      <c r="J95" s="162">
        <v>77</v>
      </c>
      <c r="K95" s="162"/>
      <c r="L95" s="162"/>
      <c r="M95" s="181"/>
      <c r="N95" s="162"/>
      <c r="O95" s="166">
        <v>17.3</v>
      </c>
      <c r="P95" s="162">
        <v>10</v>
      </c>
      <c r="Q95" s="161">
        <f>22.5+18.5</f>
        <v>41</v>
      </c>
      <c r="R95" s="150" t="s">
        <v>3499</v>
      </c>
      <c r="S95" s="150"/>
      <c r="T95" s="150"/>
      <c r="U95" s="466">
        <v>6.7</v>
      </c>
      <c r="V95" s="151" t="s">
        <v>3603</v>
      </c>
      <c r="W95" s="150" t="s">
        <v>56</v>
      </c>
      <c r="X95" s="150" t="s">
        <v>223</v>
      </c>
      <c r="Y95" s="150" t="s">
        <v>3611</v>
      </c>
      <c r="Z95" s="158">
        <v>41850</v>
      </c>
      <c r="AA95" s="158">
        <v>41485</v>
      </c>
      <c r="AC95" s="160"/>
      <c r="AD95" s="160" t="s">
        <v>3533</v>
      </c>
      <c r="AE95" s="160"/>
      <c r="AF95" s="160"/>
      <c r="AG95" s="160"/>
      <c r="AH95" s="179"/>
      <c r="AI95" s="160"/>
      <c r="AJ95" s="160"/>
      <c r="AK95" s="160"/>
      <c r="AL95" s="198"/>
      <c r="AM95" s="19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 t="s">
        <v>61</v>
      </c>
      <c r="BO95" s="18" t="s">
        <v>3277</v>
      </c>
      <c r="BP95" s="18" t="s">
        <v>976</v>
      </c>
      <c r="BQ95" s="343" t="s">
        <v>3612</v>
      </c>
      <c r="BR95" s="18" t="s">
        <v>978</v>
      </c>
      <c r="BS95" s="18" t="s">
        <v>66</v>
      </c>
      <c r="BT95" s="343" t="s">
        <v>67</v>
      </c>
      <c r="BU95" s="18"/>
      <c r="BV95" s="18"/>
      <c r="BW95" s="18"/>
      <c r="BX95" s="18"/>
      <c r="BY95" s="18"/>
      <c r="BZ95" s="18"/>
      <c r="CA95" s="18"/>
      <c r="CB95" s="18"/>
      <c r="C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</row>
    <row r="96" spans="1:207" s="159" customFormat="1" x14ac:dyDescent="0.25">
      <c r="A96" s="263" t="str">
        <f t="shared" si="6"/>
        <v>N-RE-WH-010074-E-XX-XX-XX-XX-02</v>
      </c>
      <c r="B96" s="150" t="s">
        <v>1010</v>
      </c>
      <c r="C96" s="150" t="str">
        <f t="shared" si="10"/>
        <v>2.53.07.FESC15.v02</v>
      </c>
      <c r="D96" s="150" t="s">
        <v>3599</v>
      </c>
      <c r="E96" s="150" t="s">
        <v>152</v>
      </c>
      <c r="F96" s="150" t="s">
        <v>50</v>
      </c>
      <c r="G96" s="151" t="s">
        <v>3613</v>
      </c>
      <c r="H96" s="151" t="s">
        <v>3601</v>
      </c>
      <c r="I96" s="151" t="s">
        <v>3610</v>
      </c>
      <c r="J96" s="162">
        <v>77</v>
      </c>
      <c r="K96" s="162">
        <v>0.7</v>
      </c>
      <c r="L96" s="171">
        <v>3.4000000000000002E-2</v>
      </c>
      <c r="M96" s="162">
        <v>394</v>
      </c>
      <c r="N96" s="171">
        <f>K96*L96</f>
        <v>2.3800000000000002E-2</v>
      </c>
      <c r="O96" s="166"/>
      <c r="P96" s="162">
        <v>10</v>
      </c>
      <c r="Q96" s="161">
        <f>22.5+18.5</f>
        <v>41</v>
      </c>
      <c r="R96" s="150" t="s">
        <v>3499</v>
      </c>
      <c r="S96" s="150"/>
      <c r="T96" s="150"/>
      <c r="U96" s="466">
        <v>6.7</v>
      </c>
      <c r="V96" s="151" t="s">
        <v>3603</v>
      </c>
      <c r="W96" s="150" t="s">
        <v>56</v>
      </c>
      <c r="X96" s="150" t="s">
        <v>223</v>
      </c>
      <c r="Y96" s="150" t="s">
        <v>3611</v>
      </c>
      <c r="Z96" s="158">
        <v>41850</v>
      </c>
      <c r="AA96" s="158">
        <v>41485</v>
      </c>
      <c r="AC96" s="160"/>
      <c r="AD96" s="160" t="s">
        <v>3533</v>
      </c>
      <c r="AE96" s="160"/>
      <c r="AF96" s="160"/>
      <c r="AG96" s="160"/>
      <c r="AH96" s="179"/>
      <c r="AI96" s="160"/>
      <c r="AJ96" s="160"/>
      <c r="AK96" s="160"/>
      <c r="AL96" s="198"/>
      <c r="AM96" s="19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 t="s">
        <v>61</v>
      </c>
      <c r="BO96" s="18" t="s">
        <v>3277</v>
      </c>
      <c r="BP96" s="18" t="s">
        <v>976</v>
      </c>
      <c r="BQ96" s="343" t="s">
        <v>3614</v>
      </c>
      <c r="BR96" s="18" t="s">
        <v>65</v>
      </c>
      <c r="BS96" s="18" t="s">
        <v>66</v>
      </c>
      <c r="BT96" s="343" t="s">
        <v>67</v>
      </c>
      <c r="BU96" s="18"/>
      <c r="BV96" s="18"/>
      <c r="BW96" s="18"/>
      <c r="BX96" s="18"/>
      <c r="BY96" s="18"/>
      <c r="BZ96" s="18"/>
      <c r="CA96" s="18"/>
      <c r="CB96" s="18"/>
      <c r="C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</row>
    <row r="97" spans="1:207" s="99" customFormat="1" x14ac:dyDescent="0.25">
      <c r="A97" s="263" t="str">
        <f t="shared" si="6"/>
        <v>N-RE-WH-010176-E-XX-XX-XX-XX-01</v>
      </c>
      <c r="B97" s="96" t="s">
        <v>3615</v>
      </c>
      <c r="C97" s="96" t="str">
        <f t="shared" si="10"/>
        <v>2.53.32FESC15b.v01</v>
      </c>
      <c r="D97" s="96" t="s">
        <v>3616</v>
      </c>
      <c r="E97" s="96" t="s">
        <v>142</v>
      </c>
      <c r="F97" s="96" t="s">
        <v>50</v>
      </c>
      <c r="G97" s="103" t="s">
        <v>3617</v>
      </c>
      <c r="H97" s="103" t="s">
        <v>3618</v>
      </c>
      <c r="I97" s="103" t="s">
        <v>3619</v>
      </c>
      <c r="J97" s="97">
        <v>77</v>
      </c>
      <c r="K97" s="97">
        <v>0.7</v>
      </c>
      <c r="L97" s="297">
        <f>N97/K97</f>
        <v>9.0000000000000011E-2</v>
      </c>
      <c r="M97" s="97">
        <v>794</v>
      </c>
      <c r="N97" s="297">
        <v>6.3E-2</v>
      </c>
      <c r="O97" s="291"/>
      <c r="P97" s="97">
        <v>10</v>
      </c>
      <c r="Q97" s="102">
        <v>42</v>
      </c>
      <c r="R97" s="96" t="s">
        <v>3499</v>
      </c>
      <c r="S97" s="96"/>
      <c r="T97" s="96"/>
      <c r="U97" s="469">
        <v>6.7</v>
      </c>
      <c r="V97" s="103" t="s">
        <v>3603</v>
      </c>
      <c r="W97" s="96" t="s">
        <v>3620</v>
      </c>
      <c r="X97" s="96" t="s">
        <v>223</v>
      </c>
      <c r="Y97" s="96"/>
      <c r="Z97" s="64"/>
      <c r="AA97" s="64">
        <v>42207</v>
      </c>
      <c r="AC97" s="95"/>
      <c r="AD97" s="95"/>
      <c r="AE97" s="95"/>
      <c r="AF97" s="95"/>
      <c r="AG97" s="95"/>
      <c r="AH97" s="307"/>
      <c r="AI97" s="95"/>
      <c r="AJ97" s="95"/>
      <c r="AK97" s="95"/>
      <c r="AL97" s="198"/>
      <c r="AM97" s="19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 t="s">
        <v>61</v>
      </c>
      <c r="BO97" s="18" t="s">
        <v>3277</v>
      </c>
      <c r="BP97" s="18" t="s">
        <v>976</v>
      </c>
      <c r="BQ97" s="343" t="s">
        <v>3621</v>
      </c>
      <c r="BR97" s="18" t="s">
        <v>65</v>
      </c>
      <c r="BS97" s="18" t="s">
        <v>66</v>
      </c>
      <c r="BT97" s="343" t="s">
        <v>382</v>
      </c>
      <c r="BU97" s="18"/>
      <c r="BV97" s="18"/>
      <c r="BW97" s="18"/>
      <c r="BX97" s="18"/>
      <c r="BY97" s="18"/>
      <c r="BZ97" s="18"/>
      <c r="CA97" s="18"/>
      <c r="CB97" s="18"/>
      <c r="CC97" s="18"/>
    </row>
    <row r="98" spans="1:207" s="99" customFormat="1" x14ac:dyDescent="0.25">
      <c r="A98" s="263" t="str">
        <f t="shared" si="6"/>
        <v>N-RE-WH-010177-G-XX-XX-XX-XX-01</v>
      </c>
      <c r="B98" s="96" t="s">
        <v>3622</v>
      </c>
      <c r="C98" s="96" t="str">
        <f t="shared" si="10"/>
        <v>2.53.33FESC15b.v01</v>
      </c>
      <c r="D98" s="96" t="s">
        <v>3616</v>
      </c>
      <c r="E98" s="96" t="s">
        <v>142</v>
      </c>
      <c r="F98" s="96" t="s">
        <v>967</v>
      </c>
      <c r="G98" s="103" t="s">
        <v>3623</v>
      </c>
      <c r="H98" s="103" t="s">
        <v>3618</v>
      </c>
      <c r="I98" s="103" t="s">
        <v>3619</v>
      </c>
      <c r="J98" s="97">
        <v>77</v>
      </c>
      <c r="K98" s="97"/>
      <c r="L98" s="297"/>
      <c r="M98" s="97"/>
      <c r="N98" s="297">
        <v>29.6</v>
      </c>
      <c r="O98" s="291"/>
      <c r="P98" s="97">
        <v>10</v>
      </c>
      <c r="Q98" s="102">
        <v>42</v>
      </c>
      <c r="R98" s="96" t="s">
        <v>3499</v>
      </c>
      <c r="S98" s="96"/>
      <c r="T98" s="96"/>
      <c r="U98" s="469">
        <v>6.7</v>
      </c>
      <c r="V98" s="103" t="s">
        <v>3603</v>
      </c>
      <c r="W98" s="96" t="s">
        <v>3620</v>
      </c>
      <c r="X98" s="96" t="s">
        <v>223</v>
      </c>
      <c r="Y98" s="96"/>
      <c r="Z98" s="64"/>
      <c r="AA98" s="64">
        <v>42207</v>
      </c>
      <c r="AC98" s="95"/>
      <c r="AD98" s="95"/>
      <c r="AE98" s="95"/>
      <c r="AF98" s="95"/>
      <c r="AG98" s="95"/>
      <c r="AH98" s="307"/>
      <c r="AI98" s="95"/>
      <c r="AJ98" s="95"/>
      <c r="AK98" s="95"/>
      <c r="AL98" s="198"/>
      <c r="AM98" s="19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 t="s">
        <v>61</v>
      </c>
      <c r="BO98" s="18" t="s">
        <v>3277</v>
      </c>
      <c r="BP98" s="18" t="s">
        <v>976</v>
      </c>
      <c r="BQ98" s="343" t="s">
        <v>3624</v>
      </c>
      <c r="BR98" s="18" t="s">
        <v>978</v>
      </c>
      <c r="BS98" s="18" t="s">
        <v>66</v>
      </c>
      <c r="BT98" s="343" t="s">
        <v>382</v>
      </c>
      <c r="BU98" s="18"/>
      <c r="BV98" s="18"/>
      <c r="BW98" s="18"/>
      <c r="BX98" s="18"/>
      <c r="BY98" s="18"/>
      <c r="BZ98" s="18"/>
      <c r="CA98" s="18"/>
      <c r="CB98" s="18"/>
      <c r="CC98" s="18"/>
    </row>
    <row r="99" spans="1:207" s="99" customFormat="1" x14ac:dyDescent="0.25">
      <c r="A99" s="263" t="str">
        <f t="shared" si="6"/>
        <v>N-RE-WH-010178-E-XX-XX-XX-XX-01</v>
      </c>
      <c r="B99" s="96" t="s">
        <v>3625</v>
      </c>
      <c r="C99" s="96" t="str">
        <f t="shared" si="10"/>
        <v>2.53.34FESC15b.v01</v>
      </c>
      <c r="D99" s="96" t="s">
        <v>3616</v>
      </c>
      <c r="E99" s="96" t="s">
        <v>142</v>
      </c>
      <c r="F99" s="96" t="s">
        <v>50</v>
      </c>
      <c r="G99" s="103" t="s">
        <v>3626</v>
      </c>
      <c r="H99" s="103" t="s">
        <v>3618</v>
      </c>
      <c r="I99" s="103" t="s">
        <v>3627</v>
      </c>
      <c r="J99" s="97">
        <v>77</v>
      </c>
      <c r="K99" s="97">
        <v>0.7</v>
      </c>
      <c r="L99" s="297">
        <f>N99/K99</f>
        <v>0.10000000000000002</v>
      </c>
      <c r="M99" s="97">
        <v>877</v>
      </c>
      <c r="N99" s="297">
        <v>7.0000000000000007E-2</v>
      </c>
      <c r="O99" s="291"/>
      <c r="P99" s="97">
        <v>10</v>
      </c>
      <c r="Q99" s="102">
        <v>42</v>
      </c>
      <c r="R99" s="96" t="s">
        <v>3499</v>
      </c>
      <c r="S99" s="96"/>
      <c r="T99" s="96"/>
      <c r="U99" s="469">
        <v>6.7</v>
      </c>
      <c r="V99" s="103" t="s">
        <v>3603</v>
      </c>
      <c r="W99" s="96" t="s">
        <v>3620</v>
      </c>
      <c r="X99" s="96" t="s">
        <v>223</v>
      </c>
      <c r="Y99" s="96"/>
      <c r="Z99" s="64"/>
      <c r="AA99" s="64">
        <v>42207</v>
      </c>
      <c r="AC99" s="95"/>
      <c r="AD99" s="95"/>
      <c r="AE99" s="95"/>
      <c r="AF99" s="95"/>
      <c r="AG99" s="95"/>
      <c r="AH99" s="307"/>
      <c r="AI99" s="95"/>
      <c r="AJ99" s="95"/>
      <c r="AK99" s="95"/>
      <c r="AL99" s="198"/>
      <c r="AM99" s="19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 t="s">
        <v>61</v>
      </c>
      <c r="BO99" s="18" t="s">
        <v>3277</v>
      </c>
      <c r="BP99" s="18" t="s">
        <v>976</v>
      </c>
      <c r="BQ99" s="343" t="s">
        <v>3628</v>
      </c>
      <c r="BR99" s="18" t="s">
        <v>65</v>
      </c>
      <c r="BS99" s="18" t="s">
        <v>66</v>
      </c>
      <c r="BT99" s="343" t="s">
        <v>382</v>
      </c>
      <c r="BU99" s="18"/>
      <c r="BV99" s="18"/>
      <c r="BW99" s="18"/>
      <c r="BX99" s="18"/>
      <c r="BY99" s="18"/>
      <c r="BZ99" s="18"/>
      <c r="CA99" s="18"/>
      <c r="CB99" s="18"/>
      <c r="CC99" s="18"/>
    </row>
    <row r="100" spans="1:207" s="99" customFormat="1" x14ac:dyDescent="0.25">
      <c r="A100" s="263" t="str">
        <f t="shared" si="6"/>
        <v>N-RE-WH-010179-G-XX-XX-XX-XX-01</v>
      </c>
      <c r="B100" s="96" t="s">
        <v>3629</v>
      </c>
      <c r="C100" s="96" t="str">
        <f t="shared" si="10"/>
        <v>2.53.35FESC15b.v01</v>
      </c>
      <c r="D100" s="96" t="s">
        <v>3616</v>
      </c>
      <c r="E100" s="96" t="s">
        <v>142</v>
      </c>
      <c r="F100" s="96" t="s">
        <v>967</v>
      </c>
      <c r="G100" s="103" t="s">
        <v>3630</v>
      </c>
      <c r="H100" s="103" t="s">
        <v>3618</v>
      </c>
      <c r="I100" s="103" t="s">
        <v>3627</v>
      </c>
      <c r="J100" s="97">
        <v>77</v>
      </c>
      <c r="K100" s="97"/>
      <c r="L100" s="297"/>
      <c r="M100" s="97"/>
      <c r="N100" s="297">
        <v>33.200000000000003</v>
      </c>
      <c r="O100" s="291"/>
      <c r="P100" s="97">
        <v>10</v>
      </c>
      <c r="Q100" s="102">
        <v>42</v>
      </c>
      <c r="R100" s="96" t="s">
        <v>3499</v>
      </c>
      <c r="S100" s="96"/>
      <c r="T100" s="96"/>
      <c r="U100" s="469">
        <v>6.7</v>
      </c>
      <c r="V100" s="103" t="s">
        <v>3603</v>
      </c>
      <c r="W100" s="96" t="s">
        <v>3620</v>
      </c>
      <c r="X100" s="96" t="s">
        <v>223</v>
      </c>
      <c r="Y100" s="96"/>
      <c r="Z100" s="64"/>
      <c r="AA100" s="64">
        <v>42207</v>
      </c>
      <c r="AC100" s="95"/>
      <c r="AD100" s="95"/>
      <c r="AE100" s="95"/>
      <c r="AF100" s="95"/>
      <c r="AG100" s="95"/>
      <c r="AH100" s="307"/>
      <c r="AI100" s="95"/>
      <c r="AJ100" s="95"/>
      <c r="AK100" s="95"/>
      <c r="AL100" s="198"/>
      <c r="AM100" s="19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 t="s">
        <v>61</v>
      </c>
      <c r="BO100" s="18" t="s">
        <v>3277</v>
      </c>
      <c r="BP100" s="18" t="s">
        <v>976</v>
      </c>
      <c r="BQ100" s="343" t="s">
        <v>3631</v>
      </c>
      <c r="BR100" s="18" t="s">
        <v>978</v>
      </c>
      <c r="BS100" s="18" t="s">
        <v>66</v>
      </c>
      <c r="BT100" s="343" t="s">
        <v>382</v>
      </c>
      <c r="BU100" s="18"/>
      <c r="BV100" s="18"/>
      <c r="BW100" s="18"/>
      <c r="BX100" s="18"/>
      <c r="BY100" s="18"/>
      <c r="BZ100" s="18"/>
      <c r="CA100" s="18"/>
      <c r="CB100" s="18"/>
      <c r="CC100" s="18"/>
    </row>
    <row r="101" spans="1:207" s="159" customFormat="1" x14ac:dyDescent="0.25">
      <c r="A101" s="263" t="str">
        <f t="shared" si="6"/>
        <v>N-RE-WH-010162-G-XX-XX-XX-XX-01</v>
      </c>
      <c r="B101" s="211" t="s">
        <v>1010</v>
      </c>
      <c r="C101" s="211" t="str">
        <f t="shared" si="10"/>
        <v>2.53.07.FESC15.v02</v>
      </c>
      <c r="D101" s="211" t="s">
        <v>3599</v>
      </c>
      <c r="E101" s="211" t="s">
        <v>152</v>
      </c>
      <c r="F101" s="211" t="s">
        <v>967</v>
      </c>
      <c r="G101" s="216" t="s">
        <v>3632</v>
      </c>
      <c r="H101" s="216" t="s">
        <v>1083</v>
      </c>
      <c r="I101" s="216" t="s">
        <v>3633</v>
      </c>
      <c r="J101" s="212">
        <v>77</v>
      </c>
      <c r="K101" s="212"/>
      <c r="L101" s="248"/>
      <c r="M101" s="212"/>
      <c r="N101" s="248"/>
      <c r="O101" s="222">
        <v>3.6</v>
      </c>
      <c r="P101" s="212">
        <v>10</v>
      </c>
      <c r="Q101" s="224">
        <v>22.5</v>
      </c>
      <c r="R101" s="211" t="s">
        <v>3499</v>
      </c>
      <c r="S101" s="211"/>
      <c r="T101" s="211"/>
      <c r="U101" s="470">
        <v>15.7</v>
      </c>
      <c r="V101" s="216" t="s">
        <v>919</v>
      </c>
      <c r="W101" s="211" t="s">
        <v>56</v>
      </c>
      <c r="X101" s="211" t="s">
        <v>223</v>
      </c>
      <c r="Y101" s="211"/>
      <c r="Z101" s="217"/>
      <c r="AA101" s="217">
        <v>41851</v>
      </c>
      <c r="AB101" s="218"/>
      <c r="AC101" s="210"/>
      <c r="AD101" s="210"/>
      <c r="AE101" s="210"/>
      <c r="AF101" s="210"/>
      <c r="AG101" s="210"/>
      <c r="AH101" s="237"/>
      <c r="AI101" s="210"/>
      <c r="AJ101" s="210"/>
      <c r="AK101" s="210"/>
      <c r="AL101" s="198"/>
      <c r="AM101" s="19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 t="s">
        <v>61</v>
      </c>
      <c r="BO101" s="18" t="s">
        <v>3277</v>
      </c>
      <c r="BP101" s="18" t="s">
        <v>976</v>
      </c>
      <c r="BQ101" s="343" t="s">
        <v>3634</v>
      </c>
      <c r="BR101" s="18" t="s">
        <v>978</v>
      </c>
      <c r="BS101" s="18" t="s">
        <v>66</v>
      </c>
      <c r="BT101" s="343" t="s">
        <v>382</v>
      </c>
      <c r="BU101" s="18"/>
      <c r="BV101" s="18"/>
      <c r="BW101" s="18"/>
      <c r="BX101" s="18"/>
      <c r="BY101" s="18"/>
      <c r="BZ101" s="18"/>
      <c r="CA101" s="18"/>
      <c r="CB101" s="18"/>
      <c r="C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</row>
    <row r="102" spans="1:207" s="159" customFormat="1" x14ac:dyDescent="0.25">
      <c r="A102" s="263" t="str">
        <f t="shared" si="6"/>
        <v>N-RE-WH-010163-E-XX-XX-XX-XX-01</v>
      </c>
      <c r="B102" s="211" t="s">
        <v>1010</v>
      </c>
      <c r="C102" s="211" t="str">
        <f t="shared" si="10"/>
        <v>2.53.07.FESC15.v02</v>
      </c>
      <c r="D102" s="211" t="s">
        <v>3599</v>
      </c>
      <c r="E102" s="211" t="s">
        <v>152</v>
      </c>
      <c r="F102" s="211" t="s">
        <v>50</v>
      </c>
      <c r="G102" s="216" t="s">
        <v>3635</v>
      </c>
      <c r="H102" s="216" t="s">
        <v>1083</v>
      </c>
      <c r="I102" s="216" t="s">
        <v>3633</v>
      </c>
      <c r="J102" s="212">
        <v>77</v>
      </c>
      <c r="K102" s="212">
        <v>0.7</v>
      </c>
      <c r="L102" s="234">
        <v>9.4000000000000004E-3</v>
      </c>
      <c r="M102" s="212">
        <v>82</v>
      </c>
      <c r="N102" s="248">
        <f>K102*L102</f>
        <v>6.5799999999999999E-3</v>
      </c>
      <c r="O102" s="222"/>
      <c r="P102" s="212">
        <v>10</v>
      </c>
      <c r="Q102" s="224">
        <v>22.5</v>
      </c>
      <c r="R102" s="211" t="s">
        <v>3499</v>
      </c>
      <c r="S102" s="211"/>
      <c r="T102" s="211"/>
      <c r="U102" s="470">
        <v>15.7</v>
      </c>
      <c r="V102" s="216" t="s">
        <v>919</v>
      </c>
      <c r="W102" s="211" t="s">
        <v>56</v>
      </c>
      <c r="X102" s="211" t="s">
        <v>223</v>
      </c>
      <c r="Y102" s="211"/>
      <c r="Z102" s="217"/>
      <c r="AA102" s="217">
        <v>41851</v>
      </c>
      <c r="AB102" s="218"/>
      <c r="AC102" s="210"/>
      <c r="AD102" s="210"/>
      <c r="AE102" s="210"/>
      <c r="AF102" s="210"/>
      <c r="AG102" s="210"/>
      <c r="AH102" s="237"/>
      <c r="AI102" s="210"/>
      <c r="AJ102" s="210"/>
      <c r="AK102" s="210"/>
      <c r="AL102" s="198"/>
      <c r="AM102" s="19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 t="s">
        <v>61</v>
      </c>
      <c r="BO102" s="18" t="s">
        <v>3277</v>
      </c>
      <c r="BP102" s="18" t="s">
        <v>976</v>
      </c>
      <c r="BQ102" s="343" t="s">
        <v>3636</v>
      </c>
      <c r="BR102" s="18" t="s">
        <v>65</v>
      </c>
      <c r="BS102" s="18" t="s">
        <v>66</v>
      </c>
      <c r="BT102" s="343" t="s">
        <v>382</v>
      </c>
      <c r="BU102" s="18"/>
      <c r="BV102" s="18"/>
      <c r="BW102" s="18"/>
      <c r="BX102" s="18"/>
      <c r="BY102" s="18"/>
      <c r="BZ102" s="18"/>
      <c r="CA102" s="18"/>
      <c r="CB102" s="18"/>
      <c r="C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</row>
    <row r="103" spans="1:207" s="159" customFormat="1" x14ac:dyDescent="0.25">
      <c r="A103" s="263" t="str">
        <f t="shared" si="6"/>
        <v>N-RE-WH-010164-G-XX-XX-XX-XX-01</v>
      </c>
      <c r="B103" s="211" t="s">
        <v>1010</v>
      </c>
      <c r="C103" s="211" t="str">
        <f t="shared" si="10"/>
        <v>2.53.07.FESC15.v02</v>
      </c>
      <c r="D103" s="211" t="s">
        <v>3599</v>
      </c>
      <c r="E103" s="211" t="s">
        <v>152</v>
      </c>
      <c r="F103" s="211" t="s">
        <v>967</v>
      </c>
      <c r="G103" s="216" t="s">
        <v>3637</v>
      </c>
      <c r="H103" s="216" t="s">
        <v>1088</v>
      </c>
      <c r="I103" s="216" t="s">
        <v>3633</v>
      </c>
      <c r="J103" s="212">
        <v>77</v>
      </c>
      <c r="K103" s="212"/>
      <c r="L103" s="234"/>
      <c r="M103" s="212"/>
      <c r="N103" s="248"/>
      <c r="O103" s="222">
        <v>3.1</v>
      </c>
      <c r="P103" s="212">
        <v>10</v>
      </c>
      <c r="Q103" s="224">
        <v>22.5</v>
      </c>
      <c r="R103" s="211" t="s">
        <v>3499</v>
      </c>
      <c r="S103" s="211"/>
      <c r="T103" s="211"/>
      <c r="U103" s="470">
        <v>15.7</v>
      </c>
      <c r="V103" s="216" t="s">
        <v>919</v>
      </c>
      <c r="W103" s="211" t="s">
        <v>56</v>
      </c>
      <c r="X103" s="211" t="s">
        <v>223</v>
      </c>
      <c r="Y103" s="211"/>
      <c r="Z103" s="217"/>
      <c r="AA103" s="217">
        <v>41851</v>
      </c>
      <c r="AB103" s="218"/>
      <c r="AC103" s="210"/>
      <c r="AD103" s="210"/>
      <c r="AE103" s="210"/>
      <c r="AF103" s="210"/>
      <c r="AG103" s="210"/>
      <c r="AH103" s="237"/>
      <c r="AI103" s="210"/>
      <c r="AJ103" s="210"/>
      <c r="AK103" s="210"/>
      <c r="AL103" s="198"/>
      <c r="AM103" s="19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 t="s">
        <v>61</v>
      </c>
      <c r="BO103" s="18" t="s">
        <v>3277</v>
      </c>
      <c r="BP103" s="18" t="s">
        <v>976</v>
      </c>
      <c r="BQ103" s="343" t="s">
        <v>3638</v>
      </c>
      <c r="BR103" s="18" t="s">
        <v>978</v>
      </c>
      <c r="BS103" s="18" t="s">
        <v>66</v>
      </c>
      <c r="BT103" s="343" t="s">
        <v>382</v>
      </c>
      <c r="BU103" s="18"/>
      <c r="BV103" s="18"/>
      <c r="BW103" s="18"/>
      <c r="BX103" s="18"/>
      <c r="BY103" s="18"/>
      <c r="BZ103" s="18"/>
      <c r="CA103" s="18"/>
      <c r="CB103" s="18"/>
      <c r="C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</row>
    <row r="104" spans="1:207" s="159" customFormat="1" x14ac:dyDescent="0.25">
      <c r="A104" s="263" t="str">
        <f t="shared" si="6"/>
        <v>N-RE-WH-010165-E-XX-XX-XX-XX-01</v>
      </c>
      <c r="B104" s="211" t="s">
        <v>1010</v>
      </c>
      <c r="C104" s="211" t="str">
        <f t="shared" si="10"/>
        <v>2.53.07.FESC15.v02</v>
      </c>
      <c r="D104" s="211" t="s">
        <v>3599</v>
      </c>
      <c r="E104" s="211" t="s">
        <v>152</v>
      </c>
      <c r="F104" s="211" t="s">
        <v>50</v>
      </c>
      <c r="G104" s="216" t="s">
        <v>3639</v>
      </c>
      <c r="H104" s="216" t="s">
        <v>1088</v>
      </c>
      <c r="I104" s="216" t="s">
        <v>3633</v>
      </c>
      <c r="J104" s="212">
        <v>77</v>
      </c>
      <c r="K104" s="212">
        <v>0.7</v>
      </c>
      <c r="L104" s="234">
        <v>8.0999999999999996E-3</v>
      </c>
      <c r="M104" s="212">
        <v>71</v>
      </c>
      <c r="N104" s="248">
        <f>K104*L104</f>
        <v>5.6699999999999997E-3</v>
      </c>
      <c r="O104" s="222"/>
      <c r="P104" s="212">
        <v>10</v>
      </c>
      <c r="Q104" s="224">
        <v>22.5</v>
      </c>
      <c r="R104" s="211" t="s">
        <v>3499</v>
      </c>
      <c r="S104" s="211"/>
      <c r="T104" s="211"/>
      <c r="U104" s="470">
        <v>15.7</v>
      </c>
      <c r="V104" s="216" t="s">
        <v>919</v>
      </c>
      <c r="W104" s="211" t="s">
        <v>56</v>
      </c>
      <c r="X104" s="211" t="s">
        <v>223</v>
      </c>
      <c r="Y104" s="211"/>
      <c r="Z104" s="217"/>
      <c r="AA104" s="217">
        <v>41851</v>
      </c>
      <c r="AB104" s="218"/>
      <c r="AC104" s="210"/>
      <c r="AD104" s="210"/>
      <c r="AE104" s="210"/>
      <c r="AF104" s="210"/>
      <c r="AG104" s="210"/>
      <c r="AH104" s="237"/>
      <c r="AI104" s="210"/>
      <c r="AJ104" s="210"/>
      <c r="AK104" s="210"/>
      <c r="AL104" s="198"/>
      <c r="AM104" s="19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 t="s">
        <v>61</v>
      </c>
      <c r="BO104" s="18" t="s">
        <v>3277</v>
      </c>
      <c r="BP104" s="18" t="s">
        <v>976</v>
      </c>
      <c r="BQ104" s="343" t="s">
        <v>3640</v>
      </c>
      <c r="BR104" s="18" t="s">
        <v>65</v>
      </c>
      <c r="BS104" s="18" t="s">
        <v>66</v>
      </c>
      <c r="BT104" s="343" t="s">
        <v>382</v>
      </c>
      <c r="BU104" s="18"/>
      <c r="BV104" s="18"/>
      <c r="BW104" s="18"/>
      <c r="BX104" s="18"/>
      <c r="BY104" s="18"/>
      <c r="BZ104" s="18"/>
      <c r="CA104" s="18"/>
      <c r="CB104" s="18"/>
      <c r="C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</row>
    <row r="105" spans="1:207" s="159" customFormat="1" x14ac:dyDescent="0.25">
      <c r="A105" s="263" t="str">
        <f t="shared" si="6"/>
        <v>N-RE-WH-010166-G-XX-XX-XX-XX-01</v>
      </c>
      <c r="B105" s="211" t="s">
        <v>1010</v>
      </c>
      <c r="C105" s="211" t="str">
        <f t="shared" si="10"/>
        <v>2.53.07.FESC15.v02</v>
      </c>
      <c r="D105" s="211" t="s">
        <v>3599</v>
      </c>
      <c r="E105" s="211" t="s">
        <v>152</v>
      </c>
      <c r="F105" s="211" t="s">
        <v>967</v>
      </c>
      <c r="G105" s="216" t="s">
        <v>3641</v>
      </c>
      <c r="H105" s="216" t="s">
        <v>1092</v>
      </c>
      <c r="I105" s="216" t="s">
        <v>3633</v>
      </c>
      <c r="J105" s="212">
        <v>77</v>
      </c>
      <c r="K105" s="212"/>
      <c r="L105" s="234"/>
      <c r="M105" s="212"/>
      <c r="N105" s="248"/>
      <c r="O105" s="222">
        <v>2.7</v>
      </c>
      <c r="P105" s="212">
        <v>10</v>
      </c>
      <c r="Q105" s="224">
        <v>22.5</v>
      </c>
      <c r="R105" s="211" t="s">
        <v>3499</v>
      </c>
      <c r="S105" s="211"/>
      <c r="T105" s="211"/>
      <c r="U105" s="470">
        <v>15.7</v>
      </c>
      <c r="V105" s="216" t="s">
        <v>919</v>
      </c>
      <c r="W105" s="211" t="s">
        <v>56</v>
      </c>
      <c r="X105" s="211" t="s">
        <v>223</v>
      </c>
      <c r="Y105" s="211"/>
      <c r="Z105" s="217"/>
      <c r="AA105" s="217">
        <v>41851</v>
      </c>
      <c r="AB105" s="218"/>
      <c r="AC105" s="210"/>
      <c r="AD105" s="210"/>
      <c r="AE105" s="210"/>
      <c r="AF105" s="210"/>
      <c r="AG105" s="210"/>
      <c r="AH105" s="237"/>
      <c r="AI105" s="210"/>
      <c r="AJ105" s="210"/>
      <c r="AK105" s="210"/>
      <c r="AL105" s="198"/>
      <c r="AM105" s="19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 t="s">
        <v>61</v>
      </c>
      <c r="BO105" s="18" t="s">
        <v>3277</v>
      </c>
      <c r="BP105" s="18" t="s">
        <v>976</v>
      </c>
      <c r="BQ105" s="343" t="s">
        <v>3642</v>
      </c>
      <c r="BR105" s="18" t="s">
        <v>978</v>
      </c>
      <c r="BS105" s="18" t="s">
        <v>66</v>
      </c>
      <c r="BT105" s="343" t="s">
        <v>382</v>
      </c>
      <c r="BU105" s="18"/>
      <c r="BV105" s="18"/>
      <c r="BW105" s="18"/>
      <c r="BX105" s="18"/>
      <c r="BY105" s="18"/>
      <c r="BZ105" s="18"/>
      <c r="CA105" s="18"/>
      <c r="CB105" s="18"/>
      <c r="C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</row>
    <row r="106" spans="1:207" s="159" customFormat="1" x14ac:dyDescent="0.25">
      <c r="A106" s="263" t="str">
        <f t="shared" si="6"/>
        <v>N-RE-WH-010167-E-XX-XX-XX-XX-01</v>
      </c>
      <c r="B106" s="211" t="s">
        <v>1010</v>
      </c>
      <c r="C106" s="211" t="str">
        <f t="shared" si="10"/>
        <v>2.53.07.FESC15.v02</v>
      </c>
      <c r="D106" s="211" t="s">
        <v>3599</v>
      </c>
      <c r="E106" s="211" t="s">
        <v>152</v>
      </c>
      <c r="F106" s="211" t="s">
        <v>50</v>
      </c>
      <c r="G106" s="216" t="s">
        <v>3643</v>
      </c>
      <c r="H106" s="216" t="s">
        <v>1092</v>
      </c>
      <c r="I106" s="216" t="s">
        <v>3633</v>
      </c>
      <c r="J106" s="212">
        <v>77</v>
      </c>
      <c r="K106" s="212">
        <v>0.7</v>
      </c>
      <c r="L106" s="234">
        <v>6.8999999999999999E-3</v>
      </c>
      <c r="M106" s="212">
        <v>60</v>
      </c>
      <c r="N106" s="248">
        <f>K106*L106</f>
        <v>4.8299999999999992E-3</v>
      </c>
      <c r="O106" s="222"/>
      <c r="P106" s="212">
        <v>10</v>
      </c>
      <c r="Q106" s="224">
        <v>22.5</v>
      </c>
      <c r="R106" s="211" t="s">
        <v>3499</v>
      </c>
      <c r="S106" s="211"/>
      <c r="T106" s="211"/>
      <c r="U106" s="470">
        <v>15.7</v>
      </c>
      <c r="V106" s="216" t="s">
        <v>919</v>
      </c>
      <c r="W106" s="211" t="s">
        <v>56</v>
      </c>
      <c r="X106" s="211" t="s">
        <v>223</v>
      </c>
      <c r="Y106" s="211"/>
      <c r="Z106" s="217"/>
      <c r="AA106" s="217">
        <v>41851</v>
      </c>
      <c r="AB106" s="218"/>
      <c r="AC106" s="210"/>
      <c r="AD106" s="210"/>
      <c r="AE106" s="210"/>
      <c r="AF106" s="210"/>
      <c r="AG106" s="210"/>
      <c r="AH106" s="237"/>
      <c r="AI106" s="210"/>
      <c r="AJ106" s="210"/>
      <c r="AK106" s="210"/>
      <c r="AL106" s="198"/>
      <c r="AM106" s="19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 t="s">
        <v>61</v>
      </c>
      <c r="BO106" s="18" t="s">
        <v>3277</v>
      </c>
      <c r="BP106" s="18" t="s">
        <v>976</v>
      </c>
      <c r="BQ106" s="343" t="s">
        <v>3644</v>
      </c>
      <c r="BR106" s="18" t="s">
        <v>65</v>
      </c>
      <c r="BS106" s="18" t="s">
        <v>66</v>
      </c>
      <c r="BT106" s="343" t="s">
        <v>382</v>
      </c>
      <c r="BU106" s="18"/>
      <c r="BV106" s="18"/>
      <c r="BW106" s="18"/>
      <c r="BX106" s="18"/>
      <c r="BY106" s="18"/>
      <c r="BZ106" s="18"/>
      <c r="CA106" s="18"/>
      <c r="CB106" s="18"/>
      <c r="C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</row>
    <row r="107" spans="1:207" s="18" customFormat="1" x14ac:dyDescent="0.25">
      <c r="A107" s="263" t="str">
        <f t="shared" si="6"/>
        <v>N-RE-WH-010075-E-XX-XX-XX-XX-02</v>
      </c>
      <c r="B107" s="2" t="s">
        <v>1019</v>
      </c>
      <c r="C107" s="2" t="str">
        <f t="shared" si="10"/>
        <v>2.53.08.FESC17.v02</v>
      </c>
      <c r="D107" s="2" t="s">
        <v>3645</v>
      </c>
      <c r="E107" s="2" t="s">
        <v>152</v>
      </c>
      <c r="F107" s="2" t="s">
        <v>50</v>
      </c>
      <c r="G107" s="3" t="s">
        <v>3646</v>
      </c>
      <c r="H107" s="3" t="s">
        <v>3647</v>
      </c>
      <c r="I107" s="3" t="s">
        <v>3648</v>
      </c>
      <c r="J107" s="496">
        <v>77</v>
      </c>
      <c r="K107" s="496">
        <v>0.7</v>
      </c>
      <c r="L107" s="11">
        <f>N107/K107</f>
        <v>3.2857142857142856E-2</v>
      </c>
      <c r="M107" s="496">
        <v>208</v>
      </c>
      <c r="N107" s="11">
        <v>2.3E-2</v>
      </c>
      <c r="O107" s="496"/>
      <c r="P107" s="496">
        <v>20</v>
      </c>
      <c r="Q107" s="12">
        <v>742</v>
      </c>
      <c r="R107" s="2" t="s">
        <v>3499</v>
      </c>
      <c r="S107" s="2"/>
      <c r="T107" s="2"/>
      <c r="U107" s="12">
        <v>280</v>
      </c>
      <c r="V107" s="2" t="s">
        <v>505</v>
      </c>
      <c r="W107" s="2" t="s">
        <v>474</v>
      </c>
      <c r="X107" s="2" t="s">
        <v>223</v>
      </c>
      <c r="Y107" s="2" t="s">
        <v>3532</v>
      </c>
      <c r="Z107" s="58">
        <v>41851</v>
      </c>
      <c r="AA107" s="58"/>
      <c r="AC107" s="108"/>
      <c r="AD107" s="108" t="s">
        <v>3533</v>
      </c>
      <c r="AE107" s="117"/>
      <c r="AF107" s="117"/>
      <c r="AG107" s="117"/>
      <c r="AH107" s="89"/>
      <c r="AI107" s="108"/>
      <c r="AJ107" s="108"/>
      <c r="AK107" s="108"/>
      <c r="AL107" s="198"/>
      <c r="AM107" s="198"/>
      <c r="BN107" s="18" t="s">
        <v>61</v>
      </c>
      <c r="BO107" s="18" t="s">
        <v>3277</v>
      </c>
      <c r="BP107" s="18" t="s">
        <v>976</v>
      </c>
      <c r="BQ107" s="343" t="s">
        <v>3649</v>
      </c>
      <c r="BR107" s="18" t="s">
        <v>65</v>
      </c>
      <c r="BS107" s="18" t="s">
        <v>66</v>
      </c>
      <c r="BT107" s="343" t="s">
        <v>67</v>
      </c>
    </row>
    <row r="108" spans="1:207" s="18" customFormat="1" ht="15" customHeight="1" x14ac:dyDescent="0.25">
      <c r="A108" s="263" t="str">
        <f t="shared" si="6"/>
        <v>N-RE-WH-010076-G-XX-XX-XX-XX-02</v>
      </c>
      <c r="B108" s="2" t="s">
        <v>1019</v>
      </c>
      <c r="C108" s="2" t="str">
        <f t="shared" si="10"/>
        <v>2.53.08.FESC17.v02</v>
      </c>
      <c r="D108" s="2" t="s">
        <v>3645</v>
      </c>
      <c r="E108" s="2" t="s">
        <v>152</v>
      </c>
      <c r="F108" s="2" t="s">
        <v>967</v>
      </c>
      <c r="G108" s="3" t="s">
        <v>3650</v>
      </c>
      <c r="H108" s="3" t="s">
        <v>3647</v>
      </c>
      <c r="I108" s="3" t="s">
        <v>3648</v>
      </c>
      <c r="J108" s="496">
        <v>77</v>
      </c>
      <c r="K108" s="88"/>
      <c r="L108" s="88"/>
      <c r="M108" s="88"/>
      <c r="N108" s="88"/>
      <c r="O108" s="6">
        <v>10.199999999999999</v>
      </c>
      <c r="P108" s="496">
        <v>20</v>
      </c>
      <c r="Q108" s="12">
        <v>742</v>
      </c>
      <c r="R108" s="2" t="s">
        <v>3499</v>
      </c>
      <c r="S108" s="2"/>
      <c r="T108" s="2"/>
      <c r="U108" s="86">
        <v>280</v>
      </c>
      <c r="V108" s="2" t="s">
        <v>505</v>
      </c>
      <c r="W108" s="2" t="s">
        <v>474</v>
      </c>
      <c r="X108" s="2" t="s">
        <v>223</v>
      </c>
      <c r="Y108" s="2" t="s">
        <v>3532</v>
      </c>
      <c r="Z108" s="58">
        <v>41851</v>
      </c>
      <c r="AA108" s="58"/>
      <c r="AC108" s="108"/>
      <c r="AD108" s="108" t="s">
        <v>3533</v>
      </c>
      <c r="AE108" s="117"/>
      <c r="AF108" s="117"/>
      <c r="AG108" s="117"/>
      <c r="AH108" s="89"/>
      <c r="AI108" s="108"/>
      <c r="AJ108" s="108"/>
      <c r="AK108" s="108"/>
      <c r="AL108" s="198"/>
      <c r="AM108" s="198"/>
      <c r="BN108" s="18" t="s">
        <v>61</v>
      </c>
      <c r="BO108" s="18" t="s">
        <v>3277</v>
      </c>
      <c r="BP108" s="18" t="s">
        <v>976</v>
      </c>
      <c r="BQ108" s="343" t="s">
        <v>3651</v>
      </c>
      <c r="BR108" s="18" t="s">
        <v>978</v>
      </c>
      <c r="BS108" s="18" t="s">
        <v>66</v>
      </c>
      <c r="BT108" s="343" t="s">
        <v>67</v>
      </c>
    </row>
    <row r="109" spans="1:207" s="18" customFormat="1" x14ac:dyDescent="0.25">
      <c r="A109" s="263" t="str">
        <f t="shared" si="6"/>
        <v>N-RE-HV-010077-E-XX-XX-XX-XX-02</v>
      </c>
      <c r="B109" s="2" t="s">
        <v>3652</v>
      </c>
      <c r="C109" s="2" t="str">
        <f t="shared" si="10"/>
        <v>3.07.01.FESH7.v02</v>
      </c>
      <c r="D109" s="2" t="s">
        <v>1244</v>
      </c>
      <c r="E109" s="2" t="s">
        <v>152</v>
      </c>
      <c r="F109" s="2" t="s">
        <v>50</v>
      </c>
      <c r="G109" s="3" t="s">
        <v>3653</v>
      </c>
      <c r="H109" s="3" t="s">
        <v>3654</v>
      </c>
      <c r="I109" s="3" t="s">
        <v>3655</v>
      </c>
      <c r="J109" s="496">
        <v>576</v>
      </c>
      <c r="K109" s="4">
        <v>1</v>
      </c>
      <c r="L109" s="496">
        <v>0.108</v>
      </c>
      <c r="M109" s="496">
        <v>62</v>
      </c>
      <c r="N109" s="496">
        <v>0.108</v>
      </c>
      <c r="O109" s="6"/>
      <c r="P109" s="496">
        <v>15</v>
      </c>
      <c r="Q109" s="12">
        <v>16</v>
      </c>
      <c r="R109" s="2" t="s">
        <v>3499</v>
      </c>
      <c r="S109" s="2"/>
      <c r="T109" s="2"/>
      <c r="U109" s="12">
        <v>0</v>
      </c>
      <c r="V109" s="3" t="s">
        <v>3274</v>
      </c>
      <c r="W109" s="3"/>
      <c r="X109" s="3" t="s">
        <v>223</v>
      </c>
      <c r="Y109" s="2" t="s">
        <v>3656</v>
      </c>
      <c r="Z109" s="58" t="s">
        <v>693</v>
      </c>
      <c r="AA109" s="58"/>
      <c r="AC109" s="108"/>
      <c r="AD109" s="108" t="s">
        <v>3533</v>
      </c>
      <c r="AG109" s="108"/>
      <c r="AH109" s="89"/>
      <c r="AI109" s="108"/>
      <c r="AJ109" s="108"/>
      <c r="AK109" s="108"/>
      <c r="AM109" s="198"/>
      <c r="BN109" s="18" t="s">
        <v>61</v>
      </c>
      <c r="BO109" s="18" t="s">
        <v>3277</v>
      </c>
      <c r="BP109" s="18" t="s">
        <v>1168</v>
      </c>
      <c r="BQ109" s="343" t="s">
        <v>3657</v>
      </c>
      <c r="BR109" s="18" t="s">
        <v>65</v>
      </c>
      <c r="BS109" s="18" t="s">
        <v>66</v>
      </c>
      <c r="BT109" s="343" t="s">
        <v>67</v>
      </c>
    </row>
    <row r="110" spans="1:207" s="18" customFormat="1" x14ac:dyDescent="0.25">
      <c r="A110" s="263" t="str">
        <f t="shared" si="6"/>
        <v>N-RE-HV-010078-E-XX-XX-XX-XX-02</v>
      </c>
      <c r="B110" s="2" t="s">
        <v>3652</v>
      </c>
      <c r="C110" s="2" t="str">
        <f t="shared" si="10"/>
        <v>3.07.01.FESH9.v01</v>
      </c>
      <c r="D110" s="2" t="s">
        <v>3658</v>
      </c>
      <c r="E110" s="2" t="s">
        <v>142</v>
      </c>
      <c r="F110" s="2" t="s">
        <v>50</v>
      </c>
      <c r="G110" s="3" t="s">
        <v>3659</v>
      </c>
      <c r="H110" s="3" t="s">
        <v>3660</v>
      </c>
      <c r="I110" s="3" t="s">
        <v>3659</v>
      </c>
      <c r="J110" s="496">
        <v>8760</v>
      </c>
      <c r="K110" s="496">
        <v>0.9</v>
      </c>
      <c r="L110" s="496">
        <v>7.2999999999999995E-2</v>
      </c>
      <c r="M110" s="496">
        <v>730</v>
      </c>
      <c r="N110" s="496">
        <f>K110*L110</f>
        <v>6.5699999999999995E-2</v>
      </c>
      <c r="O110" s="6"/>
      <c r="P110" s="496">
        <v>10</v>
      </c>
      <c r="Q110" s="12">
        <v>280</v>
      </c>
      <c r="R110" s="8" t="s">
        <v>3661</v>
      </c>
      <c r="S110" s="8"/>
      <c r="T110" s="2"/>
      <c r="U110" s="12">
        <v>508</v>
      </c>
      <c r="V110" s="3" t="s">
        <v>919</v>
      </c>
      <c r="W110" s="3" t="s">
        <v>56</v>
      </c>
      <c r="X110" s="3" t="s">
        <v>223</v>
      </c>
      <c r="Y110" s="2" t="s">
        <v>3500</v>
      </c>
      <c r="Z110" s="58" t="s">
        <v>2254</v>
      </c>
      <c r="AA110" s="58"/>
      <c r="AC110" s="108"/>
      <c r="AD110" s="108" t="s">
        <v>3533</v>
      </c>
      <c r="AE110" s="117"/>
      <c r="AF110" s="117"/>
      <c r="AG110" s="117"/>
      <c r="AH110" s="89"/>
      <c r="AI110" s="108"/>
      <c r="AJ110" s="108"/>
      <c r="AK110" s="108"/>
      <c r="AM110" s="198"/>
      <c r="BN110" s="18" t="s">
        <v>61</v>
      </c>
      <c r="BO110" s="18" t="s">
        <v>3277</v>
      </c>
      <c r="BP110" s="18" t="s">
        <v>1168</v>
      </c>
      <c r="BQ110" s="343" t="s">
        <v>3662</v>
      </c>
      <c r="BR110" s="18" t="s">
        <v>65</v>
      </c>
      <c r="BS110" s="18" t="s">
        <v>66</v>
      </c>
      <c r="BT110" s="343" t="s">
        <v>67</v>
      </c>
    </row>
    <row r="111" spans="1:207" s="18" customFormat="1" x14ac:dyDescent="0.25">
      <c r="A111" s="263" t="str">
        <f t="shared" si="6"/>
        <v>N-RE-HV-010079-E-XX-XX-XX-XX-01</v>
      </c>
      <c r="B111" s="137" t="s">
        <v>3663</v>
      </c>
      <c r="C111" s="137" t="str">
        <f t="shared" si="10"/>
        <v>3.07.04.FESH7.v02</v>
      </c>
      <c r="D111" s="137" t="s">
        <v>1244</v>
      </c>
      <c r="E111" s="137" t="s">
        <v>152</v>
      </c>
      <c r="F111" s="137" t="s">
        <v>50</v>
      </c>
      <c r="G111" s="136" t="s">
        <v>3664</v>
      </c>
      <c r="H111" s="136" t="s">
        <v>3654</v>
      </c>
      <c r="I111" s="136" t="s">
        <v>3665</v>
      </c>
      <c r="J111" s="135">
        <v>447</v>
      </c>
      <c r="K111" s="135">
        <v>1</v>
      </c>
      <c r="L111" s="177">
        <v>0</v>
      </c>
      <c r="M111" s="135">
        <v>0</v>
      </c>
      <c r="N111" s="177">
        <v>0</v>
      </c>
      <c r="O111" s="135">
        <v>0</v>
      </c>
      <c r="P111" s="135">
        <v>12</v>
      </c>
      <c r="Q111" s="173">
        <v>200</v>
      </c>
      <c r="R111" s="174" t="s">
        <v>3499</v>
      </c>
      <c r="S111" s="137"/>
      <c r="T111" s="137"/>
      <c r="U111" s="173">
        <v>0</v>
      </c>
      <c r="V111" s="136" t="s">
        <v>1493</v>
      </c>
      <c r="W111" s="136"/>
      <c r="X111" s="136" t="s">
        <v>223</v>
      </c>
      <c r="Y111" s="137"/>
      <c r="Z111" s="130">
        <v>40142</v>
      </c>
      <c r="AA111" s="130"/>
      <c r="AB111" s="129"/>
      <c r="AC111" s="128"/>
      <c r="AD111" s="128" t="s">
        <v>3533</v>
      </c>
      <c r="AE111" s="128"/>
      <c r="AF111" s="128"/>
      <c r="AG111" s="128"/>
      <c r="AH111" s="71"/>
      <c r="AI111" s="128"/>
      <c r="AJ111" s="128"/>
      <c r="AK111" s="128"/>
      <c r="AM111" s="198"/>
      <c r="BN111" s="18" t="s">
        <v>61</v>
      </c>
      <c r="BO111" s="18" t="s">
        <v>3277</v>
      </c>
      <c r="BP111" s="18" t="s">
        <v>1168</v>
      </c>
      <c r="BQ111" s="343" t="s">
        <v>3666</v>
      </c>
      <c r="BR111" s="18" t="s">
        <v>65</v>
      </c>
      <c r="BS111" s="18" t="s">
        <v>66</v>
      </c>
      <c r="BT111" s="343" t="s">
        <v>382</v>
      </c>
    </row>
    <row r="112" spans="1:207" s="18" customFormat="1" x14ac:dyDescent="0.25">
      <c r="A112" s="263" t="str">
        <f t="shared" si="6"/>
        <v>N-RE-HV-010080-E-XX-XX-XX-XX-01</v>
      </c>
      <c r="B112" s="137" t="s">
        <v>3667</v>
      </c>
      <c r="C112" s="137" t="str">
        <f t="shared" si="10"/>
        <v>3.07.05.FESH7.v02</v>
      </c>
      <c r="D112" s="137" t="s">
        <v>1244</v>
      </c>
      <c r="E112" s="137" t="s">
        <v>152</v>
      </c>
      <c r="F112" s="137" t="s">
        <v>50</v>
      </c>
      <c r="G112" s="136" t="s">
        <v>3668</v>
      </c>
      <c r="H112" s="136" t="s">
        <v>3654</v>
      </c>
      <c r="I112" s="136" t="s">
        <v>3669</v>
      </c>
      <c r="J112" s="135">
        <v>447</v>
      </c>
      <c r="K112" s="135">
        <v>1</v>
      </c>
      <c r="L112" s="177">
        <v>0</v>
      </c>
      <c r="M112" s="135">
        <v>0</v>
      </c>
      <c r="N112" s="177">
        <v>0</v>
      </c>
      <c r="O112" s="135">
        <v>0</v>
      </c>
      <c r="P112" s="135">
        <v>12</v>
      </c>
      <c r="Q112" s="173">
        <v>250</v>
      </c>
      <c r="R112" s="174" t="s">
        <v>3499</v>
      </c>
      <c r="S112" s="137"/>
      <c r="T112" s="137"/>
      <c r="U112" s="173">
        <v>0</v>
      </c>
      <c r="V112" s="136" t="s">
        <v>1493</v>
      </c>
      <c r="W112" s="136"/>
      <c r="X112" s="136" t="s">
        <v>223</v>
      </c>
      <c r="Y112" s="137"/>
      <c r="Z112" s="130">
        <v>40142</v>
      </c>
      <c r="AA112" s="130"/>
      <c r="AB112" s="129"/>
      <c r="AC112" s="128"/>
      <c r="AD112" s="128" t="s">
        <v>3533</v>
      </c>
      <c r="AE112" s="128"/>
      <c r="AF112" s="128"/>
      <c r="AG112" s="128"/>
      <c r="AH112" s="71"/>
      <c r="AI112" s="128"/>
      <c r="AJ112" s="128"/>
      <c r="AK112" s="128"/>
      <c r="AM112" s="198"/>
      <c r="BN112" s="18" t="s">
        <v>61</v>
      </c>
      <c r="BO112" s="18" t="s">
        <v>3277</v>
      </c>
      <c r="BP112" s="18" t="s">
        <v>1168</v>
      </c>
      <c r="BQ112" s="343" t="s">
        <v>3670</v>
      </c>
      <c r="BR112" s="18" t="s">
        <v>65</v>
      </c>
      <c r="BS112" s="18" t="s">
        <v>66</v>
      </c>
      <c r="BT112" s="343" t="s">
        <v>382</v>
      </c>
    </row>
    <row r="113" spans="1:81" s="18" customFormat="1" x14ac:dyDescent="0.25">
      <c r="A113" s="263" t="str">
        <f t="shared" si="6"/>
        <v>N-RE-HV-010200-E-XX-XX-XX-XX-01</v>
      </c>
      <c r="B113" s="147" t="s">
        <v>1256</v>
      </c>
      <c r="C113" s="147" t="s">
        <v>3671</v>
      </c>
      <c r="D113" s="147" t="s">
        <v>1244</v>
      </c>
      <c r="E113" s="147" t="s">
        <v>142</v>
      </c>
      <c r="F113" s="147" t="s">
        <v>50</v>
      </c>
      <c r="G113" s="140" t="s">
        <v>3672</v>
      </c>
      <c r="H113" s="140" t="s">
        <v>1246</v>
      </c>
      <c r="I113" s="140" t="s">
        <v>1247</v>
      </c>
      <c r="J113" s="354">
        <v>576</v>
      </c>
      <c r="K113" s="359">
        <v>0.87</v>
      </c>
      <c r="L113" s="354">
        <v>4.3799999999999999E-2</v>
      </c>
      <c r="M113" s="354">
        <v>25.2</v>
      </c>
      <c r="N113" s="354">
        <v>3.8100000000000002E-2</v>
      </c>
      <c r="O113" s="359"/>
      <c r="P113" s="354">
        <v>15</v>
      </c>
      <c r="Q113" s="412">
        <v>21.5</v>
      </c>
      <c r="R113" s="361" t="s">
        <v>1059</v>
      </c>
      <c r="S113" s="147"/>
      <c r="T113" s="147" t="s">
        <v>3673</v>
      </c>
      <c r="U113" s="354">
        <v>0</v>
      </c>
      <c r="V113" s="361" t="s">
        <v>1493</v>
      </c>
      <c r="W113" s="366"/>
      <c r="X113" s="140" t="s">
        <v>223</v>
      </c>
      <c r="Y113" s="363"/>
      <c r="Z113" s="367"/>
      <c r="AA113" s="356">
        <v>42580</v>
      </c>
      <c r="AB113" s="410"/>
      <c r="AC113" s="123"/>
      <c r="AD113" s="123"/>
      <c r="AE113" s="123"/>
      <c r="AF113" s="123"/>
      <c r="AG113" s="123"/>
      <c r="AH113" s="411"/>
      <c r="AI113" s="123"/>
      <c r="AJ113" s="123"/>
      <c r="AK113" s="123"/>
      <c r="AM113" s="198"/>
      <c r="BN113" s="18" t="s">
        <v>61</v>
      </c>
      <c r="BO113" s="18" t="s">
        <v>3277</v>
      </c>
      <c r="BP113" s="18" t="s">
        <v>1168</v>
      </c>
      <c r="BQ113" s="343" t="s">
        <v>3674</v>
      </c>
      <c r="BR113" s="18" t="s">
        <v>65</v>
      </c>
      <c r="BS113" s="18" t="s">
        <v>66</v>
      </c>
      <c r="BT113" s="343" t="s">
        <v>382</v>
      </c>
    </row>
    <row r="114" spans="1:81" s="18" customFormat="1" x14ac:dyDescent="0.25">
      <c r="A114" s="263" t="str">
        <f t="shared" si="6"/>
        <v>N-RE-HV-010201-E-XX-XX-XX-XX-01</v>
      </c>
      <c r="B114" s="147" t="s">
        <v>1262</v>
      </c>
      <c r="C114" s="147" t="s">
        <v>3675</v>
      </c>
      <c r="D114" s="147" t="s">
        <v>1244</v>
      </c>
      <c r="E114" s="147" t="s">
        <v>142</v>
      </c>
      <c r="F114" s="147" t="s">
        <v>50</v>
      </c>
      <c r="G114" s="140" t="s">
        <v>3676</v>
      </c>
      <c r="H114" s="140" t="s">
        <v>1246</v>
      </c>
      <c r="I114" s="140" t="s">
        <v>1247</v>
      </c>
      <c r="J114" s="354">
        <v>576</v>
      </c>
      <c r="K114" s="359">
        <v>0.87</v>
      </c>
      <c r="L114" s="354">
        <v>0.12479999999999999</v>
      </c>
      <c r="M114" s="354">
        <v>71.900000000000006</v>
      </c>
      <c r="N114" s="354">
        <v>0.109</v>
      </c>
      <c r="O114" s="359"/>
      <c r="P114" s="354">
        <v>15</v>
      </c>
      <c r="Q114" s="412">
        <v>29.5</v>
      </c>
      <c r="R114" s="361" t="s">
        <v>1059</v>
      </c>
      <c r="S114" s="147"/>
      <c r="T114" s="147" t="s">
        <v>3677</v>
      </c>
      <c r="U114" s="354">
        <v>0</v>
      </c>
      <c r="V114" s="361" t="s">
        <v>1493</v>
      </c>
      <c r="W114" s="366"/>
      <c r="X114" s="140" t="s">
        <v>223</v>
      </c>
      <c r="Y114" s="363"/>
      <c r="Z114" s="367"/>
      <c r="AA114" s="356">
        <v>42580</v>
      </c>
      <c r="AB114" s="410"/>
      <c r="AC114" s="123"/>
      <c r="AD114" s="123"/>
      <c r="AE114" s="123"/>
      <c r="AF114" s="123"/>
      <c r="AG114" s="123"/>
      <c r="AH114" s="411"/>
      <c r="AI114" s="123"/>
      <c r="AJ114" s="123"/>
      <c r="AK114" s="123"/>
      <c r="AM114" s="198"/>
      <c r="BN114" s="18" t="s">
        <v>61</v>
      </c>
      <c r="BO114" s="18" t="s">
        <v>3277</v>
      </c>
      <c r="BP114" s="18" t="s">
        <v>1168</v>
      </c>
      <c r="BQ114" s="343" t="s">
        <v>3678</v>
      </c>
      <c r="BR114" s="18" t="s">
        <v>65</v>
      </c>
      <c r="BS114" s="18" t="s">
        <v>66</v>
      </c>
      <c r="BT114" s="343" t="s">
        <v>382</v>
      </c>
    </row>
    <row r="115" spans="1:81" s="18" customFormat="1" x14ac:dyDescent="0.25">
      <c r="A115" s="263" t="str">
        <f t="shared" si="6"/>
        <v>N-RE-MP-010081-E-XX-XX-XX-XX-01</v>
      </c>
      <c r="B115" s="2" t="s">
        <v>3679</v>
      </c>
      <c r="C115" s="2" t="str">
        <f t="shared" si="10"/>
        <v>4.03.01.FESM4.v01</v>
      </c>
      <c r="D115" s="2" t="s">
        <v>3680</v>
      </c>
      <c r="E115" s="2" t="s">
        <v>142</v>
      </c>
      <c r="F115" s="2" t="s">
        <v>50</v>
      </c>
      <c r="G115" s="2" t="s">
        <v>3681</v>
      </c>
      <c r="H115" s="3" t="s">
        <v>3682</v>
      </c>
      <c r="I115" s="3" t="s">
        <v>3683</v>
      </c>
      <c r="J115" s="496">
        <v>920</v>
      </c>
      <c r="K115" s="496">
        <v>0.5</v>
      </c>
      <c r="L115" s="496">
        <v>0.71499999999999997</v>
      </c>
      <c r="M115" s="496">
        <v>694</v>
      </c>
      <c r="N115" s="496">
        <v>0.35699999999999998</v>
      </c>
      <c r="O115" s="496"/>
      <c r="P115" s="496">
        <v>10</v>
      </c>
      <c r="Q115" s="86">
        <v>85</v>
      </c>
      <c r="R115" s="55" t="s">
        <v>3684</v>
      </c>
      <c r="S115" s="2" t="s">
        <v>3685</v>
      </c>
      <c r="T115" s="2" t="s">
        <v>3686</v>
      </c>
      <c r="U115" s="86">
        <v>357.11759999999998</v>
      </c>
      <c r="V115" s="2" t="s">
        <v>1609</v>
      </c>
      <c r="W115" s="2" t="s">
        <v>56</v>
      </c>
      <c r="X115" s="2" t="s">
        <v>223</v>
      </c>
      <c r="Y115" s="2"/>
      <c r="Z115" s="58">
        <v>41485</v>
      </c>
      <c r="AA115" s="58"/>
      <c r="AC115" s="108"/>
      <c r="AD115" s="108" t="s">
        <v>3533</v>
      </c>
      <c r="AE115" s="117"/>
      <c r="AF115" s="117"/>
      <c r="AG115" s="117"/>
      <c r="AH115" s="89"/>
      <c r="AI115" s="108"/>
      <c r="AJ115" s="108"/>
      <c r="AK115" s="108"/>
      <c r="BN115" s="18" t="s">
        <v>61</v>
      </c>
      <c r="BO115" s="18" t="s">
        <v>3277</v>
      </c>
      <c r="BP115" s="18" t="s">
        <v>1409</v>
      </c>
      <c r="BQ115" s="343" t="s">
        <v>3687</v>
      </c>
      <c r="BR115" s="18" t="s">
        <v>65</v>
      </c>
      <c r="BS115" s="18" t="s">
        <v>66</v>
      </c>
      <c r="BT115" s="343" t="s">
        <v>382</v>
      </c>
    </row>
    <row r="116" spans="1:81" s="18" customFormat="1" x14ac:dyDescent="0.25">
      <c r="A116" s="263" t="str">
        <f t="shared" si="6"/>
        <v>N-RE-MP-010082-E-XX-XX-XX-XX-01</v>
      </c>
      <c r="B116" s="2" t="s">
        <v>3688</v>
      </c>
      <c r="C116" s="2" t="str">
        <f t="shared" si="10"/>
        <v>4.03.02.FESM4.v01</v>
      </c>
      <c r="D116" s="2" t="s">
        <v>3680</v>
      </c>
      <c r="E116" s="2" t="s">
        <v>142</v>
      </c>
      <c r="F116" s="2" t="s">
        <v>50</v>
      </c>
      <c r="G116" s="2" t="s">
        <v>3689</v>
      </c>
      <c r="H116" s="3" t="s">
        <v>3682</v>
      </c>
      <c r="I116" s="3" t="s">
        <v>3690</v>
      </c>
      <c r="J116" s="496">
        <v>920</v>
      </c>
      <c r="K116" s="496">
        <v>0.5</v>
      </c>
      <c r="L116" s="496">
        <v>1.5920000000000001</v>
      </c>
      <c r="M116" s="496">
        <v>1081</v>
      </c>
      <c r="N116" s="496">
        <v>0.79600000000000004</v>
      </c>
      <c r="O116" s="496"/>
      <c r="P116" s="496">
        <v>10</v>
      </c>
      <c r="Q116" s="86">
        <v>579</v>
      </c>
      <c r="R116" s="55" t="s">
        <v>3684</v>
      </c>
      <c r="S116" s="2" t="s">
        <v>3685</v>
      </c>
      <c r="T116" s="2" t="s">
        <v>3686</v>
      </c>
      <c r="U116" s="86">
        <v>357.11759999999998</v>
      </c>
      <c r="V116" s="2" t="s">
        <v>1609</v>
      </c>
      <c r="W116" s="2" t="s">
        <v>56</v>
      </c>
      <c r="X116" s="2" t="s">
        <v>223</v>
      </c>
      <c r="Y116" s="2"/>
      <c r="Z116" s="58">
        <v>41485</v>
      </c>
      <c r="AA116" s="2"/>
      <c r="AC116" s="108"/>
      <c r="AD116" s="108" t="s">
        <v>3533</v>
      </c>
      <c r="AE116" s="117"/>
      <c r="AF116" s="117"/>
      <c r="AG116" s="117"/>
      <c r="AH116" s="89"/>
      <c r="AI116" s="108"/>
      <c r="AJ116" s="108"/>
      <c r="AK116" s="108"/>
      <c r="BN116" s="18" t="s">
        <v>61</v>
      </c>
      <c r="BO116" s="18" t="s">
        <v>3277</v>
      </c>
      <c r="BP116" s="18" t="s">
        <v>1409</v>
      </c>
      <c r="BQ116" s="343" t="s">
        <v>3691</v>
      </c>
      <c r="BR116" s="18" t="s">
        <v>65</v>
      </c>
      <c r="BS116" s="18" t="s">
        <v>66</v>
      </c>
      <c r="BT116" s="343" t="s">
        <v>382</v>
      </c>
    </row>
    <row r="117" spans="1:81" s="99" customFormat="1" x14ac:dyDescent="0.25">
      <c r="A117" s="396" t="str">
        <f t="shared" si="6"/>
        <v>N-RE-MP-010180-E-XX-XX-XX-XX-02</v>
      </c>
      <c r="B117" s="96" t="s">
        <v>1655</v>
      </c>
      <c r="C117" s="96" t="str">
        <f t="shared" si="10"/>
        <v>4.04.01.FESM5.v01</v>
      </c>
      <c r="D117" s="96" t="s">
        <v>1604</v>
      </c>
      <c r="E117" s="96" t="s">
        <v>142</v>
      </c>
      <c r="F117" s="96" t="s">
        <v>50</v>
      </c>
      <c r="G117" s="103" t="s">
        <v>1605</v>
      </c>
      <c r="H117" s="103" t="s">
        <v>1606</v>
      </c>
      <c r="I117" s="103" t="s">
        <v>1605</v>
      </c>
      <c r="J117" s="97">
        <v>4000</v>
      </c>
      <c r="K117" s="312">
        <v>1</v>
      </c>
      <c r="L117" s="101">
        <f>N117/K117</f>
        <v>0.22800000000000001</v>
      </c>
      <c r="M117" s="308">
        <v>1002</v>
      </c>
      <c r="N117" s="101">
        <v>0.22800000000000001</v>
      </c>
      <c r="O117" s="101"/>
      <c r="P117" s="97">
        <v>15</v>
      </c>
      <c r="Q117" s="102">
        <f>50*6</f>
        <v>300</v>
      </c>
      <c r="R117" s="414" t="s">
        <v>1607</v>
      </c>
      <c r="S117" s="96"/>
      <c r="T117" s="96">
        <v>50</v>
      </c>
      <c r="U117" s="442">
        <v>357.11759999999998</v>
      </c>
      <c r="V117" s="104" t="s">
        <v>1609</v>
      </c>
      <c r="W117" s="103"/>
      <c r="X117" s="98" t="s">
        <v>223</v>
      </c>
      <c r="Y117" s="415" t="s">
        <v>3692</v>
      </c>
      <c r="Z117" s="405">
        <v>42580</v>
      </c>
      <c r="AA117" s="64">
        <v>42208</v>
      </c>
      <c r="AC117" s="95"/>
      <c r="AD117" s="95"/>
      <c r="AE117" s="95"/>
      <c r="AF117" s="95"/>
      <c r="AG117" s="95"/>
      <c r="AH117" s="95"/>
      <c r="AI117" s="95"/>
      <c r="AJ117" s="95"/>
      <c r="AK117" s="27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 t="s">
        <v>61</v>
      </c>
      <c r="BO117" s="18" t="s">
        <v>3277</v>
      </c>
      <c r="BP117" s="18" t="s">
        <v>1409</v>
      </c>
      <c r="BQ117" s="343" t="s">
        <v>3693</v>
      </c>
      <c r="BR117" s="18" t="s">
        <v>65</v>
      </c>
      <c r="BS117" s="18" t="s">
        <v>66</v>
      </c>
      <c r="BT117" s="343" t="s">
        <v>67</v>
      </c>
      <c r="BU117" s="18"/>
      <c r="BV117" s="18"/>
      <c r="BW117" s="18"/>
      <c r="BX117" s="18"/>
      <c r="BY117" s="18"/>
      <c r="BZ117" s="18"/>
      <c r="CA117" s="18"/>
      <c r="CB117" s="18"/>
      <c r="CC117" s="18"/>
    </row>
    <row r="118" spans="1:81" s="99" customFormat="1" x14ac:dyDescent="0.25">
      <c r="A118" s="396" t="str">
        <f t="shared" si="6"/>
        <v>N-RE-MP-010181-E-XX-XX-XX-XX-02</v>
      </c>
      <c r="B118" s="96" t="s">
        <v>1661</v>
      </c>
      <c r="C118" s="96" t="str">
        <f t="shared" si="10"/>
        <v>4.04.02.FESM5.v01</v>
      </c>
      <c r="D118" s="96" t="s">
        <v>1604</v>
      </c>
      <c r="E118" s="96" t="s">
        <v>142</v>
      </c>
      <c r="F118" s="96" t="s">
        <v>50</v>
      </c>
      <c r="G118" s="103" t="s">
        <v>1612</v>
      </c>
      <c r="H118" s="103" t="s">
        <v>1606</v>
      </c>
      <c r="I118" s="103" t="s">
        <v>1612</v>
      </c>
      <c r="J118" s="97">
        <v>4000</v>
      </c>
      <c r="K118" s="312">
        <v>1</v>
      </c>
      <c r="L118" s="101">
        <f>N118/K118</f>
        <v>1.139</v>
      </c>
      <c r="M118" s="308">
        <v>5008</v>
      </c>
      <c r="N118" s="101">
        <v>1.139</v>
      </c>
      <c r="O118" s="101"/>
      <c r="P118" s="97">
        <v>15</v>
      </c>
      <c r="Q118" s="102">
        <f>250*6</f>
        <v>1500</v>
      </c>
      <c r="R118" s="414" t="s">
        <v>1607</v>
      </c>
      <c r="S118" s="96"/>
      <c r="T118" s="96">
        <v>250</v>
      </c>
      <c r="U118" s="442">
        <v>357.11759999999998</v>
      </c>
      <c r="V118" s="104" t="s">
        <v>1609</v>
      </c>
      <c r="W118" s="103"/>
      <c r="X118" s="98" t="s">
        <v>223</v>
      </c>
      <c r="Y118" s="415" t="s">
        <v>3692</v>
      </c>
      <c r="Z118" s="405">
        <v>42580</v>
      </c>
      <c r="AA118" s="64">
        <v>42208</v>
      </c>
      <c r="AC118" s="95"/>
      <c r="AD118" s="95"/>
      <c r="AE118" s="95"/>
      <c r="AF118" s="95"/>
      <c r="AG118" s="95"/>
      <c r="AH118" s="95"/>
      <c r="AI118" s="95"/>
      <c r="AJ118" s="95"/>
      <c r="AK118" s="27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 t="s">
        <v>61</v>
      </c>
      <c r="BO118" s="18" t="s">
        <v>3277</v>
      </c>
      <c r="BP118" s="18" t="s">
        <v>1409</v>
      </c>
      <c r="BQ118" s="343" t="s">
        <v>3694</v>
      </c>
      <c r="BR118" s="18" t="s">
        <v>65</v>
      </c>
      <c r="BS118" s="18" t="s">
        <v>66</v>
      </c>
      <c r="BT118" s="343" t="s">
        <v>67</v>
      </c>
      <c r="BU118" s="18"/>
      <c r="BV118" s="18"/>
      <c r="BW118" s="18"/>
      <c r="BX118" s="18"/>
      <c r="BY118" s="18"/>
      <c r="BZ118" s="18"/>
      <c r="CA118" s="18"/>
      <c r="CB118" s="18"/>
      <c r="CC118" s="18"/>
    </row>
    <row r="119" spans="1:81" s="99" customFormat="1" x14ac:dyDescent="0.25">
      <c r="A119" s="396" t="str">
        <f t="shared" si="6"/>
        <v>N-RE-MP-010182-E-XX-XX-XX-XX-02</v>
      </c>
      <c r="B119" s="96" t="s">
        <v>1664</v>
      </c>
      <c r="C119" s="96" t="str">
        <f t="shared" si="10"/>
        <v>4.04.03.FESM5.v01</v>
      </c>
      <c r="D119" s="96" t="s">
        <v>1604</v>
      </c>
      <c r="E119" s="96" t="s">
        <v>142</v>
      </c>
      <c r="F119" s="96" t="s">
        <v>50</v>
      </c>
      <c r="G119" s="103" t="s">
        <v>1615</v>
      </c>
      <c r="H119" s="103" t="s">
        <v>1606</v>
      </c>
      <c r="I119" s="103" t="s">
        <v>1615</v>
      </c>
      <c r="J119" s="97">
        <v>4000</v>
      </c>
      <c r="K119" s="312">
        <v>1</v>
      </c>
      <c r="L119" s="101">
        <f>N119/K119</f>
        <v>4.556</v>
      </c>
      <c r="M119" s="308">
        <v>20032</v>
      </c>
      <c r="N119" s="101">
        <v>4.556</v>
      </c>
      <c r="O119" s="101"/>
      <c r="P119" s="97">
        <v>15</v>
      </c>
      <c r="Q119" s="102">
        <f>1000*5</f>
        <v>5000</v>
      </c>
      <c r="R119" s="414" t="s">
        <v>1607</v>
      </c>
      <c r="S119" s="96"/>
      <c r="T119" s="96">
        <v>1000</v>
      </c>
      <c r="U119" s="442">
        <v>357.11759999999998</v>
      </c>
      <c r="V119" s="104" t="s">
        <v>1609</v>
      </c>
      <c r="W119" s="103"/>
      <c r="X119" s="98" t="s">
        <v>223</v>
      </c>
      <c r="Y119" s="415" t="s">
        <v>3692</v>
      </c>
      <c r="Z119" s="405">
        <v>42580</v>
      </c>
      <c r="AA119" s="64">
        <v>42208</v>
      </c>
      <c r="AC119" s="95"/>
      <c r="AD119" s="95"/>
      <c r="AE119" s="95"/>
      <c r="AF119" s="95"/>
      <c r="AG119" s="95"/>
      <c r="AH119" s="95"/>
      <c r="AI119" s="95"/>
      <c r="AJ119" s="95"/>
      <c r="AK119" s="27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 t="s">
        <v>61</v>
      </c>
      <c r="BO119" s="18" t="s">
        <v>3277</v>
      </c>
      <c r="BP119" s="18" t="s">
        <v>1409</v>
      </c>
      <c r="BQ119" s="343" t="s">
        <v>3695</v>
      </c>
      <c r="BR119" s="18" t="s">
        <v>65</v>
      </c>
      <c r="BS119" s="18" t="s">
        <v>66</v>
      </c>
      <c r="BT119" s="343" t="s">
        <v>67</v>
      </c>
      <c r="BU119" s="18"/>
      <c r="BV119" s="18"/>
      <c r="BW119" s="18"/>
      <c r="BX119" s="18"/>
      <c r="BY119" s="18"/>
      <c r="BZ119" s="18"/>
      <c r="CA119" s="18"/>
      <c r="CB119" s="18"/>
      <c r="CC119" s="18"/>
    </row>
    <row r="120" spans="1:81" s="99" customFormat="1" x14ac:dyDescent="0.25">
      <c r="A120" s="396" t="str">
        <f t="shared" si="6"/>
        <v>N-RE-MP-010183-E-XX-XX-XX-XX-02</v>
      </c>
      <c r="B120" s="96" t="s">
        <v>1667</v>
      </c>
      <c r="C120" s="96" t="str">
        <f t="shared" si="10"/>
        <v>4.04.04.FESM5.v01</v>
      </c>
      <c r="D120" s="96" t="s">
        <v>1604</v>
      </c>
      <c r="E120" s="96" t="s">
        <v>142</v>
      </c>
      <c r="F120" s="96" t="s">
        <v>50</v>
      </c>
      <c r="G120" s="103" t="s">
        <v>1618</v>
      </c>
      <c r="H120" s="103" t="s">
        <v>1619</v>
      </c>
      <c r="I120" s="103" t="s">
        <v>1618</v>
      </c>
      <c r="J120" s="97">
        <v>2004</v>
      </c>
      <c r="K120" s="312">
        <v>0</v>
      </c>
      <c r="L120" s="101">
        <v>0</v>
      </c>
      <c r="M120" s="308">
        <v>456</v>
      </c>
      <c r="N120" s="101">
        <v>0</v>
      </c>
      <c r="O120" s="101"/>
      <c r="P120" s="97">
        <v>15</v>
      </c>
      <c r="Q120" s="102">
        <f>50*6</f>
        <v>300</v>
      </c>
      <c r="R120" s="414" t="s">
        <v>1607</v>
      </c>
      <c r="S120" s="96"/>
      <c r="T120" s="96">
        <v>50</v>
      </c>
      <c r="U120" s="442">
        <v>357.11759999999998</v>
      </c>
      <c r="V120" s="104" t="s">
        <v>1609</v>
      </c>
      <c r="W120" s="103"/>
      <c r="X120" s="98" t="s">
        <v>223</v>
      </c>
      <c r="Y120" s="415" t="s">
        <v>3692</v>
      </c>
      <c r="Z120" s="405">
        <v>42580</v>
      </c>
      <c r="AA120" s="64">
        <v>42208</v>
      </c>
      <c r="AC120" s="95"/>
      <c r="AD120" s="95"/>
      <c r="AE120" s="95"/>
      <c r="AF120" s="95"/>
      <c r="AG120" s="95"/>
      <c r="AH120" s="95"/>
      <c r="AI120" s="95"/>
      <c r="AJ120" s="95"/>
      <c r="AK120" s="27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 t="s">
        <v>61</v>
      </c>
      <c r="BO120" s="18" t="s">
        <v>3277</v>
      </c>
      <c r="BP120" s="18" t="s">
        <v>1409</v>
      </c>
      <c r="BQ120" s="343" t="s">
        <v>3696</v>
      </c>
      <c r="BR120" s="18" t="s">
        <v>65</v>
      </c>
      <c r="BS120" s="18" t="s">
        <v>66</v>
      </c>
      <c r="BT120" s="343" t="s">
        <v>67</v>
      </c>
      <c r="BU120" s="18"/>
      <c r="BV120" s="18"/>
      <c r="BW120" s="18"/>
      <c r="BX120" s="18"/>
      <c r="BY120" s="18"/>
      <c r="BZ120" s="18"/>
      <c r="CA120" s="18"/>
      <c r="CB120" s="18"/>
      <c r="CC120" s="18"/>
    </row>
    <row r="121" spans="1:81" s="99" customFormat="1" x14ac:dyDescent="0.25">
      <c r="A121" s="396" t="str">
        <f t="shared" si="6"/>
        <v>N-RE-MP-010184-E-XX-XX-XX-XX-02</v>
      </c>
      <c r="B121" s="96" t="s">
        <v>1670</v>
      </c>
      <c r="C121" s="96" t="str">
        <f t="shared" si="10"/>
        <v>4.04.05.FESM5.v01</v>
      </c>
      <c r="D121" s="96" t="s">
        <v>1604</v>
      </c>
      <c r="E121" s="96" t="s">
        <v>142</v>
      </c>
      <c r="F121" s="96" t="s">
        <v>50</v>
      </c>
      <c r="G121" s="103" t="s">
        <v>1622</v>
      </c>
      <c r="H121" s="103" t="s">
        <v>1619</v>
      </c>
      <c r="I121" s="103" t="s">
        <v>1622</v>
      </c>
      <c r="J121" s="97">
        <v>2004</v>
      </c>
      <c r="K121" s="312">
        <v>0</v>
      </c>
      <c r="L121" s="101">
        <v>0</v>
      </c>
      <c r="M121" s="308">
        <v>2282</v>
      </c>
      <c r="N121" s="101">
        <v>0</v>
      </c>
      <c r="O121" s="101"/>
      <c r="P121" s="97">
        <v>15</v>
      </c>
      <c r="Q121" s="102">
        <f>250*6</f>
        <v>1500</v>
      </c>
      <c r="R121" s="414" t="s">
        <v>1607</v>
      </c>
      <c r="S121" s="96"/>
      <c r="T121" s="96">
        <v>250</v>
      </c>
      <c r="U121" s="442">
        <v>357.11759999999998</v>
      </c>
      <c r="V121" s="104" t="s">
        <v>1609</v>
      </c>
      <c r="W121" s="103"/>
      <c r="X121" s="98" t="s">
        <v>223</v>
      </c>
      <c r="Y121" s="415" t="s">
        <v>3692</v>
      </c>
      <c r="Z121" s="405">
        <v>42580</v>
      </c>
      <c r="AA121" s="64">
        <v>42208</v>
      </c>
      <c r="AC121" s="95"/>
      <c r="AD121" s="95"/>
      <c r="AE121" s="95"/>
      <c r="AF121" s="95"/>
      <c r="AG121" s="95"/>
      <c r="AH121" s="95"/>
      <c r="AI121" s="95"/>
      <c r="AJ121" s="95"/>
      <c r="AK121" s="27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 t="s">
        <v>61</v>
      </c>
      <c r="BO121" s="18" t="s">
        <v>3277</v>
      </c>
      <c r="BP121" s="18" t="s">
        <v>1409</v>
      </c>
      <c r="BQ121" s="343" t="s">
        <v>3697</v>
      </c>
      <c r="BR121" s="18" t="s">
        <v>65</v>
      </c>
      <c r="BS121" s="18" t="s">
        <v>66</v>
      </c>
      <c r="BT121" s="343" t="s">
        <v>67</v>
      </c>
      <c r="BU121" s="18"/>
      <c r="BV121" s="18"/>
      <c r="BW121" s="18"/>
      <c r="BX121" s="18"/>
      <c r="BY121" s="18"/>
      <c r="BZ121" s="18"/>
      <c r="CA121" s="18"/>
      <c r="CB121" s="18"/>
      <c r="CC121" s="18"/>
    </row>
    <row r="122" spans="1:81" s="99" customFormat="1" x14ac:dyDescent="0.25">
      <c r="A122" s="396" t="str">
        <f t="shared" si="6"/>
        <v>N-RE-MP-010185-E-XX-XX-XX-XX-02</v>
      </c>
      <c r="B122" s="96" t="s">
        <v>1673</v>
      </c>
      <c r="C122" s="96" t="str">
        <f t="shared" si="10"/>
        <v>4.04.06.FESM5.v01</v>
      </c>
      <c r="D122" s="96" t="s">
        <v>1604</v>
      </c>
      <c r="E122" s="96" t="s">
        <v>142</v>
      </c>
      <c r="F122" s="96" t="s">
        <v>50</v>
      </c>
      <c r="G122" s="103" t="s">
        <v>1625</v>
      </c>
      <c r="H122" s="103" t="s">
        <v>1619</v>
      </c>
      <c r="I122" s="103" t="s">
        <v>1625</v>
      </c>
      <c r="J122" s="97">
        <v>2004</v>
      </c>
      <c r="K122" s="312">
        <v>0</v>
      </c>
      <c r="L122" s="101">
        <v>0</v>
      </c>
      <c r="M122" s="308">
        <v>9129</v>
      </c>
      <c r="N122" s="101">
        <v>0</v>
      </c>
      <c r="O122" s="101"/>
      <c r="P122" s="97">
        <v>15</v>
      </c>
      <c r="Q122" s="102">
        <f>1000*5</f>
        <v>5000</v>
      </c>
      <c r="R122" s="414" t="s">
        <v>1607</v>
      </c>
      <c r="S122" s="96"/>
      <c r="T122" s="96">
        <v>1000</v>
      </c>
      <c r="U122" s="442">
        <v>357.11759999999998</v>
      </c>
      <c r="V122" s="104" t="s">
        <v>1609</v>
      </c>
      <c r="W122" s="103"/>
      <c r="X122" s="98" t="s">
        <v>223</v>
      </c>
      <c r="Y122" s="415" t="s">
        <v>3692</v>
      </c>
      <c r="Z122" s="405">
        <v>42580</v>
      </c>
      <c r="AA122" s="64">
        <v>42208</v>
      </c>
      <c r="AC122" s="95"/>
      <c r="AD122" s="95"/>
      <c r="AE122" s="95"/>
      <c r="AF122" s="95"/>
      <c r="AG122" s="95"/>
      <c r="AH122" s="95"/>
      <c r="AI122" s="95"/>
      <c r="AJ122" s="95"/>
      <c r="AK122" s="27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 t="s">
        <v>61</v>
      </c>
      <c r="BO122" s="18" t="s">
        <v>3277</v>
      </c>
      <c r="BP122" s="18" t="s">
        <v>1409</v>
      </c>
      <c r="BQ122" s="343" t="s">
        <v>3698</v>
      </c>
      <c r="BR122" s="18" t="s">
        <v>65</v>
      </c>
      <c r="BS122" s="18" t="s">
        <v>66</v>
      </c>
      <c r="BT122" s="343" t="s">
        <v>67</v>
      </c>
      <c r="BU122" s="18"/>
      <c r="BV122" s="18"/>
      <c r="BW122" s="18"/>
      <c r="BX122" s="18"/>
      <c r="BY122" s="18"/>
      <c r="BZ122" s="18"/>
      <c r="CA122" s="18"/>
      <c r="CB122" s="18"/>
      <c r="CC122" s="18"/>
    </row>
    <row r="123" spans="1:81" s="99" customFormat="1" x14ac:dyDescent="0.25">
      <c r="A123" s="396" t="str">
        <f t="shared" si="6"/>
        <v>N-RE-MP-010186-E-XX-XX-XX-XX-02</v>
      </c>
      <c r="B123" s="96" t="s">
        <v>1676</v>
      </c>
      <c r="C123" s="96" t="str">
        <f t="shared" si="10"/>
        <v>4.04.07.FESM5.v01</v>
      </c>
      <c r="D123" s="96" t="s">
        <v>1604</v>
      </c>
      <c r="E123" s="96" t="s">
        <v>142</v>
      </c>
      <c r="F123" s="96" t="s">
        <v>50</v>
      </c>
      <c r="G123" s="103" t="s">
        <v>1628</v>
      </c>
      <c r="H123" s="103" t="s">
        <v>1629</v>
      </c>
      <c r="I123" s="103" t="s">
        <v>1628</v>
      </c>
      <c r="J123" s="97">
        <v>1121</v>
      </c>
      <c r="K123" s="312">
        <v>0.29899999999999999</v>
      </c>
      <c r="L123" s="101">
        <f t="shared" ref="L123:L129" si="11">N123/K123</f>
        <v>0.22742474916387961</v>
      </c>
      <c r="M123" s="308">
        <v>255</v>
      </c>
      <c r="N123" s="101">
        <v>6.8000000000000005E-2</v>
      </c>
      <c r="O123" s="101"/>
      <c r="P123" s="97">
        <v>15</v>
      </c>
      <c r="Q123" s="102">
        <f>50*6</f>
        <v>300</v>
      </c>
      <c r="R123" s="414" t="s">
        <v>1607</v>
      </c>
      <c r="S123" s="96"/>
      <c r="T123" s="96">
        <v>50</v>
      </c>
      <c r="U123" s="442">
        <v>357.11759999999998</v>
      </c>
      <c r="V123" s="104" t="s">
        <v>1609</v>
      </c>
      <c r="W123" s="103"/>
      <c r="X123" s="98" t="s">
        <v>223</v>
      </c>
      <c r="Y123" s="415" t="s">
        <v>3692</v>
      </c>
      <c r="Z123" s="405">
        <v>42580</v>
      </c>
      <c r="AA123" s="64">
        <v>42208</v>
      </c>
      <c r="AC123" s="95"/>
      <c r="AD123" s="95"/>
      <c r="AE123" s="95"/>
      <c r="AF123" s="95"/>
      <c r="AG123" s="95"/>
      <c r="AH123" s="95"/>
      <c r="AI123" s="95"/>
      <c r="AJ123" s="95"/>
      <c r="AK123" s="27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 t="s">
        <v>61</v>
      </c>
      <c r="BO123" s="18" t="s">
        <v>3277</v>
      </c>
      <c r="BP123" s="18" t="s">
        <v>1409</v>
      </c>
      <c r="BQ123" s="343" t="s">
        <v>3699</v>
      </c>
      <c r="BR123" s="18" t="s">
        <v>65</v>
      </c>
      <c r="BS123" s="18" t="s">
        <v>66</v>
      </c>
      <c r="BT123" s="343" t="s">
        <v>67</v>
      </c>
      <c r="BU123" s="18"/>
      <c r="BV123" s="18"/>
      <c r="BW123" s="18"/>
      <c r="BX123" s="18"/>
      <c r="BY123" s="18"/>
      <c r="BZ123" s="18"/>
      <c r="CA123" s="18"/>
      <c r="CB123" s="18"/>
      <c r="CC123" s="18"/>
    </row>
    <row r="124" spans="1:81" s="99" customFormat="1" x14ac:dyDescent="0.25">
      <c r="A124" s="396" t="str">
        <f t="shared" si="6"/>
        <v>N-RE-MP-010187-E-XX-XX-XX-XX-02</v>
      </c>
      <c r="B124" s="96" t="s">
        <v>1679</v>
      </c>
      <c r="C124" s="96" t="str">
        <f t="shared" si="10"/>
        <v>4.04.08.FESM5.v01</v>
      </c>
      <c r="D124" s="96" t="s">
        <v>1604</v>
      </c>
      <c r="E124" s="96" t="s">
        <v>142</v>
      </c>
      <c r="F124" s="96" t="s">
        <v>50</v>
      </c>
      <c r="G124" s="103" t="s">
        <v>1632</v>
      </c>
      <c r="H124" s="103" t="s">
        <v>1629</v>
      </c>
      <c r="I124" s="103" t="s">
        <v>1632</v>
      </c>
      <c r="J124" s="97">
        <v>1121</v>
      </c>
      <c r="K124" s="312">
        <v>0.29899999999999999</v>
      </c>
      <c r="L124" s="101">
        <f t="shared" si="11"/>
        <v>1.1404682274247493</v>
      </c>
      <c r="M124" s="308">
        <v>1276</v>
      </c>
      <c r="N124" s="101">
        <v>0.34100000000000003</v>
      </c>
      <c r="O124" s="101"/>
      <c r="P124" s="97">
        <v>15</v>
      </c>
      <c r="Q124" s="102">
        <f>250*6</f>
        <v>1500</v>
      </c>
      <c r="R124" s="414" t="s">
        <v>1607</v>
      </c>
      <c r="S124" s="96"/>
      <c r="T124" s="96">
        <v>250</v>
      </c>
      <c r="U124" s="442">
        <v>357.11759999999998</v>
      </c>
      <c r="V124" s="104" t="s">
        <v>1609</v>
      </c>
      <c r="W124" s="103"/>
      <c r="X124" s="98" t="s">
        <v>223</v>
      </c>
      <c r="Y124" s="415" t="s">
        <v>3692</v>
      </c>
      <c r="Z124" s="405">
        <v>42580</v>
      </c>
      <c r="AA124" s="64">
        <v>42208</v>
      </c>
      <c r="AC124" s="95"/>
      <c r="AD124" s="95"/>
      <c r="AE124" s="95"/>
      <c r="AF124" s="95"/>
      <c r="AG124" s="95"/>
      <c r="AH124" s="95"/>
      <c r="AI124" s="95"/>
      <c r="AJ124" s="95"/>
      <c r="AK124" s="27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 t="s">
        <v>61</v>
      </c>
      <c r="BO124" s="18" t="s">
        <v>3277</v>
      </c>
      <c r="BP124" s="18" t="s">
        <v>1409</v>
      </c>
      <c r="BQ124" s="343" t="s">
        <v>3700</v>
      </c>
      <c r="BR124" s="18" t="s">
        <v>65</v>
      </c>
      <c r="BS124" s="18" t="s">
        <v>66</v>
      </c>
      <c r="BT124" s="343" t="s">
        <v>67</v>
      </c>
      <c r="BU124" s="18"/>
      <c r="BV124" s="18"/>
      <c r="BW124" s="18"/>
      <c r="BX124" s="18"/>
      <c r="BY124" s="18"/>
      <c r="BZ124" s="18"/>
      <c r="CA124" s="18"/>
      <c r="CB124" s="18"/>
      <c r="CC124" s="18"/>
    </row>
    <row r="125" spans="1:81" s="99" customFormat="1" x14ac:dyDescent="0.25">
      <c r="A125" s="396" t="str">
        <f t="shared" si="6"/>
        <v>N-RE-MP-010188-E-XX-XX-XX-XX-02</v>
      </c>
      <c r="B125" s="96" t="s">
        <v>1682</v>
      </c>
      <c r="C125" s="96" t="str">
        <f t="shared" si="10"/>
        <v>4.04.09.FESM5.v01</v>
      </c>
      <c r="D125" s="96" t="s">
        <v>1604</v>
      </c>
      <c r="E125" s="96" t="s">
        <v>142</v>
      </c>
      <c r="F125" s="96" t="s">
        <v>50</v>
      </c>
      <c r="G125" s="103" t="s">
        <v>1635</v>
      </c>
      <c r="H125" s="103" t="s">
        <v>1629</v>
      </c>
      <c r="I125" s="103" t="s">
        <v>1635</v>
      </c>
      <c r="J125" s="97">
        <v>1121</v>
      </c>
      <c r="K125" s="312">
        <v>0.29899999999999999</v>
      </c>
      <c r="L125" s="101">
        <f t="shared" si="11"/>
        <v>4.5551839464882944</v>
      </c>
      <c r="M125" s="308">
        <v>5105</v>
      </c>
      <c r="N125" s="101">
        <v>1.3620000000000001</v>
      </c>
      <c r="O125" s="101"/>
      <c r="P125" s="97">
        <v>15</v>
      </c>
      <c r="Q125" s="102">
        <f>1000*5</f>
        <v>5000</v>
      </c>
      <c r="R125" s="414" t="s">
        <v>1607</v>
      </c>
      <c r="S125" s="96"/>
      <c r="T125" s="96">
        <v>1000</v>
      </c>
      <c r="U125" s="442">
        <v>357.11759999999998</v>
      </c>
      <c r="V125" s="104" t="s">
        <v>1609</v>
      </c>
      <c r="W125" s="103"/>
      <c r="X125" s="98" t="s">
        <v>223</v>
      </c>
      <c r="Y125" s="415" t="s">
        <v>3692</v>
      </c>
      <c r="Z125" s="405">
        <v>42580</v>
      </c>
      <c r="AA125" s="64">
        <v>42208</v>
      </c>
      <c r="AC125" s="95"/>
      <c r="AD125" s="95"/>
      <c r="AE125" s="95"/>
      <c r="AF125" s="95"/>
      <c r="AG125" s="95"/>
      <c r="AH125" s="95"/>
      <c r="AI125" s="95"/>
      <c r="AJ125" s="95"/>
      <c r="AK125" s="27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 t="s">
        <v>61</v>
      </c>
      <c r="BO125" s="18" t="s">
        <v>3277</v>
      </c>
      <c r="BP125" s="18" t="s">
        <v>1409</v>
      </c>
      <c r="BQ125" s="343" t="s">
        <v>3701</v>
      </c>
      <c r="BR125" s="18" t="s">
        <v>65</v>
      </c>
      <c r="BS125" s="18" t="s">
        <v>66</v>
      </c>
      <c r="BT125" s="343" t="s">
        <v>67</v>
      </c>
      <c r="BU125" s="18"/>
      <c r="BV125" s="18"/>
      <c r="BW125" s="18"/>
      <c r="BX125" s="18"/>
      <c r="BY125" s="18"/>
      <c r="BZ125" s="18"/>
      <c r="CA125" s="18"/>
      <c r="CB125" s="18"/>
      <c r="CC125" s="18"/>
    </row>
    <row r="126" spans="1:81" s="218" customFormat="1" x14ac:dyDescent="0.25">
      <c r="A126" s="263" t="str">
        <f t="shared" si="6"/>
        <v>N-RE-AP-010168-C-XX-XX-XX-XX-01</v>
      </c>
      <c r="B126" s="211" t="s">
        <v>1795</v>
      </c>
      <c r="C126" s="211" t="str">
        <f>CONCATENATE(B126,D126,E126)</f>
        <v>5.01.01a.FESC7.v03</v>
      </c>
      <c r="D126" s="211" t="s">
        <v>3702</v>
      </c>
      <c r="E126" s="211" t="s">
        <v>49</v>
      </c>
      <c r="F126" s="211" t="s">
        <v>3703</v>
      </c>
      <c r="G126" s="216" t="s">
        <v>1797</v>
      </c>
      <c r="H126" s="216" t="s">
        <v>3704</v>
      </c>
      <c r="I126" s="216" t="s">
        <v>3705</v>
      </c>
      <c r="J126" s="212">
        <v>271</v>
      </c>
      <c r="K126" s="212">
        <v>3.7999999999999999E-2</v>
      </c>
      <c r="L126" s="248">
        <f t="shared" si="11"/>
        <v>5.2631578947368425E-2</v>
      </c>
      <c r="M126" s="212">
        <v>17</v>
      </c>
      <c r="N126" s="248">
        <v>2E-3</v>
      </c>
      <c r="O126" s="222">
        <v>5.98</v>
      </c>
      <c r="P126" s="212">
        <v>11</v>
      </c>
      <c r="Q126" s="224">
        <v>36.57</v>
      </c>
      <c r="R126" s="211" t="s">
        <v>3499</v>
      </c>
      <c r="S126" s="211"/>
      <c r="T126" s="211"/>
      <c r="U126" s="471">
        <v>116</v>
      </c>
      <c r="V126" s="216" t="s">
        <v>919</v>
      </c>
      <c r="W126" s="211" t="s">
        <v>56</v>
      </c>
      <c r="X126" s="211" t="s">
        <v>223</v>
      </c>
      <c r="Y126" s="211" t="s">
        <v>3706</v>
      </c>
      <c r="Z126" s="217"/>
      <c r="AA126" s="217">
        <v>41850</v>
      </c>
      <c r="AC126" s="210"/>
      <c r="AD126" s="210" t="s">
        <v>3707</v>
      </c>
      <c r="AE126" s="210"/>
      <c r="AF126" s="210"/>
      <c r="AG126" s="210"/>
      <c r="AH126" s="237"/>
      <c r="AI126" s="210"/>
      <c r="AJ126" s="210"/>
      <c r="AK126" s="210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 t="s">
        <v>61</v>
      </c>
      <c r="BO126" s="18" t="s">
        <v>3277</v>
      </c>
      <c r="BP126" s="18" t="s">
        <v>1804</v>
      </c>
      <c r="BQ126" s="343" t="s">
        <v>3708</v>
      </c>
      <c r="BR126" s="18" t="s">
        <v>1225</v>
      </c>
      <c r="BS126" s="18" t="s">
        <v>66</v>
      </c>
      <c r="BT126" s="343" t="s">
        <v>382</v>
      </c>
      <c r="BU126" s="18"/>
      <c r="BV126" s="18"/>
      <c r="BW126" s="18"/>
      <c r="BX126" s="18"/>
      <c r="BY126" s="18"/>
      <c r="BZ126" s="18"/>
      <c r="CA126" s="18"/>
      <c r="CB126" s="18"/>
      <c r="CC126" s="18"/>
    </row>
    <row r="127" spans="1:81" s="218" customFormat="1" x14ac:dyDescent="0.25">
      <c r="A127" s="263" t="str">
        <f t="shared" si="6"/>
        <v>N-RE-AP-010169-C-XX-XX-XX-XX-01</v>
      </c>
      <c r="B127" s="211" t="s">
        <v>1806</v>
      </c>
      <c r="C127" s="211" t="str">
        <f>CONCATENATE(B127,D127,E127)</f>
        <v>5.01.01b.FESC7.v03</v>
      </c>
      <c r="D127" s="211" t="s">
        <v>3702</v>
      </c>
      <c r="E127" s="211" t="s">
        <v>49</v>
      </c>
      <c r="F127" s="211" t="s">
        <v>3703</v>
      </c>
      <c r="G127" s="216" t="s">
        <v>1807</v>
      </c>
      <c r="H127" s="216" t="s">
        <v>3704</v>
      </c>
      <c r="I127" s="216" t="s">
        <v>3705</v>
      </c>
      <c r="J127" s="212">
        <v>271</v>
      </c>
      <c r="K127" s="212">
        <v>3.7999999999999999E-2</v>
      </c>
      <c r="L127" s="248">
        <f t="shared" si="11"/>
        <v>0.39473684210526316</v>
      </c>
      <c r="M127" s="212">
        <v>108</v>
      </c>
      <c r="N127" s="248">
        <v>1.4999999999999999E-2</v>
      </c>
      <c r="O127" s="222">
        <v>2.85</v>
      </c>
      <c r="P127" s="212">
        <v>11</v>
      </c>
      <c r="Q127" s="224">
        <v>36.57</v>
      </c>
      <c r="R127" s="211" t="s">
        <v>3499</v>
      </c>
      <c r="S127" s="211"/>
      <c r="T127" s="211"/>
      <c r="U127" s="471">
        <v>116</v>
      </c>
      <c r="V127" s="216" t="s">
        <v>919</v>
      </c>
      <c r="W127" s="211" t="s">
        <v>56</v>
      </c>
      <c r="X127" s="211" t="s">
        <v>223</v>
      </c>
      <c r="Y127" s="211" t="s">
        <v>3706</v>
      </c>
      <c r="Z127" s="217"/>
      <c r="AA127" s="217">
        <v>41850</v>
      </c>
      <c r="AC127" s="210"/>
      <c r="AD127" s="210" t="s">
        <v>3707</v>
      </c>
      <c r="AE127" s="210"/>
      <c r="AF127" s="210"/>
      <c r="AG127" s="210"/>
      <c r="AH127" s="237"/>
      <c r="AI127" s="210"/>
      <c r="AJ127" s="210"/>
      <c r="AK127" s="210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 t="s">
        <v>61</v>
      </c>
      <c r="BO127" s="18" t="s">
        <v>3277</v>
      </c>
      <c r="BP127" s="18" t="s">
        <v>1804</v>
      </c>
      <c r="BQ127" s="343" t="s">
        <v>3709</v>
      </c>
      <c r="BR127" s="18" t="s">
        <v>1225</v>
      </c>
      <c r="BS127" s="18" t="s">
        <v>66</v>
      </c>
      <c r="BT127" s="343" t="s">
        <v>382</v>
      </c>
      <c r="BU127" s="18"/>
      <c r="BV127" s="18"/>
      <c r="BW127" s="18"/>
      <c r="BX127" s="18"/>
      <c r="BY127" s="18"/>
      <c r="BZ127" s="18"/>
      <c r="CA127" s="18"/>
      <c r="CB127" s="18"/>
      <c r="CC127" s="18"/>
    </row>
    <row r="128" spans="1:81" s="218" customFormat="1" x14ac:dyDescent="0.25">
      <c r="A128" s="263" t="str">
        <f t="shared" si="6"/>
        <v>N-RE-AP-010170-C-XX-XX-XX-XX-01</v>
      </c>
      <c r="B128" s="211" t="s">
        <v>1809</v>
      </c>
      <c r="C128" s="211" t="str">
        <f>CONCATENATE(B128,D128,E128)</f>
        <v>5.01.01c.FESC7.v03</v>
      </c>
      <c r="D128" s="211" t="s">
        <v>3702</v>
      </c>
      <c r="E128" s="211" t="s">
        <v>49</v>
      </c>
      <c r="F128" s="211" t="s">
        <v>3703</v>
      </c>
      <c r="G128" s="216" t="s">
        <v>1810</v>
      </c>
      <c r="H128" s="216" t="s">
        <v>3704</v>
      </c>
      <c r="I128" s="216" t="s">
        <v>3705</v>
      </c>
      <c r="J128" s="212">
        <v>271</v>
      </c>
      <c r="K128" s="212">
        <v>3.7999999999999999E-2</v>
      </c>
      <c r="L128" s="248">
        <f t="shared" si="11"/>
        <v>0.31578947368421056</v>
      </c>
      <c r="M128" s="212">
        <v>84</v>
      </c>
      <c r="N128" s="248">
        <v>1.2E-2</v>
      </c>
      <c r="O128" s="222">
        <v>3.69</v>
      </c>
      <c r="P128" s="212">
        <v>11</v>
      </c>
      <c r="Q128" s="224">
        <v>36.57</v>
      </c>
      <c r="R128" s="211" t="s">
        <v>3499</v>
      </c>
      <c r="S128" s="211"/>
      <c r="T128" s="211"/>
      <c r="U128" s="471">
        <v>116</v>
      </c>
      <c r="V128" s="216" t="s">
        <v>919</v>
      </c>
      <c r="W128" s="211" t="s">
        <v>56</v>
      </c>
      <c r="X128" s="211" t="s">
        <v>223</v>
      </c>
      <c r="Y128" s="211" t="s">
        <v>3706</v>
      </c>
      <c r="Z128" s="217"/>
      <c r="AA128" s="217">
        <v>41850</v>
      </c>
      <c r="AC128" s="210"/>
      <c r="AD128" s="210" t="s">
        <v>3707</v>
      </c>
      <c r="AE128" s="210"/>
      <c r="AF128" s="210"/>
      <c r="AG128" s="210"/>
      <c r="AH128" s="237"/>
      <c r="AI128" s="210"/>
      <c r="AJ128" s="210"/>
      <c r="AK128" s="210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 t="s">
        <v>61</v>
      </c>
      <c r="BO128" s="18" t="s">
        <v>3277</v>
      </c>
      <c r="BP128" s="18" t="s">
        <v>1804</v>
      </c>
      <c r="BQ128" s="343" t="s">
        <v>3710</v>
      </c>
      <c r="BR128" s="18" t="s">
        <v>1225</v>
      </c>
      <c r="BS128" s="18" t="s">
        <v>66</v>
      </c>
      <c r="BT128" s="343" t="s">
        <v>382</v>
      </c>
      <c r="BU128" s="18"/>
      <c r="BV128" s="18"/>
      <c r="BW128" s="18"/>
      <c r="BX128" s="18"/>
      <c r="BY128" s="18"/>
      <c r="BZ128" s="18"/>
      <c r="CA128" s="18"/>
      <c r="CB128" s="18"/>
      <c r="CC128" s="18"/>
    </row>
    <row r="129" spans="1:81" s="218" customFormat="1" x14ac:dyDescent="0.25">
      <c r="A129" s="263" t="str">
        <f t="shared" si="6"/>
        <v>N-RE-AP-010171-C-XX-XX-XX-XX-01</v>
      </c>
      <c r="B129" s="211" t="s">
        <v>1812</v>
      </c>
      <c r="C129" s="211" t="str">
        <f>CONCATENATE(B129,D129,E129)</f>
        <v>5.01.01d.FESC7.v03</v>
      </c>
      <c r="D129" s="211" t="s">
        <v>3702</v>
      </c>
      <c r="E129" s="211" t="s">
        <v>49</v>
      </c>
      <c r="F129" s="211" t="s">
        <v>50</v>
      </c>
      <c r="G129" s="216" t="s">
        <v>1813</v>
      </c>
      <c r="H129" s="216" t="s">
        <v>3704</v>
      </c>
      <c r="I129" s="216" t="s">
        <v>3705</v>
      </c>
      <c r="J129" s="212">
        <v>271</v>
      </c>
      <c r="K129" s="212">
        <v>3.7999999999999999E-2</v>
      </c>
      <c r="L129" s="248">
        <f t="shared" si="11"/>
        <v>0.65789473684210531</v>
      </c>
      <c r="M129" s="212">
        <v>175</v>
      </c>
      <c r="N129" s="248">
        <v>2.5000000000000001E-2</v>
      </c>
      <c r="O129" s="222">
        <v>0</v>
      </c>
      <c r="P129" s="212">
        <v>11</v>
      </c>
      <c r="Q129" s="224">
        <v>36.57</v>
      </c>
      <c r="R129" s="211" t="s">
        <v>3499</v>
      </c>
      <c r="S129" s="211"/>
      <c r="T129" s="211"/>
      <c r="U129" s="471">
        <v>116</v>
      </c>
      <c r="V129" s="216" t="s">
        <v>919</v>
      </c>
      <c r="W129" s="211" t="s">
        <v>56</v>
      </c>
      <c r="X129" s="211" t="s">
        <v>223</v>
      </c>
      <c r="Y129" s="211" t="s">
        <v>3706</v>
      </c>
      <c r="Z129" s="217"/>
      <c r="AA129" s="217">
        <v>41850</v>
      </c>
      <c r="AC129" s="210"/>
      <c r="AD129" s="210" t="s">
        <v>3707</v>
      </c>
      <c r="AE129" s="210"/>
      <c r="AF129" s="210"/>
      <c r="AG129" s="210"/>
      <c r="AH129" s="237"/>
      <c r="AI129" s="210"/>
      <c r="AJ129" s="210"/>
      <c r="AK129" s="210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 t="s">
        <v>61</v>
      </c>
      <c r="BO129" s="18" t="s">
        <v>3277</v>
      </c>
      <c r="BP129" s="18" t="s">
        <v>1804</v>
      </c>
      <c r="BQ129" s="343" t="s">
        <v>3711</v>
      </c>
      <c r="BR129" s="18" t="s">
        <v>1225</v>
      </c>
      <c r="BS129" s="18" t="s">
        <v>66</v>
      </c>
      <c r="BT129" s="343" t="s">
        <v>382</v>
      </c>
      <c r="BU129" s="18"/>
      <c r="BV129" s="18"/>
      <c r="BW129" s="18"/>
      <c r="BX129" s="18"/>
      <c r="BY129" s="18"/>
      <c r="BZ129" s="18"/>
      <c r="CA129" s="18"/>
      <c r="CB129" s="18"/>
      <c r="CC129" s="18"/>
    </row>
    <row r="130" spans="1:81" s="18" customFormat="1" x14ac:dyDescent="0.25">
      <c r="A130" s="263" t="str">
        <f t="shared" si="6"/>
        <v>N-RE-AP-010083-C-XX-XX-XX-XX-02</v>
      </c>
      <c r="B130" s="137" t="s">
        <v>1795</v>
      </c>
      <c r="C130" s="137" t="str">
        <f t="shared" si="10"/>
        <v>5.01.01a.FESC7.v02</v>
      </c>
      <c r="D130" s="137" t="s">
        <v>3702</v>
      </c>
      <c r="E130" s="137" t="s">
        <v>152</v>
      </c>
      <c r="F130" s="137" t="s">
        <v>3703</v>
      </c>
      <c r="G130" s="136" t="s">
        <v>3712</v>
      </c>
      <c r="H130" s="136" t="s">
        <v>3713</v>
      </c>
      <c r="I130" s="136" t="s">
        <v>1832</v>
      </c>
      <c r="J130" s="135">
        <v>293</v>
      </c>
      <c r="K130" s="135">
        <v>3.7999999999999999E-2</v>
      </c>
      <c r="L130" s="177">
        <v>0</v>
      </c>
      <c r="M130" s="135">
        <v>0</v>
      </c>
      <c r="N130" s="177">
        <v>0</v>
      </c>
      <c r="O130" s="135">
        <v>0</v>
      </c>
      <c r="P130" s="135">
        <v>11</v>
      </c>
      <c r="Q130" s="132">
        <v>28.79</v>
      </c>
      <c r="R130" s="137" t="s">
        <v>3499</v>
      </c>
      <c r="S130" s="137"/>
      <c r="T130" s="137"/>
      <c r="U130" s="282">
        <v>116</v>
      </c>
      <c r="V130" s="136" t="s">
        <v>919</v>
      </c>
      <c r="W130" s="137" t="s">
        <v>56</v>
      </c>
      <c r="X130" s="137"/>
      <c r="Y130" s="137" t="s">
        <v>3714</v>
      </c>
      <c r="Z130" s="130">
        <v>41850</v>
      </c>
      <c r="AA130" s="137"/>
      <c r="AB130" s="129"/>
      <c r="AC130" s="128"/>
      <c r="AD130" s="128" t="s">
        <v>3707</v>
      </c>
      <c r="AE130" s="128"/>
      <c r="AF130" s="128"/>
      <c r="AG130" s="128"/>
      <c r="AH130" s="71"/>
      <c r="AI130" s="128"/>
      <c r="AJ130" s="128"/>
      <c r="AK130" s="128"/>
      <c r="BN130" s="18" t="s">
        <v>61</v>
      </c>
      <c r="BO130" s="18" t="s">
        <v>3277</v>
      </c>
      <c r="BP130" s="18" t="s">
        <v>1804</v>
      </c>
      <c r="BQ130" s="343" t="s">
        <v>3715</v>
      </c>
      <c r="BR130" s="18" t="s">
        <v>1225</v>
      </c>
      <c r="BS130" s="18" t="s">
        <v>66</v>
      </c>
      <c r="BT130" s="343" t="s">
        <v>67</v>
      </c>
    </row>
    <row r="131" spans="1:81" s="18" customFormat="1" x14ac:dyDescent="0.25">
      <c r="A131" s="263" t="str">
        <f t="shared" si="6"/>
        <v>N-RE-AP-010084-C-XX-XX-XX-XX-02</v>
      </c>
      <c r="B131" s="137" t="s">
        <v>1806</v>
      </c>
      <c r="C131" s="137" t="str">
        <f t="shared" si="10"/>
        <v>5.01.01b.FESC7.v02</v>
      </c>
      <c r="D131" s="137" t="s">
        <v>3702</v>
      </c>
      <c r="E131" s="137" t="s">
        <v>152</v>
      </c>
      <c r="F131" s="137" t="s">
        <v>3703</v>
      </c>
      <c r="G131" s="136" t="s">
        <v>3716</v>
      </c>
      <c r="H131" s="136" t="s">
        <v>3713</v>
      </c>
      <c r="I131" s="136" t="s">
        <v>1832</v>
      </c>
      <c r="J131" s="135">
        <v>293</v>
      </c>
      <c r="K131" s="135">
        <v>3.7999999999999999E-2</v>
      </c>
      <c r="L131" s="177">
        <v>0</v>
      </c>
      <c r="M131" s="135">
        <v>0</v>
      </c>
      <c r="N131" s="177">
        <v>0</v>
      </c>
      <c r="O131" s="135">
        <v>0</v>
      </c>
      <c r="P131" s="135">
        <v>11</v>
      </c>
      <c r="Q131" s="132">
        <v>28.79</v>
      </c>
      <c r="R131" s="137" t="s">
        <v>3499</v>
      </c>
      <c r="S131" s="137"/>
      <c r="T131" s="137"/>
      <c r="U131" s="282">
        <v>116</v>
      </c>
      <c r="V131" s="136" t="s">
        <v>919</v>
      </c>
      <c r="W131" s="137" t="s">
        <v>56</v>
      </c>
      <c r="X131" s="137"/>
      <c r="Y131" s="137" t="s">
        <v>3714</v>
      </c>
      <c r="Z131" s="130">
        <v>41850</v>
      </c>
      <c r="AA131" s="137"/>
      <c r="AB131" s="129"/>
      <c r="AC131" s="128"/>
      <c r="AD131" s="128" t="s">
        <v>3707</v>
      </c>
      <c r="AE131" s="128"/>
      <c r="AF131" s="128"/>
      <c r="AG131" s="128"/>
      <c r="AH131" s="71"/>
      <c r="AI131" s="128"/>
      <c r="AJ131" s="128"/>
      <c r="AK131" s="128"/>
      <c r="BN131" s="18" t="s">
        <v>61</v>
      </c>
      <c r="BO131" s="18" t="s">
        <v>3277</v>
      </c>
      <c r="BP131" s="18" t="s">
        <v>1804</v>
      </c>
      <c r="BQ131" s="343" t="s">
        <v>3717</v>
      </c>
      <c r="BR131" s="18" t="s">
        <v>1225</v>
      </c>
      <c r="BS131" s="18" t="s">
        <v>66</v>
      </c>
      <c r="BT131" s="343" t="s">
        <v>67</v>
      </c>
    </row>
    <row r="132" spans="1:81" s="18" customFormat="1" x14ac:dyDescent="0.25">
      <c r="A132" s="263" t="str">
        <f t="shared" si="6"/>
        <v>N-RE-AP-010085-C-XX-XX-XX-XX-02</v>
      </c>
      <c r="B132" s="137" t="s">
        <v>1809</v>
      </c>
      <c r="C132" s="137" t="str">
        <f t="shared" si="10"/>
        <v>5.01.01c.FESC7.v02</v>
      </c>
      <c r="D132" s="137" t="s">
        <v>3702</v>
      </c>
      <c r="E132" s="137" t="s">
        <v>152</v>
      </c>
      <c r="F132" s="137" t="s">
        <v>3703</v>
      </c>
      <c r="G132" s="136" t="s">
        <v>3718</v>
      </c>
      <c r="H132" s="136" t="s">
        <v>3713</v>
      </c>
      <c r="I132" s="136" t="s">
        <v>1832</v>
      </c>
      <c r="J132" s="135">
        <v>293</v>
      </c>
      <c r="K132" s="135">
        <v>3.7999999999999999E-2</v>
      </c>
      <c r="L132" s="177">
        <v>0</v>
      </c>
      <c r="M132" s="135">
        <v>0</v>
      </c>
      <c r="N132" s="177">
        <v>0</v>
      </c>
      <c r="O132" s="135">
        <v>0</v>
      </c>
      <c r="P132" s="135">
        <v>11</v>
      </c>
      <c r="Q132" s="132">
        <v>28.79</v>
      </c>
      <c r="R132" s="137" t="s">
        <v>3499</v>
      </c>
      <c r="S132" s="137"/>
      <c r="T132" s="137"/>
      <c r="U132" s="282">
        <v>116</v>
      </c>
      <c r="V132" s="136" t="s">
        <v>919</v>
      </c>
      <c r="W132" s="137" t="s">
        <v>56</v>
      </c>
      <c r="X132" s="137"/>
      <c r="Y132" s="137" t="s">
        <v>3714</v>
      </c>
      <c r="Z132" s="130">
        <v>41850</v>
      </c>
      <c r="AA132" s="137"/>
      <c r="AB132" s="129"/>
      <c r="AC132" s="128"/>
      <c r="AD132" s="128" t="s">
        <v>3707</v>
      </c>
      <c r="AE132" s="128"/>
      <c r="AF132" s="128"/>
      <c r="AG132" s="128"/>
      <c r="AH132" s="71"/>
      <c r="AI132" s="128"/>
      <c r="AJ132" s="128"/>
      <c r="AK132" s="128"/>
      <c r="BN132" s="18" t="s">
        <v>61</v>
      </c>
      <c r="BO132" s="18" t="s">
        <v>3277</v>
      </c>
      <c r="BP132" s="18" t="s">
        <v>1804</v>
      </c>
      <c r="BQ132" s="343" t="s">
        <v>3719</v>
      </c>
      <c r="BR132" s="18" t="s">
        <v>1225</v>
      </c>
      <c r="BS132" s="18" t="s">
        <v>66</v>
      </c>
      <c r="BT132" s="343" t="s">
        <v>67</v>
      </c>
    </row>
    <row r="133" spans="1:81" s="18" customFormat="1" x14ac:dyDescent="0.25">
      <c r="A133" s="263" t="str">
        <f t="shared" si="6"/>
        <v>N-RE-AP-010086-C-XX-XX-XX-XX-02</v>
      </c>
      <c r="B133" s="137" t="s">
        <v>1812</v>
      </c>
      <c r="C133" s="137" t="str">
        <f t="shared" si="10"/>
        <v>5.01.01d.FESC7.v02</v>
      </c>
      <c r="D133" s="137" t="s">
        <v>3702</v>
      </c>
      <c r="E133" s="137" t="s">
        <v>152</v>
      </c>
      <c r="F133" s="137" t="s">
        <v>50</v>
      </c>
      <c r="G133" s="136" t="s">
        <v>3720</v>
      </c>
      <c r="H133" s="136" t="s">
        <v>3713</v>
      </c>
      <c r="I133" s="136" t="s">
        <v>1832</v>
      </c>
      <c r="J133" s="135">
        <v>293</v>
      </c>
      <c r="K133" s="135">
        <v>3.7999999999999999E-2</v>
      </c>
      <c r="L133" s="177">
        <v>0</v>
      </c>
      <c r="M133" s="135">
        <v>0</v>
      </c>
      <c r="N133" s="177">
        <v>0</v>
      </c>
      <c r="O133" s="135">
        <v>0</v>
      </c>
      <c r="P133" s="135">
        <v>11</v>
      </c>
      <c r="Q133" s="132">
        <v>28.79</v>
      </c>
      <c r="R133" s="137" t="s">
        <v>3499</v>
      </c>
      <c r="S133" s="137"/>
      <c r="T133" s="137"/>
      <c r="U133" s="282">
        <v>116</v>
      </c>
      <c r="V133" s="136" t="s">
        <v>919</v>
      </c>
      <c r="W133" s="137" t="s">
        <v>56</v>
      </c>
      <c r="X133" s="137"/>
      <c r="Y133" s="137" t="s">
        <v>3714</v>
      </c>
      <c r="Z133" s="130">
        <v>41850</v>
      </c>
      <c r="AA133" s="137"/>
      <c r="AB133" s="129"/>
      <c r="AC133" s="128"/>
      <c r="AD133" s="128" t="s">
        <v>3707</v>
      </c>
      <c r="AE133" s="128"/>
      <c r="AF133" s="128"/>
      <c r="AG133" s="128"/>
      <c r="AH133" s="71"/>
      <c r="AI133" s="128"/>
      <c r="AJ133" s="128"/>
      <c r="AK133" s="128"/>
      <c r="BN133" s="18" t="s">
        <v>61</v>
      </c>
      <c r="BO133" s="18" t="s">
        <v>3277</v>
      </c>
      <c r="BP133" s="18" t="s">
        <v>1804</v>
      </c>
      <c r="BQ133" s="343" t="s">
        <v>3721</v>
      </c>
      <c r="BR133" s="18" t="s">
        <v>1225</v>
      </c>
      <c r="BS133" s="18" t="s">
        <v>66</v>
      </c>
      <c r="BT133" s="343" t="s">
        <v>67</v>
      </c>
    </row>
    <row r="134" spans="1:81" s="18" customFormat="1" x14ac:dyDescent="0.25">
      <c r="A134" s="263" t="str">
        <f t="shared" si="6"/>
        <v>N-RE-AP-010087-C-XX-XX-XX-XX-02</v>
      </c>
      <c r="B134" s="137" t="s">
        <v>1815</v>
      </c>
      <c r="C134" s="137" t="str">
        <f t="shared" si="10"/>
        <v>5.01.03a.FESC7.v02</v>
      </c>
      <c r="D134" s="137" t="s">
        <v>3702</v>
      </c>
      <c r="E134" s="137" t="s">
        <v>152</v>
      </c>
      <c r="F134" s="137" t="s">
        <v>3703</v>
      </c>
      <c r="G134" s="136" t="s">
        <v>1816</v>
      </c>
      <c r="H134" s="136" t="s">
        <v>3713</v>
      </c>
      <c r="I134" s="136" t="s">
        <v>1832</v>
      </c>
      <c r="J134" s="135">
        <v>293</v>
      </c>
      <c r="K134" s="135">
        <v>3.7999999999999999E-2</v>
      </c>
      <c r="L134" s="177">
        <v>0</v>
      </c>
      <c r="M134" s="135">
        <v>0</v>
      </c>
      <c r="N134" s="177">
        <v>0</v>
      </c>
      <c r="O134" s="135">
        <v>0</v>
      </c>
      <c r="P134" s="135">
        <v>11</v>
      </c>
      <c r="Q134" s="132">
        <v>28.79</v>
      </c>
      <c r="R134" s="137" t="s">
        <v>3499</v>
      </c>
      <c r="S134" s="137"/>
      <c r="T134" s="137"/>
      <c r="U134" s="282">
        <v>116</v>
      </c>
      <c r="V134" s="136" t="s">
        <v>919</v>
      </c>
      <c r="W134" s="137" t="s">
        <v>56</v>
      </c>
      <c r="X134" s="137"/>
      <c r="Y134" s="137" t="s">
        <v>3722</v>
      </c>
      <c r="Z134" s="130">
        <v>41850</v>
      </c>
      <c r="AA134" s="137"/>
      <c r="AB134" s="129"/>
      <c r="AC134" s="128"/>
      <c r="AD134" s="128" t="s">
        <v>3707</v>
      </c>
      <c r="AE134" s="128"/>
      <c r="AF134" s="128"/>
      <c r="AG134" s="128"/>
      <c r="AH134" s="71"/>
      <c r="AI134" s="128"/>
      <c r="AJ134" s="128"/>
      <c r="AK134" s="128"/>
      <c r="BN134" s="18" t="s">
        <v>61</v>
      </c>
      <c r="BO134" s="18" t="s">
        <v>3277</v>
      </c>
      <c r="BP134" s="18" t="s">
        <v>1804</v>
      </c>
      <c r="BQ134" s="343" t="s">
        <v>3723</v>
      </c>
      <c r="BR134" s="18" t="s">
        <v>1225</v>
      </c>
      <c r="BS134" s="18" t="s">
        <v>66</v>
      </c>
      <c r="BT134" s="343" t="s">
        <v>67</v>
      </c>
    </row>
    <row r="135" spans="1:81" s="18" customFormat="1" x14ac:dyDescent="0.25">
      <c r="A135" s="263" t="str">
        <f t="shared" si="6"/>
        <v>N-RE-AP-010088-C-XX-XX-XX-XX-02</v>
      </c>
      <c r="B135" s="137" t="s">
        <v>1821</v>
      </c>
      <c r="C135" s="137" t="str">
        <f t="shared" si="10"/>
        <v>5.01.03b.FESC7.v02</v>
      </c>
      <c r="D135" s="137" t="s">
        <v>3702</v>
      </c>
      <c r="E135" s="137" t="s">
        <v>152</v>
      </c>
      <c r="F135" s="137" t="s">
        <v>3703</v>
      </c>
      <c r="G135" s="136" t="s">
        <v>1822</v>
      </c>
      <c r="H135" s="136" t="s">
        <v>3713</v>
      </c>
      <c r="I135" s="136" t="s">
        <v>1832</v>
      </c>
      <c r="J135" s="135">
        <v>293</v>
      </c>
      <c r="K135" s="135">
        <v>3.7999999999999999E-2</v>
      </c>
      <c r="L135" s="177">
        <v>0</v>
      </c>
      <c r="M135" s="135">
        <v>0</v>
      </c>
      <c r="N135" s="177">
        <v>0</v>
      </c>
      <c r="O135" s="135">
        <v>0</v>
      </c>
      <c r="P135" s="135">
        <v>11</v>
      </c>
      <c r="Q135" s="132">
        <v>28.79</v>
      </c>
      <c r="R135" s="137" t="s">
        <v>3499</v>
      </c>
      <c r="S135" s="137"/>
      <c r="T135" s="137"/>
      <c r="U135" s="282">
        <v>116</v>
      </c>
      <c r="V135" s="136" t="s">
        <v>919</v>
      </c>
      <c r="W135" s="137" t="s">
        <v>56</v>
      </c>
      <c r="X135" s="137"/>
      <c r="Y135" s="137" t="s">
        <v>3722</v>
      </c>
      <c r="Z135" s="130">
        <v>41850</v>
      </c>
      <c r="AA135" s="137"/>
      <c r="AB135" s="129"/>
      <c r="AC135" s="128"/>
      <c r="AD135" s="128" t="s">
        <v>3707</v>
      </c>
      <c r="AE135" s="128"/>
      <c r="AF135" s="128"/>
      <c r="AG135" s="128"/>
      <c r="AH135" s="71"/>
      <c r="AI135" s="128"/>
      <c r="AJ135" s="128"/>
      <c r="AK135" s="128"/>
      <c r="BN135" s="18" t="s">
        <v>61</v>
      </c>
      <c r="BO135" s="18" t="s">
        <v>3277</v>
      </c>
      <c r="BP135" s="18" t="s">
        <v>1804</v>
      </c>
      <c r="BQ135" s="343" t="s">
        <v>3724</v>
      </c>
      <c r="BR135" s="18" t="s">
        <v>1225</v>
      </c>
      <c r="BS135" s="18" t="s">
        <v>66</v>
      </c>
      <c r="BT135" s="343" t="s">
        <v>67</v>
      </c>
    </row>
    <row r="136" spans="1:81" s="18" customFormat="1" x14ac:dyDescent="0.25">
      <c r="A136" s="263" t="str">
        <f t="shared" si="6"/>
        <v>N-RE-AP-010089-C-XX-XX-XX-XX-02</v>
      </c>
      <c r="B136" s="137" t="s">
        <v>1824</v>
      </c>
      <c r="C136" s="137" t="str">
        <f t="shared" si="10"/>
        <v>5.01.03c.FESC7.v02</v>
      </c>
      <c r="D136" s="137" t="s">
        <v>3702</v>
      </c>
      <c r="E136" s="137" t="s">
        <v>152</v>
      </c>
      <c r="F136" s="137" t="s">
        <v>3703</v>
      </c>
      <c r="G136" s="136" t="s">
        <v>1825</v>
      </c>
      <c r="H136" s="136" t="s">
        <v>3713</v>
      </c>
      <c r="I136" s="136" t="s">
        <v>1832</v>
      </c>
      <c r="J136" s="135">
        <v>293</v>
      </c>
      <c r="K136" s="135">
        <v>3.7999999999999999E-2</v>
      </c>
      <c r="L136" s="177">
        <v>0</v>
      </c>
      <c r="M136" s="135">
        <v>0</v>
      </c>
      <c r="N136" s="177">
        <v>0</v>
      </c>
      <c r="O136" s="135">
        <v>0</v>
      </c>
      <c r="P136" s="135">
        <v>11</v>
      </c>
      <c r="Q136" s="132">
        <v>28.79</v>
      </c>
      <c r="R136" s="137" t="s">
        <v>3499</v>
      </c>
      <c r="S136" s="137"/>
      <c r="T136" s="137"/>
      <c r="U136" s="282">
        <v>116</v>
      </c>
      <c r="V136" s="136" t="s">
        <v>919</v>
      </c>
      <c r="W136" s="137" t="s">
        <v>56</v>
      </c>
      <c r="X136" s="137"/>
      <c r="Y136" s="137" t="s">
        <v>3722</v>
      </c>
      <c r="Z136" s="130">
        <v>41850</v>
      </c>
      <c r="AA136" s="137"/>
      <c r="AB136" s="129"/>
      <c r="AC136" s="128"/>
      <c r="AD136" s="128" t="s">
        <v>3707</v>
      </c>
      <c r="AE136" s="128"/>
      <c r="AF136" s="128"/>
      <c r="AG136" s="128"/>
      <c r="AH136" s="71"/>
      <c r="AI136" s="128"/>
      <c r="AJ136" s="128"/>
      <c r="AK136" s="128"/>
      <c r="BN136" s="18" t="s">
        <v>61</v>
      </c>
      <c r="BO136" s="18" t="s">
        <v>3277</v>
      </c>
      <c r="BP136" s="18" t="s">
        <v>1804</v>
      </c>
      <c r="BQ136" s="343" t="s">
        <v>3725</v>
      </c>
      <c r="BR136" s="18" t="s">
        <v>1225</v>
      </c>
      <c r="BS136" s="18" t="s">
        <v>66</v>
      </c>
      <c r="BT136" s="343" t="s">
        <v>67</v>
      </c>
    </row>
    <row r="137" spans="1:81" s="18" customFormat="1" x14ac:dyDescent="0.25">
      <c r="A137" s="263" t="str">
        <f t="shared" si="6"/>
        <v>N-RE-AP-010090-C-XX-XX-XX-XX-02</v>
      </c>
      <c r="B137" s="137" t="s">
        <v>1827</v>
      </c>
      <c r="C137" s="137" t="str">
        <f t="shared" si="10"/>
        <v>5.01.03d.FESC7.v02</v>
      </c>
      <c r="D137" s="137" t="s">
        <v>3702</v>
      </c>
      <c r="E137" s="137" t="s">
        <v>152</v>
      </c>
      <c r="F137" s="137" t="s">
        <v>50</v>
      </c>
      <c r="G137" s="136" t="s">
        <v>1828</v>
      </c>
      <c r="H137" s="136" t="s">
        <v>3713</v>
      </c>
      <c r="I137" s="136" t="s">
        <v>1832</v>
      </c>
      <c r="J137" s="135">
        <v>293</v>
      </c>
      <c r="K137" s="135">
        <v>3.7999999999999999E-2</v>
      </c>
      <c r="L137" s="177">
        <v>0</v>
      </c>
      <c r="M137" s="135">
        <v>0</v>
      </c>
      <c r="N137" s="177">
        <v>0</v>
      </c>
      <c r="O137" s="135">
        <v>0</v>
      </c>
      <c r="P137" s="135">
        <v>11</v>
      </c>
      <c r="Q137" s="132">
        <v>28.79</v>
      </c>
      <c r="R137" s="137" t="s">
        <v>3499</v>
      </c>
      <c r="S137" s="137"/>
      <c r="T137" s="137"/>
      <c r="U137" s="282">
        <v>116</v>
      </c>
      <c r="V137" s="136" t="s">
        <v>919</v>
      </c>
      <c r="W137" s="137" t="s">
        <v>56</v>
      </c>
      <c r="X137" s="137"/>
      <c r="Y137" s="137" t="s">
        <v>3722</v>
      </c>
      <c r="Z137" s="130">
        <v>41850</v>
      </c>
      <c r="AA137" s="137"/>
      <c r="AB137" s="129"/>
      <c r="AC137" s="128"/>
      <c r="AD137" s="128" t="s">
        <v>3707</v>
      </c>
      <c r="AE137" s="128"/>
      <c r="AF137" s="128"/>
      <c r="AG137" s="128"/>
      <c r="AH137" s="71"/>
      <c r="AI137" s="128"/>
      <c r="AJ137" s="128"/>
      <c r="AK137" s="128"/>
      <c r="BN137" s="18" t="s">
        <v>61</v>
      </c>
      <c r="BO137" s="18" t="s">
        <v>3277</v>
      </c>
      <c r="BP137" s="18" t="s">
        <v>1804</v>
      </c>
      <c r="BQ137" s="343" t="s">
        <v>3726</v>
      </c>
      <c r="BR137" s="18" t="s">
        <v>1225</v>
      </c>
      <c r="BS137" s="18" t="s">
        <v>66</v>
      </c>
      <c r="BT137" s="343" t="s">
        <v>67</v>
      </c>
    </row>
    <row r="138" spans="1:81" s="18" customFormat="1" x14ac:dyDescent="0.25">
      <c r="A138" s="263" t="str">
        <f t="shared" si="6"/>
        <v>N-RE-AP-010091-C-XX-XX-XX-XX-02</v>
      </c>
      <c r="B138" s="137" t="s">
        <v>1830</v>
      </c>
      <c r="C138" s="137" t="str">
        <f t="shared" si="10"/>
        <v>5.01.04a.FESC7.v02</v>
      </c>
      <c r="D138" s="137" t="s">
        <v>3702</v>
      </c>
      <c r="E138" s="137" t="s">
        <v>152</v>
      </c>
      <c r="F138" s="137" t="s">
        <v>3703</v>
      </c>
      <c r="G138" s="136" t="s">
        <v>1831</v>
      </c>
      <c r="H138" s="136" t="s">
        <v>3713</v>
      </c>
      <c r="I138" s="136" t="s">
        <v>1845</v>
      </c>
      <c r="J138" s="135">
        <v>293</v>
      </c>
      <c r="K138" s="135">
        <v>3.7999999999999999E-2</v>
      </c>
      <c r="L138" s="177">
        <v>0</v>
      </c>
      <c r="M138" s="135">
        <v>0</v>
      </c>
      <c r="N138" s="177">
        <v>0</v>
      </c>
      <c r="O138" s="135">
        <v>0</v>
      </c>
      <c r="P138" s="135">
        <v>11</v>
      </c>
      <c r="Q138" s="132">
        <v>36.57</v>
      </c>
      <c r="R138" s="137" t="s">
        <v>3499</v>
      </c>
      <c r="S138" s="137"/>
      <c r="T138" s="137"/>
      <c r="U138" s="282">
        <v>116</v>
      </c>
      <c r="V138" s="136" t="s">
        <v>919</v>
      </c>
      <c r="W138" s="137" t="s">
        <v>56</v>
      </c>
      <c r="X138" s="137"/>
      <c r="Y138" s="137" t="s">
        <v>3714</v>
      </c>
      <c r="Z138" s="130">
        <v>41850</v>
      </c>
      <c r="AA138" s="137"/>
      <c r="AB138" s="129"/>
      <c r="AC138" s="128"/>
      <c r="AD138" s="128" t="s">
        <v>3707</v>
      </c>
      <c r="AE138" s="128"/>
      <c r="AF138" s="128"/>
      <c r="AG138" s="128"/>
      <c r="AH138" s="71"/>
      <c r="AI138" s="128"/>
      <c r="AJ138" s="128"/>
      <c r="AK138" s="128"/>
      <c r="BN138" s="18" t="s">
        <v>61</v>
      </c>
      <c r="BO138" s="18" t="s">
        <v>3277</v>
      </c>
      <c r="BP138" s="18" t="s">
        <v>1804</v>
      </c>
      <c r="BQ138" s="343" t="s">
        <v>3727</v>
      </c>
      <c r="BR138" s="18" t="s">
        <v>1225</v>
      </c>
      <c r="BS138" s="18" t="s">
        <v>66</v>
      </c>
      <c r="BT138" s="343" t="s">
        <v>67</v>
      </c>
    </row>
    <row r="139" spans="1:81" s="18" customFormat="1" x14ac:dyDescent="0.25">
      <c r="A139" s="263" t="str">
        <f t="shared" si="6"/>
        <v>N-RE-AP-010092-C-XX-XX-XX-XX-02</v>
      </c>
      <c r="B139" s="137" t="s">
        <v>1834</v>
      </c>
      <c r="C139" s="137" t="str">
        <f t="shared" ref="C139:C175" si="12">CONCATENATE(B139,D139,E139)</f>
        <v>5.01.04b.FESC7.v02</v>
      </c>
      <c r="D139" s="137" t="s">
        <v>3702</v>
      </c>
      <c r="E139" s="137" t="s">
        <v>152</v>
      </c>
      <c r="F139" s="137" t="s">
        <v>3703</v>
      </c>
      <c r="G139" s="136" t="s">
        <v>1835</v>
      </c>
      <c r="H139" s="136" t="s">
        <v>3713</v>
      </c>
      <c r="I139" s="136" t="s">
        <v>1845</v>
      </c>
      <c r="J139" s="135">
        <v>293</v>
      </c>
      <c r="K139" s="135">
        <v>3.7999999999999999E-2</v>
      </c>
      <c r="L139" s="177">
        <v>0</v>
      </c>
      <c r="M139" s="135">
        <v>0</v>
      </c>
      <c r="N139" s="177">
        <v>0</v>
      </c>
      <c r="O139" s="135">
        <v>0</v>
      </c>
      <c r="P139" s="135">
        <v>11</v>
      </c>
      <c r="Q139" s="132">
        <v>36.57</v>
      </c>
      <c r="R139" s="137" t="s">
        <v>3499</v>
      </c>
      <c r="S139" s="137"/>
      <c r="T139" s="137"/>
      <c r="U139" s="282">
        <v>116</v>
      </c>
      <c r="V139" s="136" t="s">
        <v>919</v>
      </c>
      <c r="W139" s="137" t="s">
        <v>56</v>
      </c>
      <c r="X139" s="137"/>
      <c r="Y139" s="137" t="s">
        <v>3714</v>
      </c>
      <c r="Z139" s="130">
        <v>41850</v>
      </c>
      <c r="AA139" s="137"/>
      <c r="AB139" s="129"/>
      <c r="AC139" s="128"/>
      <c r="AD139" s="128" t="s">
        <v>3707</v>
      </c>
      <c r="AE139" s="128"/>
      <c r="AF139" s="128"/>
      <c r="AG139" s="128"/>
      <c r="AH139" s="71"/>
      <c r="AI139" s="128"/>
      <c r="AJ139" s="128"/>
      <c r="AK139" s="128"/>
      <c r="BN139" s="18" t="s">
        <v>61</v>
      </c>
      <c r="BO139" s="18" t="s">
        <v>3277</v>
      </c>
      <c r="BP139" s="18" t="s">
        <v>1804</v>
      </c>
      <c r="BQ139" s="343" t="s">
        <v>3728</v>
      </c>
      <c r="BR139" s="18" t="s">
        <v>1225</v>
      </c>
      <c r="BS139" s="18" t="s">
        <v>66</v>
      </c>
      <c r="BT139" s="343" t="s">
        <v>67</v>
      </c>
    </row>
    <row r="140" spans="1:81" s="18" customFormat="1" x14ac:dyDescent="0.25">
      <c r="A140" s="263" t="str">
        <f t="shared" si="6"/>
        <v>N-RE-AP-010093-C-XX-XX-XX-XX-02</v>
      </c>
      <c r="B140" s="137" t="s">
        <v>1837</v>
      </c>
      <c r="C140" s="137" t="str">
        <f t="shared" si="12"/>
        <v>5.01.04c.FESC7.v02</v>
      </c>
      <c r="D140" s="137" t="s">
        <v>3702</v>
      </c>
      <c r="E140" s="137" t="s">
        <v>152</v>
      </c>
      <c r="F140" s="137" t="s">
        <v>3703</v>
      </c>
      <c r="G140" s="136" t="s">
        <v>1838</v>
      </c>
      <c r="H140" s="136" t="s">
        <v>3713</v>
      </c>
      <c r="I140" s="136" t="s">
        <v>1845</v>
      </c>
      <c r="J140" s="135">
        <v>293</v>
      </c>
      <c r="K140" s="135">
        <v>3.7999999999999999E-2</v>
      </c>
      <c r="L140" s="177">
        <v>0</v>
      </c>
      <c r="M140" s="135">
        <v>0</v>
      </c>
      <c r="N140" s="177">
        <v>0</v>
      </c>
      <c r="O140" s="135">
        <v>0</v>
      </c>
      <c r="P140" s="135">
        <v>11</v>
      </c>
      <c r="Q140" s="132">
        <v>36.57</v>
      </c>
      <c r="R140" s="137" t="s">
        <v>3499</v>
      </c>
      <c r="S140" s="137"/>
      <c r="T140" s="137"/>
      <c r="U140" s="282">
        <v>116</v>
      </c>
      <c r="V140" s="136" t="s">
        <v>919</v>
      </c>
      <c r="W140" s="137" t="s">
        <v>56</v>
      </c>
      <c r="X140" s="137"/>
      <c r="Y140" s="137" t="s">
        <v>3714</v>
      </c>
      <c r="Z140" s="130">
        <v>41850</v>
      </c>
      <c r="AA140" s="137"/>
      <c r="AB140" s="129"/>
      <c r="AC140" s="128"/>
      <c r="AD140" s="128" t="s">
        <v>3707</v>
      </c>
      <c r="AE140" s="128"/>
      <c r="AF140" s="128"/>
      <c r="AG140" s="128"/>
      <c r="AH140" s="71"/>
      <c r="AI140" s="128"/>
      <c r="AJ140" s="128"/>
      <c r="AK140" s="128"/>
      <c r="BN140" s="18" t="s">
        <v>61</v>
      </c>
      <c r="BO140" s="18" t="s">
        <v>3277</v>
      </c>
      <c r="BP140" s="18" t="s">
        <v>1804</v>
      </c>
      <c r="BQ140" s="343" t="s">
        <v>3729</v>
      </c>
      <c r="BR140" s="18" t="s">
        <v>1225</v>
      </c>
      <c r="BS140" s="18" t="s">
        <v>66</v>
      </c>
      <c r="BT140" s="343" t="s">
        <v>67</v>
      </c>
    </row>
    <row r="141" spans="1:81" s="18" customFormat="1" x14ac:dyDescent="0.25">
      <c r="A141" s="263" t="str">
        <f t="shared" si="6"/>
        <v>N-RE-AP-010094-C-XX-XX-XX-XX-02</v>
      </c>
      <c r="B141" s="137" t="s">
        <v>1840</v>
      </c>
      <c r="C141" s="137" t="str">
        <f t="shared" si="12"/>
        <v>5.01.04d.FESC7.v02</v>
      </c>
      <c r="D141" s="137" t="s">
        <v>3702</v>
      </c>
      <c r="E141" s="137" t="s">
        <v>152</v>
      </c>
      <c r="F141" s="137" t="s">
        <v>50</v>
      </c>
      <c r="G141" s="136" t="s">
        <v>1841</v>
      </c>
      <c r="H141" s="136" t="s">
        <v>3713</v>
      </c>
      <c r="I141" s="136" t="s">
        <v>1845</v>
      </c>
      <c r="J141" s="135">
        <v>293</v>
      </c>
      <c r="K141" s="135">
        <v>3.7999999999999999E-2</v>
      </c>
      <c r="L141" s="177">
        <v>0</v>
      </c>
      <c r="M141" s="135">
        <v>0</v>
      </c>
      <c r="N141" s="177">
        <v>0</v>
      </c>
      <c r="O141" s="135">
        <v>0</v>
      </c>
      <c r="P141" s="135">
        <v>11</v>
      </c>
      <c r="Q141" s="132">
        <v>36.57</v>
      </c>
      <c r="R141" s="137" t="s">
        <v>3499</v>
      </c>
      <c r="S141" s="137"/>
      <c r="T141" s="137"/>
      <c r="U141" s="282">
        <v>116</v>
      </c>
      <c r="V141" s="136" t="s">
        <v>919</v>
      </c>
      <c r="W141" s="137" t="s">
        <v>56</v>
      </c>
      <c r="X141" s="137"/>
      <c r="Y141" s="137" t="s">
        <v>3714</v>
      </c>
      <c r="Z141" s="130">
        <v>41850</v>
      </c>
      <c r="AA141" s="137"/>
      <c r="AB141" s="129"/>
      <c r="AC141" s="128"/>
      <c r="AD141" s="128" t="s">
        <v>3707</v>
      </c>
      <c r="AE141" s="128"/>
      <c r="AF141" s="128"/>
      <c r="AG141" s="128"/>
      <c r="AH141" s="71"/>
      <c r="AI141" s="128"/>
      <c r="AJ141" s="128"/>
      <c r="AK141" s="128"/>
      <c r="BN141" s="18" t="s">
        <v>61</v>
      </c>
      <c r="BO141" s="18" t="s">
        <v>3277</v>
      </c>
      <c r="BP141" s="18" t="s">
        <v>1804</v>
      </c>
      <c r="BQ141" s="343" t="s">
        <v>3730</v>
      </c>
      <c r="BR141" s="18" t="s">
        <v>1225</v>
      </c>
      <c r="BS141" s="18" t="s">
        <v>66</v>
      </c>
      <c r="BT141" s="343" t="s">
        <v>67</v>
      </c>
    </row>
    <row r="142" spans="1:81" s="18" customFormat="1" x14ac:dyDescent="0.25">
      <c r="A142" s="263" t="str">
        <f t="shared" si="6"/>
        <v>N-RE-AP-010095-C-XX-XX-XX-XX-02</v>
      </c>
      <c r="B142" s="137" t="s">
        <v>1843</v>
      </c>
      <c r="C142" s="137" t="str">
        <f t="shared" si="12"/>
        <v>5.01.05a.FESC7.v02</v>
      </c>
      <c r="D142" s="137" t="s">
        <v>3702</v>
      </c>
      <c r="E142" s="137" t="s">
        <v>152</v>
      </c>
      <c r="F142" s="137" t="s">
        <v>3703</v>
      </c>
      <c r="G142" s="136" t="s">
        <v>1844</v>
      </c>
      <c r="H142" s="136" t="s">
        <v>3713</v>
      </c>
      <c r="I142" s="136" t="s">
        <v>3731</v>
      </c>
      <c r="J142" s="135">
        <v>293</v>
      </c>
      <c r="K142" s="135">
        <v>3.7999999999999999E-2</v>
      </c>
      <c r="L142" s="177">
        <v>0</v>
      </c>
      <c r="M142" s="135">
        <v>0</v>
      </c>
      <c r="N142" s="177">
        <v>0</v>
      </c>
      <c r="O142" s="135">
        <v>0</v>
      </c>
      <c r="P142" s="135">
        <v>11</v>
      </c>
      <c r="Q142" s="132">
        <v>44.36</v>
      </c>
      <c r="R142" s="137" t="s">
        <v>3499</v>
      </c>
      <c r="S142" s="137"/>
      <c r="T142" s="137"/>
      <c r="U142" s="282">
        <v>116</v>
      </c>
      <c r="V142" s="136" t="s">
        <v>919</v>
      </c>
      <c r="W142" s="137" t="s">
        <v>56</v>
      </c>
      <c r="X142" s="137"/>
      <c r="Y142" s="137" t="s">
        <v>3714</v>
      </c>
      <c r="Z142" s="130">
        <v>41850</v>
      </c>
      <c r="AA142" s="137"/>
      <c r="AB142" s="129"/>
      <c r="AC142" s="128"/>
      <c r="AD142" s="128" t="s">
        <v>3707</v>
      </c>
      <c r="AE142" s="128"/>
      <c r="AF142" s="128"/>
      <c r="AG142" s="128"/>
      <c r="AH142" s="71"/>
      <c r="AI142" s="128"/>
      <c r="AJ142" s="128"/>
      <c r="AK142" s="128"/>
      <c r="BN142" s="18" t="s">
        <v>61</v>
      </c>
      <c r="BO142" s="18" t="s">
        <v>3277</v>
      </c>
      <c r="BP142" s="18" t="s">
        <v>1804</v>
      </c>
      <c r="BQ142" s="343" t="s">
        <v>3732</v>
      </c>
      <c r="BR142" s="18" t="s">
        <v>1225</v>
      </c>
      <c r="BS142" s="18" t="s">
        <v>66</v>
      </c>
      <c r="BT142" s="343" t="s">
        <v>67</v>
      </c>
    </row>
    <row r="143" spans="1:81" s="18" customFormat="1" x14ac:dyDescent="0.25">
      <c r="A143" s="263" t="str">
        <f t="shared" si="6"/>
        <v>N-RE-AP-010096-C-XX-XX-XX-XX-02</v>
      </c>
      <c r="B143" s="137" t="s">
        <v>1847</v>
      </c>
      <c r="C143" s="137" t="str">
        <f t="shared" si="12"/>
        <v>5.01.05b.FESC7.v02</v>
      </c>
      <c r="D143" s="137" t="s">
        <v>3702</v>
      </c>
      <c r="E143" s="137" t="s">
        <v>152</v>
      </c>
      <c r="F143" s="137" t="s">
        <v>3703</v>
      </c>
      <c r="G143" s="136" t="s">
        <v>1848</v>
      </c>
      <c r="H143" s="136" t="s">
        <v>3713</v>
      </c>
      <c r="I143" s="136" t="s">
        <v>3731</v>
      </c>
      <c r="J143" s="135">
        <v>293</v>
      </c>
      <c r="K143" s="135">
        <v>3.7999999999999999E-2</v>
      </c>
      <c r="L143" s="177">
        <v>0</v>
      </c>
      <c r="M143" s="135">
        <v>0</v>
      </c>
      <c r="N143" s="177">
        <v>0</v>
      </c>
      <c r="O143" s="135">
        <v>0</v>
      </c>
      <c r="P143" s="135">
        <v>11</v>
      </c>
      <c r="Q143" s="132">
        <v>44.36</v>
      </c>
      <c r="R143" s="137" t="s">
        <v>3499</v>
      </c>
      <c r="S143" s="137"/>
      <c r="T143" s="137"/>
      <c r="U143" s="282">
        <v>116</v>
      </c>
      <c r="V143" s="136" t="s">
        <v>919</v>
      </c>
      <c r="W143" s="137" t="s">
        <v>56</v>
      </c>
      <c r="X143" s="137"/>
      <c r="Y143" s="137" t="s">
        <v>3714</v>
      </c>
      <c r="Z143" s="130">
        <v>41850</v>
      </c>
      <c r="AA143" s="137"/>
      <c r="AB143" s="129"/>
      <c r="AC143" s="128"/>
      <c r="AD143" s="128" t="s">
        <v>3707</v>
      </c>
      <c r="AE143" s="128"/>
      <c r="AF143" s="128"/>
      <c r="AG143" s="128"/>
      <c r="AH143" s="71"/>
      <c r="AI143" s="128"/>
      <c r="AJ143" s="128"/>
      <c r="AK143" s="128"/>
      <c r="BN143" s="18" t="s">
        <v>61</v>
      </c>
      <c r="BO143" s="18" t="s">
        <v>3277</v>
      </c>
      <c r="BP143" s="18" t="s">
        <v>1804</v>
      </c>
      <c r="BQ143" s="343" t="s">
        <v>3733</v>
      </c>
      <c r="BR143" s="18" t="s">
        <v>1225</v>
      </c>
      <c r="BS143" s="18" t="s">
        <v>66</v>
      </c>
      <c r="BT143" s="343" t="s">
        <v>67</v>
      </c>
    </row>
    <row r="144" spans="1:81" s="18" customFormat="1" x14ac:dyDescent="0.25">
      <c r="A144" s="263" t="str">
        <f t="shared" si="6"/>
        <v>N-RE-AP-010097-C-XX-XX-XX-XX-02</v>
      </c>
      <c r="B144" s="137" t="s">
        <v>1850</v>
      </c>
      <c r="C144" s="137" t="str">
        <f t="shared" si="12"/>
        <v>5.01.05c.FESC7.v02</v>
      </c>
      <c r="D144" s="137" t="s">
        <v>3702</v>
      </c>
      <c r="E144" s="137" t="s">
        <v>152</v>
      </c>
      <c r="F144" s="137" t="s">
        <v>3703</v>
      </c>
      <c r="G144" s="136" t="s">
        <v>1851</v>
      </c>
      <c r="H144" s="136" t="s">
        <v>3713</v>
      </c>
      <c r="I144" s="136" t="s">
        <v>3731</v>
      </c>
      <c r="J144" s="135">
        <v>293</v>
      </c>
      <c r="K144" s="135">
        <v>3.7999999999999999E-2</v>
      </c>
      <c r="L144" s="177">
        <v>0</v>
      </c>
      <c r="M144" s="135">
        <v>0</v>
      </c>
      <c r="N144" s="177">
        <v>0</v>
      </c>
      <c r="O144" s="135">
        <v>0</v>
      </c>
      <c r="P144" s="135">
        <v>11</v>
      </c>
      <c r="Q144" s="132">
        <v>44.36</v>
      </c>
      <c r="R144" s="137" t="s">
        <v>3499</v>
      </c>
      <c r="S144" s="137"/>
      <c r="T144" s="137"/>
      <c r="U144" s="282">
        <v>116</v>
      </c>
      <c r="V144" s="136" t="s">
        <v>919</v>
      </c>
      <c r="W144" s="137" t="s">
        <v>56</v>
      </c>
      <c r="X144" s="137"/>
      <c r="Y144" s="137" t="s">
        <v>3714</v>
      </c>
      <c r="Z144" s="130">
        <v>41850</v>
      </c>
      <c r="AA144" s="137"/>
      <c r="AB144" s="129"/>
      <c r="AC144" s="128"/>
      <c r="AD144" s="128" t="s">
        <v>3707</v>
      </c>
      <c r="AE144" s="128"/>
      <c r="AF144" s="128"/>
      <c r="AG144" s="128"/>
      <c r="AH144" s="71"/>
      <c r="AI144" s="128"/>
      <c r="AJ144" s="128"/>
      <c r="AK144" s="128"/>
      <c r="BN144" s="18" t="s">
        <v>61</v>
      </c>
      <c r="BO144" s="18" t="s">
        <v>3277</v>
      </c>
      <c r="BP144" s="18" t="s">
        <v>1804</v>
      </c>
      <c r="BQ144" s="343" t="s">
        <v>3734</v>
      </c>
      <c r="BR144" s="18" t="s">
        <v>1225</v>
      </c>
      <c r="BS144" s="18" t="s">
        <v>66</v>
      </c>
      <c r="BT144" s="343" t="s">
        <v>67</v>
      </c>
    </row>
    <row r="145" spans="1:207" s="18" customFormat="1" x14ac:dyDescent="0.25">
      <c r="A145" s="263" t="str">
        <f t="shared" si="6"/>
        <v>N-RE-AP-010098-C-XX-XX-XX-XX-02</v>
      </c>
      <c r="B145" s="137" t="s">
        <v>1853</v>
      </c>
      <c r="C145" s="137" t="str">
        <f t="shared" si="12"/>
        <v>5.01.05d.FESC7.v02</v>
      </c>
      <c r="D145" s="137" t="s">
        <v>3702</v>
      </c>
      <c r="E145" s="137" t="s">
        <v>152</v>
      </c>
      <c r="F145" s="137" t="s">
        <v>50</v>
      </c>
      <c r="G145" s="136" t="s">
        <v>1854</v>
      </c>
      <c r="H145" s="136" t="s">
        <v>3713</v>
      </c>
      <c r="I145" s="136" t="s">
        <v>3731</v>
      </c>
      <c r="J145" s="135">
        <v>293</v>
      </c>
      <c r="K145" s="135">
        <v>3.7999999999999999E-2</v>
      </c>
      <c r="L145" s="177">
        <v>0</v>
      </c>
      <c r="M145" s="135">
        <v>0</v>
      </c>
      <c r="N145" s="177">
        <v>0</v>
      </c>
      <c r="O145" s="135">
        <v>0</v>
      </c>
      <c r="P145" s="135">
        <v>11</v>
      </c>
      <c r="Q145" s="132">
        <v>44.36</v>
      </c>
      <c r="R145" s="137" t="s">
        <v>3499</v>
      </c>
      <c r="S145" s="137"/>
      <c r="T145" s="137"/>
      <c r="U145" s="282">
        <v>116</v>
      </c>
      <c r="V145" s="136" t="s">
        <v>919</v>
      </c>
      <c r="W145" s="137" t="s">
        <v>56</v>
      </c>
      <c r="X145" s="137"/>
      <c r="Y145" s="137" t="s">
        <v>3714</v>
      </c>
      <c r="Z145" s="130">
        <v>41850</v>
      </c>
      <c r="AA145" s="137"/>
      <c r="AB145" s="129"/>
      <c r="AC145" s="128"/>
      <c r="AD145" s="128" t="s">
        <v>3707</v>
      </c>
      <c r="AE145" s="128"/>
      <c r="AF145" s="128"/>
      <c r="AG145" s="128"/>
      <c r="AH145" s="71"/>
      <c r="AI145" s="128"/>
      <c r="AJ145" s="128"/>
      <c r="AK145" s="128"/>
      <c r="BN145" s="18" t="s">
        <v>61</v>
      </c>
      <c r="BO145" s="18" t="s">
        <v>3277</v>
      </c>
      <c r="BP145" s="18" t="s">
        <v>1804</v>
      </c>
      <c r="BQ145" s="343" t="s">
        <v>3735</v>
      </c>
      <c r="BR145" s="18" t="s">
        <v>1225</v>
      </c>
      <c r="BS145" s="18" t="s">
        <v>66</v>
      </c>
      <c r="BT145" s="343" t="s">
        <v>67</v>
      </c>
    </row>
    <row r="146" spans="1:207" s="18" customFormat="1" x14ac:dyDescent="0.25">
      <c r="A146" s="263" t="str">
        <f t="shared" si="6"/>
        <v>N-RE-CE-010099-E-XX-XX-XX-XX-01</v>
      </c>
      <c r="B146" s="2" t="s">
        <v>1961</v>
      </c>
      <c r="C146" s="2" t="str">
        <f t="shared" ref="C146" si="13">CONCATENATE(B146,D146,E146)</f>
        <v>5.02.02.FESC18.v03</v>
      </c>
      <c r="D146" s="2" t="s">
        <v>1962</v>
      </c>
      <c r="E146" s="2" t="s">
        <v>49</v>
      </c>
      <c r="F146" s="2" t="s">
        <v>50</v>
      </c>
      <c r="G146" s="3" t="s">
        <v>1963</v>
      </c>
      <c r="H146" s="3" t="s">
        <v>1956</v>
      </c>
      <c r="I146" s="3" t="s">
        <v>1964</v>
      </c>
      <c r="J146" s="496">
        <v>7474</v>
      </c>
      <c r="K146" s="496">
        <v>0.5</v>
      </c>
      <c r="L146" s="11">
        <v>1.7000000000000001E-2</v>
      </c>
      <c r="M146" s="496">
        <v>24</v>
      </c>
      <c r="N146" s="11">
        <f>L146*K146</f>
        <v>8.5000000000000006E-3</v>
      </c>
      <c r="O146" s="496"/>
      <c r="P146" s="496">
        <v>5</v>
      </c>
      <c r="Q146" s="12">
        <v>40</v>
      </c>
      <c r="R146" s="8" t="s">
        <v>3736</v>
      </c>
      <c r="S146" s="2"/>
      <c r="T146" s="2"/>
      <c r="U146" s="12">
        <v>0</v>
      </c>
      <c r="V146" s="3" t="s">
        <v>1493</v>
      </c>
      <c r="W146" s="3"/>
      <c r="X146" s="3" t="s">
        <v>223</v>
      </c>
      <c r="Y146" s="2" t="s">
        <v>3737</v>
      </c>
      <c r="Z146" s="58" t="s">
        <v>3738</v>
      </c>
      <c r="AA146" s="58"/>
      <c r="AC146" s="108"/>
      <c r="AD146" s="108" t="s">
        <v>2012</v>
      </c>
      <c r="AE146" s="108">
        <v>5.1999999999999998E-3</v>
      </c>
      <c r="AF146" s="108">
        <v>70.7</v>
      </c>
      <c r="AG146" s="108"/>
      <c r="AH146" s="89"/>
      <c r="AI146" s="108"/>
      <c r="AJ146" s="108"/>
      <c r="AK146" s="108"/>
      <c r="AL146" s="198"/>
      <c r="AM146" s="198"/>
      <c r="BN146" s="18" t="s">
        <v>61</v>
      </c>
      <c r="BO146" s="18" t="s">
        <v>3277</v>
      </c>
      <c r="BP146" s="18" t="s">
        <v>3739</v>
      </c>
      <c r="BQ146" s="343" t="s">
        <v>3740</v>
      </c>
      <c r="BR146" s="18" t="s">
        <v>65</v>
      </c>
      <c r="BS146" s="18" t="s">
        <v>66</v>
      </c>
      <c r="BT146" s="343" t="s">
        <v>382</v>
      </c>
    </row>
    <row r="147" spans="1:207" s="18" customFormat="1" x14ac:dyDescent="0.25">
      <c r="A147" s="396" t="str">
        <f t="shared" si="6"/>
        <v>N-RE-CE-010189-E-XX-XX-XX-XX-02</v>
      </c>
      <c r="B147" s="96" t="s">
        <v>3741</v>
      </c>
      <c r="C147" s="96" t="str">
        <f t="shared" ref="C147" si="14">CONCATENATE(B147,D147,E147)</f>
        <v>5.02.03.FESC18a.v01</v>
      </c>
      <c r="D147" s="96" t="s">
        <v>1954</v>
      </c>
      <c r="E147" s="96" t="s">
        <v>142</v>
      </c>
      <c r="F147" s="96" t="s">
        <v>50</v>
      </c>
      <c r="G147" s="103" t="s">
        <v>3742</v>
      </c>
      <c r="H147" s="103" t="s">
        <v>1956</v>
      </c>
      <c r="I147" s="103" t="s">
        <v>3743</v>
      </c>
      <c r="J147" s="97">
        <v>8760</v>
      </c>
      <c r="K147" s="97">
        <v>0.9</v>
      </c>
      <c r="L147" s="373">
        <v>1.84E-2</v>
      </c>
      <c r="M147" s="372">
        <v>162</v>
      </c>
      <c r="N147" s="373">
        <v>1.66E-2</v>
      </c>
      <c r="O147" s="97"/>
      <c r="P147" s="97">
        <v>8</v>
      </c>
      <c r="Q147" s="323">
        <v>70</v>
      </c>
      <c r="R147" s="324" t="s">
        <v>3736</v>
      </c>
      <c r="S147" s="96"/>
      <c r="T147" s="96"/>
      <c r="U147" s="323">
        <v>25</v>
      </c>
      <c r="V147" s="103" t="s">
        <v>3744</v>
      </c>
      <c r="W147" s="103"/>
      <c r="X147" s="103" t="s">
        <v>223</v>
      </c>
      <c r="Y147" s="414" t="s">
        <v>3745</v>
      </c>
      <c r="Z147" s="405">
        <v>42580</v>
      </c>
      <c r="AA147" s="64">
        <v>42216</v>
      </c>
      <c r="AB147" s="99"/>
      <c r="AC147" s="95"/>
      <c r="AD147" s="95"/>
      <c r="AE147" s="95">
        <v>5.1999999999999998E-3</v>
      </c>
      <c r="AF147" s="95">
        <v>70.7</v>
      </c>
      <c r="AG147" s="95"/>
      <c r="AH147" s="307"/>
      <c r="AI147" s="95"/>
      <c r="AJ147" s="95"/>
      <c r="AK147" s="95"/>
      <c r="AL147" s="198"/>
      <c r="AM147" s="198"/>
      <c r="BN147" s="18" t="s">
        <v>61</v>
      </c>
      <c r="BO147" s="18" t="s">
        <v>3277</v>
      </c>
      <c r="BP147" s="18" t="s">
        <v>3739</v>
      </c>
      <c r="BQ147" s="343" t="s">
        <v>3746</v>
      </c>
      <c r="BR147" s="18" t="s">
        <v>65</v>
      </c>
      <c r="BS147" s="18" t="s">
        <v>66</v>
      </c>
      <c r="BT147" s="343" t="s">
        <v>67</v>
      </c>
    </row>
    <row r="148" spans="1:207" s="18" customFormat="1" x14ac:dyDescent="0.25">
      <c r="A148" s="263" t="str">
        <f t="shared" si="6"/>
        <v>N-RE-AP-010100-E-XX-XX-XX-XX-02</v>
      </c>
      <c r="B148" s="137" t="s">
        <v>2094</v>
      </c>
      <c r="C148" s="137" t="str">
        <f t="shared" si="12"/>
        <v>5.05.01.FESC8.v01</v>
      </c>
      <c r="D148" s="137" t="s">
        <v>3747</v>
      </c>
      <c r="E148" s="137" t="s">
        <v>142</v>
      </c>
      <c r="F148" s="137" t="s">
        <v>50</v>
      </c>
      <c r="G148" s="257" t="s">
        <v>3748</v>
      </c>
      <c r="H148" s="136" t="s">
        <v>3749</v>
      </c>
      <c r="I148" s="136" t="s">
        <v>3750</v>
      </c>
      <c r="J148" s="258">
        <v>5700</v>
      </c>
      <c r="K148" s="258">
        <v>1</v>
      </c>
      <c r="L148" s="177">
        <v>0</v>
      </c>
      <c r="M148" s="135">
        <v>0</v>
      </c>
      <c r="N148" s="177">
        <v>0</v>
      </c>
      <c r="O148" s="135">
        <v>0</v>
      </c>
      <c r="P148" s="135">
        <v>16</v>
      </c>
      <c r="Q148" s="282">
        <v>34</v>
      </c>
      <c r="R148" s="174" t="s">
        <v>3499</v>
      </c>
      <c r="S148" s="137"/>
      <c r="T148" s="137"/>
      <c r="U148" s="173">
        <v>0</v>
      </c>
      <c r="V148" s="137" t="s">
        <v>919</v>
      </c>
      <c r="W148" s="137" t="s">
        <v>56</v>
      </c>
      <c r="X148" s="137"/>
      <c r="Y148" s="137" t="s">
        <v>3459</v>
      </c>
      <c r="Z148" s="130">
        <v>41850</v>
      </c>
      <c r="AA148" s="130"/>
      <c r="AB148" s="129"/>
      <c r="AC148" s="128" t="s">
        <v>3751</v>
      </c>
      <c r="AD148" s="128" t="s">
        <v>3752</v>
      </c>
      <c r="AE148" s="129"/>
      <c r="AF148" s="129"/>
      <c r="AG148" s="128"/>
      <c r="AH148" s="71"/>
      <c r="AI148" s="128"/>
      <c r="AJ148" s="128"/>
      <c r="AK148" s="128"/>
      <c r="BN148" s="18" t="s">
        <v>61</v>
      </c>
      <c r="BO148" s="18" t="s">
        <v>3277</v>
      </c>
      <c r="BP148" s="18" t="s">
        <v>1804</v>
      </c>
      <c r="BQ148" s="343" t="s">
        <v>3753</v>
      </c>
      <c r="BR148" s="18" t="s">
        <v>65</v>
      </c>
      <c r="BS148" s="18" t="s">
        <v>66</v>
      </c>
      <c r="BT148" s="343" t="s">
        <v>67</v>
      </c>
    </row>
    <row r="149" spans="1:207" s="18" customFormat="1" x14ac:dyDescent="0.25">
      <c r="A149" s="263" t="str">
        <f t="shared" si="6"/>
        <v>N-RE-AP-010101-E-XX-XX-XX-XX-02</v>
      </c>
      <c r="B149" s="2" t="s">
        <v>2103</v>
      </c>
      <c r="C149" s="2" t="str">
        <f t="shared" si="12"/>
        <v>5.05.02.FESC8.v01</v>
      </c>
      <c r="D149" s="2" t="s">
        <v>3747</v>
      </c>
      <c r="E149" s="2" t="s">
        <v>142</v>
      </c>
      <c r="F149" s="2" t="s">
        <v>50</v>
      </c>
      <c r="G149" s="61" t="s">
        <v>3754</v>
      </c>
      <c r="H149" s="3" t="s">
        <v>3749</v>
      </c>
      <c r="I149" s="3" t="s">
        <v>3750</v>
      </c>
      <c r="J149" s="118">
        <v>5700</v>
      </c>
      <c r="K149" s="118">
        <v>1</v>
      </c>
      <c r="L149" s="118">
        <f t="shared" ref="L149:L155" si="15">N149/K149</f>
        <v>5.7999999999999996E-3</v>
      </c>
      <c r="M149" s="496">
        <v>34.200000000000003</v>
      </c>
      <c r="N149" s="496">
        <v>5.7999999999999996E-3</v>
      </c>
      <c r="O149" s="496"/>
      <c r="P149" s="496">
        <v>16</v>
      </c>
      <c r="Q149" s="86">
        <v>34</v>
      </c>
      <c r="R149" s="8" t="s">
        <v>3499</v>
      </c>
      <c r="S149" s="2"/>
      <c r="T149" s="2"/>
      <c r="U149" s="12">
        <v>0</v>
      </c>
      <c r="V149" s="2" t="s">
        <v>919</v>
      </c>
      <c r="W149" s="2" t="s">
        <v>56</v>
      </c>
      <c r="X149" s="2" t="s">
        <v>223</v>
      </c>
      <c r="Y149" s="2" t="s">
        <v>3755</v>
      </c>
      <c r="Z149" s="58">
        <v>41850</v>
      </c>
      <c r="AA149" s="58"/>
      <c r="AC149" s="108" t="s">
        <v>3751</v>
      </c>
      <c r="AD149" s="108" t="s">
        <v>3752</v>
      </c>
      <c r="AG149" s="108"/>
      <c r="AH149" s="89"/>
      <c r="AI149" s="108"/>
      <c r="AJ149" s="108"/>
      <c r="AK149" s="108"/>
      <c r="BN149" s="18" t="s">
        <v>61</v>
      </c>
      <c r="BO149" s="18" t="s">
        <v>3277</v>
      </c>
      <c r="BP149" s="18" t="s">
        <v>1804</v>
      </c>
      <c r="BQ149" s="343" t="s">
        <v>3756</v>
      </c>
      <c r="BR149" s="18" t="s">
        <v>65</v>
      </c>
      <c r="BS149" s="18" t="s">
        <v>66</v>
      </c>
      <c r="BT149" s="343" t="s">
        <v>67</v>
      </c>
    </row>
    <row r="150" spans="1:207" s="18" customFormat="1" x14ac:dyDescent="0.25">
      <c r="A150" s="263" t="str">
        <f t="shared" si="6"/>
        <v>N-RE-AP-010102-E-XX-XX-XX-XX-02</v>
      </c>
      <c r="B150" s="2" t="s">
        <v>3757</v>
      </c>
      <c r="C150" s="2" t="str">
        <f t="shared" si="12"/>
        <v>5.05.03.FESC8.v01</v>
      </c>
      <c r="D150" s="2" t="s">
        <v>3747</v>
      </c>
      <c r="E150" s="2" t="s">
        <v>142</v>
      </c>
      <c r="F150" s="2" t="s">
        <v>50</v>
      </c>
      <c r="G150" s="61" t="s">
        <v>3758</v>
      </c>
      <c r="H150" s="3" t="s">
        <v>3749</v>
      </c>
      <c r="I150" s="3" t="s">
        <v>3750</v>
      </c>
      <c r="J150" s="118">
        <v>5700</v>
      </c>
      <c r="K150" s="118">
        <v>1</v>
      </c>
      <c r="L150" s="118">
        <f t="shared" si="15"/>
        <v>9.5999999999999992E-3</v>
      </c>
      <c r="M150" s="496">
        <v>56.4</v>
      </c>
      <c r="N150" s="496">
        <v>9.5999999999999992E-3</v>
      </c>
      <c r="O150" s="496"/>
      <c r="P150" s="496">
        <v>16</v>
      </c>
      <c r="Q150" s="86">
        <v>34</v>
      </c>
      <c r="R150" s="8" t="s">
        <v>3499</v>
      </c>
      <c r="S150" s="2"/>
      <c r="T150" s="2"/>
      <c r="U150" s="12">
        <v>0</v>
      </c>
      <c r="V150" s="2" t="s">
        <v>919</v>
      </c>
      <c r="W150" s="2" t="s">
        <v>56</v>
      </c>
      <c r="X150" s="2" t="s">
        <v>223</v>
      </c>
      <c r="Y150" s="2" t="s">
        <v>3755</v>
      </c>
      <c r="Z150" s="58">
        <v>41850</v>
      </c>
      <c r="AA150" s="58"/>
      <c r="AC150" s="108" t="s">
        <v>3751</v>
      </c>
      <c r="AD150" s="108" t="s">
        <v>3752</v>
      </c>
      <c r="AG150" s="108"/>
      <c r="AH150" s="89"/>
      <c r="AI150" s="108"/>
      <c r="AJ150" s="108"/>
      <c r="AK150" s="108"/>
      <c r="BN150" s="18" t="s">
        <v>61</v>
      </c>
      <c r="BO150" s="18" t="s">
        <v>3277</v>
      </c>
      <c r="BP150" s="18" t="s">
        <v>1804</v>
      </c>
      <c r="BQ150" s="343" t="s">
        <v>3759</v>
      </c>
      <c r="BR150" s="18" t="s">
        <v>65</v>
      </c>
      <c r="BS150" s="18" t="s">
        <v>66</v>
      </c>
      <c r="BT150" s="343" t="s">
        <v>67</v>
      </c>
    </row>
    <row r="151" spans="1:207" s="18" customFormat="1" x14ac:dyDescent="0.25">
      <c r="A151" s="263" t="str">
        <f t="shared" ref="A151:A239" si="16">CONCATENATE(BN151,"-",BO151,"-",BP151,BQ151,BR151,BS151,BT151)</f>
        <v>N-RE-AP-010103-E-XX-XX-XX-XX-02</v>
      </c>
      <c r="B151" s="2" t="s">
        <v>3760</v>
      </c>
      <c r="C151" s="2" t="str">
        <f t="shared" si="12"/>
        <v>5.05.04.FESC8.v01</v>
      </c>
      <c r="D151" s="2" t="s">
        <v>3747</v>
      </c>
      <c r="E151" s="2" t="s">
        <v>142</v>
      </c>
      <c r="F151" s="2" t="s">
        <v>50</v>
      </c>
      <c r="G151" s="61" t="s">
        <v>3761</v>
      </c>
      <c r="H151" s="3" t="s">
        <v>3749</v>
      </c>
      <c r="I151" s="3" t="s">
        <v>3750</v>
      </c>
      <c r="J151" s="118">
        <v>5700</v>
      </c>
      <c r="K151" s="118">
        <v>1</v>
      </c>
      <c r="L151" s="118">
        <f t="shared" si="15"/>
        <v>6.8999999999999999E-3</v>
      </c>
      <c r="M151" s="496">
        <v>40.799999999999997</v>
      </c>
      <c r="N151" s="496">
        <v>6.8999999999999999E-3</v>
      </c>
      <c r="O151" s="496"/>
      <c r="P151" s="496">
        <v>16</v>
      </c>
      <c r="Q151" s="86">
        <v>26</v>
      </c>
      <c r="R151" s="8" t="s">
        <v>3499</v>
      </c>
      <c r="S151" s="2"/>
      <c r="T151" s="2"/>
      <c r="U151" s="12">
        <v>0</v>
      </c>
      <c r="V151" s="2" t="s">
        <v>919</v>
      </c>
      <c r="W151" s="2" t="s">
        <v>56</v>
      </c>
      <c r="X151" s="2" t="s">
        <v>223</v>
      </c>
      <c r="Y151" s="2" t="s">
        <v>3755</v>
      </c>
      <c r="Z151" s="58">
        <v>41850</v>
      </c>
      <c r="AA151" s="58"/>
      <c r="AC151" s="108" t="s">
        <v>3751</v>
      </c>
      <c r="AD151" s="108" t="s">
        <v>3752</v>
      </c>
      <c r="AG151" s="108"/>
      <c r="AH151" s="89"/>
      <c r="AI151" s="108"/>
      <c r="AJ151" s="108"/>
      <c r="AK151" s="108"/>
      <c r="BN151" s="18" t="s">
        <v>61</v>
      </c>
      <c r="BO151" s="18" t="s">
        <v>3277</v>
      </c>
      <c r="BP151" s="18" t="s">
        <v>1804</v>
      </c>
      <c r="BQ151" s="343" t="s">
        <v>3762</v>
      </c>
      <c r="BR151" s="18" t="s">
        <v>65</v>
      </c>
      <c r="BS151" s="18" t="s">
        <v>66</v>
      </c>
      <c r="BT151" s="343" t="s">
        <v>67</v>
      </c>
    </row>
    <row r="152" spans="1:207" s="18" customFormat="1" x14ac:dyDescent="0.25">
      <c r="A152" s="263" t="str">
        <f t="shared" si="16"/>
        <v>N-RE-AP-010104-E-XX-XX-XX-XX-02</v>
      </c>
      <c r="B152" s="2" t="s">
        <v>3763</v>
      </c>
      <c r="C152" s="2" t="str">
        <f t="shared" si="12"/>
        <v>5.05.05.FESC8.v01</v>
      </c>
      <c r="D152" s="2" t="s">
        <v>3747</v>
      </c>
      <c r="E152" s="2" t="s">
        <v>142</v>
      </c>
      <c r="F152" s="2" t="s">
        <v>50</v>
      </c>
      <c r="G152" s="61" t="s">
        <v>3764</v>
      </c>
      <c r="H152" s="3" t="s">
        <v>3749</v>
      </c>
      <c r="I152" s="3" t="s">
        <v>3750</v>
      </c>
      <c r="J152" s="118">
        <v>5700</v>
      </c>
      <c r="K152" s="118">
        <v>1</v>
      </c>
      <c r="L152" s="118">
        <f t="shared" si="15"/>
        <v>1.0200000000000001E-2</v>
      </c>
      <c r="M152" s="496">
        <v>59.9</v>
      </c>
      <c r="N152" s="496">
        <v>1.0200000000000001E-2</v>
      </c>
      <c r="O152" s="496"/>
      <c r="P152" s="496">
        <v>16</v>
      </c>
      <c r="Q152" s="86">
        <v>29</v>
      </c>
      <c r="R152" s="8" t="s">
        <v>3499</v>
      </c>
      <c r="S152" s="2"/>
      <c r="T152" s="2"/>
      <c r="U152" s="12">
        <v>0</v>
      </c>
      <c r="V152" s="2" t="s">
        <v>919</v>
      </c>
      <c r="W152" s="2" t="s">
        <v>56</v>
      </c>
      <c r="X152" s="2" t="s">
        <v>223</v>
      </c>
      <c r="Y152" s="2" t="s">
        <v>3755</v>
      </c>
      <c r="Z152" s="58">
        <v>41850</v>
      </c>
      <c r="AA152" s="58"/>
      <c r="AC152" s="108" t="s">
        <v>3751</v>
      </c>
      <c r="AD152" s="108" t="s">
        <v>3752</v>
      </c>
      <c r="AG152" s="108"/>
      <c r="AH152" s="89"/>
      <c r="AI152" s="108"/>
      <c r="AJ152" s="108"/>
      <c r="AK152" s="108"/>
      <c r="BN152" s="18" t="s">
        <v>61</v>
      </c>
      <c r="BO152" s="18" t="s">
        <v>3277</v>
      </c>
      <c r="BP152" s="18" t="s">
        <v>1804</v>
      </c>
      <c r="BQ152" s="343" t="s">
        <v>3765</v>
      </c>
      <c r="BR152" s="18" t="s">
        <v>65</v>
      </c>
      <c r="BS152" s="18" t="s">
        <v>66</v>
      </c>
      <c r="BT152" s="343" t="s">
        <v>67</v>
      </c>
    </row>
    <row r="153" spans="1:207" x14ac:dyDescent="0.25">
      <c r="A153" s="263" t="str">
        <f t="shared" si="16"/>
        <v>N-RE-AP-010105-E-XX-XX-XX-XX-02</v>
      </c>
      <c r="B153" s="2" t="s">
        <v>3766</v>
      </c>
      <c r="C153" s="2" t="str">
        <f t="shared" si="12"/>
        <v>5.05.06.FESC8.v01</v>
      </c>
      <c r="D153" s="2" t="s">
        <v>3747</v>
      </c>
      <c r="E153" s="2" t="s">
        <v>142</v>
      </c>
      <c r="F153" s="2" t="s">
        <v>50</v>
      </c>
      <c r="G153" s="61" t="s">
        <v>3767</v>
      </c>
      <c r="H153" s="3" t="s">
        <v>3768</v>
      </c>
      <c r="I153" s="3" t="s">
        <v>3769</v>
      </c>
      <c r="J153" s="118">
        <v>5700</v>
      </c>
      <c r="K153" s="118">
        <v>1</v>
      </c>
      <c r="L153" s="118">
        <f t="shared" si="15"/>
        <v>5.1000000000000004E-3</v>
      </c>
      <c r="M153" s="496">
        <v>30.2</v>
      </c>
      <c r="N153" s="496">
        <v>5.1000000000000004E-3</v>
      </c>
      <c r="O153" s="496"/>
      <c r="P153" s="496">
        <v>21</v>
      </c>
      <c r="Q153" s="86">
        <v>10</v>
      </c>
      <c r="R153" s="8" t="s">
        <v>3499</v>
      </c>
      <c r="S153" s="2"/>
      <c r="T153" s="2"/>
      <c r="U153" s="12">
        <v>0</v>
      </c>
      <c r="V153" s="2" t="s">
        <v>3770</v>
      </c>
      <c r="W153" s="2" t="s">
        <v>56</v>
      </c>
      <c r="X153" s="2" t="s">
        <v>223</v>
      </c>
      <c r="Y153" s="2" t="s">
        <v>3755</v>
      </c>
      <c r="Z153" s="58">
        <v>41850</v>
      </c>
      <c r="AA153" s="58"/>
      <c r="AC153" s="108" t="s">
        <v>3751</v>
      </c>
      <c r="AD153" s="108" t="s">
        <v>3752</v>
      </c>
      <c r="AE153" s="198"/>
      <c r="AF153" s="198"/>
      <c r="AG153" s="108"/>
      <c r="AH153" s="89"/>
      <c r="AI153" s="108"/>
      <c r="AJ153" s="108"/>
      <c r="AK153" s="108"/>
      <c r="BN153" s="198" t="s">
        <v>61</v>
      </c>
      <c r="BO153" s="198" t="s">
        <v>3277</v>
      </c>
      <c r="BP153" s="198" t="s">
        <v>1804</v>
      </c>
      <c r="BQ153" s="344" t="s">
        <v>3771</v>
      </c>
      <c r="BR153" s="198" t="s">
        <v>65</v>
      </c>
      <c r="BS153" s="198" t="s">
        <v>66</v>
      </c>
      <c r="BT153" s="344" t="s">
        <v>67</v>
      </c>
    </row>
    <row r="154" spans="1:207" s="18" customFormat="1" x14ac:dyDescent="0.25">
      <c r="A154" s="263" t="str">
        <f t="shared" si="16"/>
        <v>N-RE-AP-010106-E-XX-XX-XX-XX-02</v>
      </c>
      <c r="B154" s="2" t="s">
        <v>3772</v>
      </c>
      <c r="C154" s="2" t="str">
        <f t="shared" si="12"/>
        <v>5.05.07.FESC8.v01</v>
      </c>
      <c r="D154" s="2" t="s">
        <v>3747</v>
      </c>
      <c r="E154" s="2" t="s">
        <v>142</v>
      </c>
      <c r="F154" s="2" t="s">
        <v>50</v>
      </c>
      <c r="G154" s="61" t="s">
        <v>3773</v>
      </c>
      <c r="H154" s="3" t="s">
        <v>3768</v>
      </c>
      <c r="I154" s="3" t="s">
        <v>3769</v>
      </c>
      <c r="J154" s="118">
        <v>5700</v>
      </c>
      <c r="K154" s="118">
        <v>1</v>
      </c>
      <c r="L154" s="118">
        <f t="shared" si="15"/>
        <v>6.7999999999999996E-3</v>
      </c>
      <c r="M154" s="496">
        <v>39.799999999999997</v>
      </c>
      <c r="N154" s="496">
        <v>6.7999999999999996E-3</v>
      </c>
      <c r="O154" s="496"/>
      <c r="P154" s="496">
        <v>21</v>
      </c>
      <c r="Q154" s="86">
        <v>10</v>
      </c>
      <c r="R154" s="8" t="s">
        <v>3499</v>
      </c>
      <c r="S154" s="2"/>
      <c r="T154" s="2"/>
      <c r="U154" s="12">
        <v>0</v>
      </c>
      <c r="V154" s="2" t="s">
        <v>3770</v>
      </c>
      <c r="W154" s="2" t="s">
        <v>56</v>
      </c>
      <c r="X154" s="2" t="s">
        <v>223</v>
      </c>
      <c r="Y154" s="2" t="s">
        <v>3755</v>
      </c>
      <c r="Z154" s="58">
        <v>41850</v>
      </c>
      <c r="AA154" s="58"/>
      <c r="AC154" s="108" t="s">
        <v>3751</v>
      </c>
      <c r="AD154" s="108" t="s">
        <v>3752</v>
      </c>
      <c r="AG154" s="108"/>
      <c r="AH154" s="89"/>
      <c r="AI154" s="108"/>
      <c r="AJ154" s="108"/>
      <c r="AK154" s="108"/>
      <c r="BN154" s="18" t="s">
        <v>61</v>
      </c>
      <c r="BO154" s="18" t="s">
        <v>3277</v>
      </c>
      <c r="BP154" s="18" t="s">
        <v>1804</v>
      </c>
      <c r="BQ154" s="343" t="s">
        <v>3774</v>
      </c>
      <c r="BR154" s="18" t="s">
        <v>65</v>
      </c>
      <c r="BS154" s="18" t="s">
        <v>66</v>
      </c>
      <c r="BT154" s="343" t="s">
        <v>67</v>
      </c>
    </row>
    <row r="155" spans="1:207" s="159" customFormat="1" x14ac:dyDescent="0.25">
      <c r="A155" s="263" t="str">
        <f t="shared" si="16"/>
        <v>N-RE-AP-010107-E-XX-XX-XX-XX-02</v>
      </c>
      <c r="B155" s="150" t="s">
        <v>3775</v>
      </c>
      <c r="C155" s="150" t="str">
        <f>CONCATENATE(B155,D155,E155)</f>
        <v>5.05.11.FESC9.v02</v>
      </c>
      <c r="D155" s="150" t="s">
        <v>3454</v>
      </c>
      <c r="E155" s="150" t="s">
        <v>152</v>
      </c>
      <c r="F155" s="150" t="s">
        <v>50</v>
      </c>
      <c r="G155" s="73" t="s">
        <v>3776</v>
      </c>
      <c r="H155" s="151" t="s">
        <v>3777</v>
      </c>
      <c r="I155" s="151" t="s">
        <v>3778</v>
      </c>
      <c r="J155" s="182">
        <v>5700</v>
      </c>
      <c r="K155" s="182">
        <v>1</v>
      </c>
      <c r="L155" s="182">
        <f t="shared" si="15"/>
        <v>6.0000000000000001E-3</v>
      </c>
      <c r="M155" s="162">
        <v>35</v>
      </c>
      <c r="N155" s="162">
        <v>6.0000000000000001E-3</v>
      </c>
      <c r="O155" s="162"/>
      <c r="P155" s="162">
        <v>21</v>
      </c>
      <c r="Q155" s="183">
        <v>10</v>
      </c>
      <c r="R155" s="74" t="s">
        <v>3499</v>
      </c>
      <c r="S155" s="150"/>
      <c r="T155" s="150"/>
      <c r="U155" s="337">
        <v>0</v>
      </c>
      <c r="V155" s="150" t="s">
        <v>3770</v>
      </c>
      <c r="W155" s="150"/>
      <c r="X155" s="150"/>
      <c r="Y155" s="150" t="s">
        <v>3755</v>
      </c>
      <c r="Z155" s="158">
        <v>41850</v>
      </c>
      <c r="AA155" s="158">
        <v>41485</v>
      </c>
      <c r="AC155" s="160"/>
      <c r="AD155" s="160"/>
      <c r="AG155" s="160"/>
      <c r="AH155" s="179"/>
      <c r="AI155" s="160"/>
      <c r="AJ155" s="160"/>
      <c r="AK155" s="160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 t="s">
        <v>61</v>
      </c>
      <c r="BO155" s="18" t="s">
        <v>3277</v>
      </c>
      <c r="BP155" s="18" t="s">
        <v>1804</v>
      </c>
      <c r="BQ155" s="343" t="s">
        <v>3779</v>
      </c>
      <c r="BR155" s="18" t="s">
        <v>65</v>
      </c>
      <c r="BS155" s="18" t="s">
        <v>66</v>
      </c>
      <c r="BT155" s="343" t="s">
        <v>67</v>
      </c>
      <c r="BU155" s="18"/>
      <c r="BV155" s="18"/>
      <c r="BW155" s="18"/>
      <c r="BX155" s="18"/>
      <c r="BY155" s="18"/>
      <c r="BZ155" s="18"/>
      <c r="CA155" s="18"/>
      <c r="CB155" s="18"/>
      <c r="C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</row>
    <row r="156" spans="1:207" s="18" customFormat="1" x14ac:dyDescent="0.25">
      <c r="A156" s="263" t="str">
        <f t="shared" si="16"/>
        <v>N-RE-AP-010108-E-XX-XX-XX-XX-03</v>
      </c>
      <c r="B156" s="2" t="s">
        <v>3780</v>
      </c>
      <c r="C156" s="2" t="str">
        <f t="shared" si="12"/>
        <v>5.05.08.FESC10.v03</v>
      </c>
      <c r="D156" s="2" t="s">
        <v>3781</v>
      </c>
      <c r="E156" s="2" t="s">
        <v>49</v>
      </c>
      <c r="F156" s="2" t="s">
        <v>50</v>
      </c>
      <c r="G156" s="3" t="s">
        <v>3782</v>
      </c>
      <c r="H156" s="3" t="s">
        <v>3783</v>
      </c>
      <c r="I156" s="3" t="s">
        <v>3784</v>
      </c>
      <c r="J156" s="496">
        <v>8760</v>
      </c>
      <c r="K156" s="496">
        <v>1</v>
      </c>
      <c r="L156" s="118">
        <v>0.13100000000000001</v>
      </c>
      <c r="M156" s="496">
        <v>1135</v>
      </c>
      <c r="N156" s="118">
        <v>0.13100000000000001</v>
      </c>
      <c r="O156" s="496"/>
      <c r="P156" s="496">
        <v>8</v>
      </c>
      <c r="Q156" s="12">
        <v>78</v>
      </c>
      <c r="R156" s="8" t="s">
        <v>3499</v>
      </c>
      <c r="S156" s="2"/>
      <c r="T156" s="2"/>
      <c r="U156" s="12">
        <v>78</v>
      </c>
      <c r="V156" s="3" t="s">
        <v>919</v>
      </c>
      <c r="W156" s="3" t="s">
        <v>3785</v>
      </c>
      <c r="X156" s="3" t="s">
        <v>57</v>
      </c>
      <c r="Y156" s="2" t="s">
        <v>3786</v>
      </c>
      <c r="Z156" s="58">
        <v>42216</v>
      </c>
      <c r="AA156" s="58"/>
      <c r="AC156" s="108"/>
      <c r="AD156" s="108" t="s">
        <v>3533</v>
      </c>
      <c r="AE156" s="117"/>
      <c r="AF156" s="117"/>
      <c r="AG156" s="117"/>
      <c r="AH156" s="89"/>
      <c r="AI156" s="108"/>
      <c r="AJ156" s="108"/>
      <c r="AK156" s="108"/>
      <c r="BN156" s="18" t="s">
        <v>61</v>
      </c>
      <c r="BO156" s="18" t="s">
        <v>3277</v>
      </c>
      <c r="BP156" s="18" t="s">
        <v>1804</v>
      </c>
      <c r="BQ156" s="343" t="s">
        <v>3787</v>
      </c>
      <c r="BR156" s="18" t="s">
        <v>65</v>
      </c>
      <c r="BS156" s="18" t="s">
        <v>66</v>
      </c>
      <c r="BT156" s="343" t="s">
        <v>92</v>
      </c>
    </row>
    <row r="157" spans="1:207" s="18" customFormat="1" ht="15.6" customHeight="1" x14ac:dyDescent="0.25">
      <c r="A157" s="263" t="str">
        <f t="shared" si="16"/>
        <v>N-RE-AP-010109-E-XX-XX-XX-XX-03</v>
      </c>
      <c r="B157" s="2" t="s">
        <v>3788</v>
      </c>
      <c r="C157" s="2" t="str">
        <f t="shared" si="12"/>
        <v>5.05.09.FESC10.v03</v>
      </c>
      <c r="D157" s="2" t="s">
        <v>3781</v>
      </c>
      <c r="E157" s="2" t="s">
        <v>49</v>
      </c>
      <c r="F157" s="2" t="s">
        <v>50</v>
      </c>
      <c r="G157" s="3" t="s">
        <v>3789</v>
      </c>
      <c r="H157" s="3" t="s">
        <v>3790</v>
      </c>
      <c r="I157" s="3" t="s">
        <v>3791</v>
      </c>
      <c r="J157" s="496">
        <v>8760</v>
      </c>
      <c r="K157" s="496">
        <v>1</v>
      </c>
      <c r="L157" s="118">
        <v>0.11600000000000001</v>
      </c>
      <c r="M157" s="496">
        <v>944</v>
      </c>
      <c r="N157" s="118">
        <v>0.11600000000000001</v>
      </c>
      <c r="O157" s="496"/>
      <c r="P157" s="496">
        <v>8</v>
      </c>
      <c r="Q157" s="12">
        <v>78</v>
      </c>
      <c r="R157" s="8" t="s">
        <v>3499</v>
      </c>
      <c r="S157" s="2"/>
      <c r="T157" s="2"/>
      <c r="U157" s="12">
        <v>78</v>
      </c>
      <c r="V157" s="3" t="s">
        <v>919</v>
      </c>
      <c r="W157" s="3" t="s">
        <v>3785</v>
      </c>
      <c r="X157" s="3" t="s">
        <v>57</v>
      </c>
      <c r="Y157" s="2" t="s">
        <v>3786</v>
      </c>
      <c r="Z157" s="58">
        <v>42216</v>
      </c>
      <c r="AA157" s="58"/>
      <c r="AC157" s="108"/>
      <c r="AD157" s="108" t="s">
        <v>3533</v>
      </c>
      <c r="AE157" s="117"/>
      <c r="AF157" s="117"/>
      <c r="AG157" s="117"/>
      <c r="AH157" s="89"/>
      <c r="AI157" s="108"/>
      <c r="AJ157" s="108"/>
      <c r="AK157" s="108"/>
      <c r="BN157" s="18" t="s">
        <v>61</v>
      </c>
      <c r="BO157" s="18" t="s">
        <v>3277</v>
      </c>
      <c r="BP157" s="18" t="s">
        <v>1804</v>
      </c>
      <c r="BQ157" s="343" t="s">
        <v>3792</v>
      </c>
      <c r="BR157" s="18" t="s">
        <v>65</v>
      </c>
      <c r="BS157" s="18" t="s">
        <v>66</v>
      </c>
      <c r="BT157" s="343" t="s">
        <v>92</v>
      </c>
    </row>
    <row r="158" spans="1:207" s="18" customFormat="1" x14ac:dyDescent="0.25">
      <c r="A158" s="263" t="str">
        <f t="shared" si="16"/>
        <v>N-RE-AP-010110-E-XX-XX-XX-XX-01</v>
      </c>
      <c r="B158" s="2" t="s">
        <v>3788</v>
      </c>
      <c r="C158" s="2" t="str">
        <f>CONCATENATE(B158,D158,E158)</f>
        <v>5.05.09.FESC10.v02</v>
      </c>
      <c r="D158" s="2" t="s">
        <v>3781</v>
      </c>
      <c r="E158" s="2" t="s">
        <v>152</v>
      </c>
      <c r="F158" s="2" t="s">
        <v>50</v>
      </c>
      <c r="G158" s="3" t="s">
        <v>3793</v>
      </c>
      <c r="H158" s="3" t="s">
        <v>3794</v>
      </c>
      <c r="I158" s="3" t="s">
        <v>3795</v>
      </c>
      <c r="J158" s="496">
        <v>1056</v>
      </c>
      <c r="K158" s="496">
        <v>1</v>
      </c>
      <c r="L158" s="496">
        <v>0.107</v>
      </c>
      <c r="M158" s="496">
        <v>113</v>
      </c>
      <c r="N158" s="496">
        <v>0.107</v>
      </c>
      <c r="O158" s="496"/>
      <c r="P158" s="496">
        <v>8</v>
      </c>
      <c r="Q158" s="12">
        <v>49</v>
      </c>
      <c r="R158" s="8" t="s">
        <v>3499</v>
      </c>
      <c r="S158" s="2"/>
      <c r="T158" s="2"/>
      <c r="U158" s="12">
        <v>49</v>
      </c>
      <c r="V158" s="3" t="s">
        <v>495</v>
      </c>
      <c r="W158" s="3" t="s">
        <v>3785</v>
      </c>
      <c r="X158" s="3" t="s">
        <v>57</v>
      </c>
      <c r="Y158" s="2"/>
      <c r="Z158" s="58"/>
      <c r="AA158" s="58"/>
      <c r="AC158" s="108"/>
      <c r="AD158" s="108" t="s">
        <v>3533</v>
      </c>
      <c r="AE158" s="117"/>
      <c r="AF158" s="117"/>
      <c r="AG158" s="117"/>
      <c r="AH158" s="89"/>
      <c r="AI158" s="108"/>
      <c r="AJ158" s="108"/>
      <c r="AK158" s="108"/>
      <c r="BN158" s="18" t="s">
        <v>61</v>
      </c>
      <c r="BO158" s="18" t="s">
        <v>3277</v>
      </c>
      <c r="BP158" s="18" t="s">
        <v>1804</v>
      </c>
      <c r="BQ158" s="343" t="s">
        <v>3796</v>
      </c>
      <c r="BR158" s="18" t="s">
        <v>65</v>
      </c>
      <c r="BS158" s="18" t="s">
        <v>66</v>
      </c>
      <c r="BT158" s="343" t="s">
        <v>382</v>
      </c>
    </row>
    <row r="159" spans="1:207" x14ac:dyDescent="0.25">
      <c r="A159" s="263" t="str">
        <f t="shared" si="16"/>
        <v>N-RE-AP-010111-E-XX-XX-XX-XX-01</v>
      </c>
      <c r="B159" s="2" t="s">
        <v>3788</v>
      </c>
      <c r="C159" s="2" t="str">
        <f>CONCATENATE(B159,D159,E159)</f>
        <v>5.05.09.FESC10.v01</v>
      </c>
      <c r="D159" s="2" t="s">
        <v>3781</v>
      </c>
      <c r="E159" s="2" t="s">
        <v>142</v>
      </c>
      <c r="F159" s="2" t="s">
        <v>50</v>
      </c>
      <c r="G159" s="3" t="s">
        <v>3797</v>
      </c>
      <c r="H159" s="3" t="s">
        <v>3794</v>
      </c>
      <c r="I159" s="3" t="s">
        <v>3795</v>
      </c>
      <c r="J159" s="496">
        <v>3970</v>
      </c>
      <c r="K159" s="255">
        <v>1</v>
      </c>
      <c r="L159" s="118">
        <v>3.5000000000000003E-2</v>
      </c>
      <c r="M159" s="496">
        <v>139</v>
      </c>
      <c r="N159" s="118">
        <v>3.5000000000000003E-2</v>
      </c>
      <c r="O159" s="496"/>
      <c r="P159" s="496">
        <v>8</v>
      </c>
      <c r="Q159" s="12">
        <v>49</v>
      </c>
      <c r="R159" s="8" t="s">
        <v>3499</v>
      </c>
      <c r="S159" s="2"/>
      <c r="T159" s="2"/>
      <c r="U159" s="12">
        <v>49</v>
      </c>
      <c r="V159" s="3" t="s">
        <v>495</v>
      </c>
      <c r="W159" s="3" t="s">
        <v>3785</v>
      </c>
      <c r="X159" s="3" t="s">
        <v>57</v>
      </c>
      <c r="Y159" s="2"/>
      <c r="Z159" s="58"/>
      <c r="AA159" s="58"/>
      <c r="AC159" s="108"/>
      <c r="AD159" s="108" t="s">
        <v>3533</v>
      </c>
      <c r="AE159" s="117"/>
      <c r="AF159" s="117"/>
      <c r="AG159" s="117"/>
      <c r="AH159" s="89"/>
      <c r="AI159" s="108"/>
      <c r="AJ159" s="108"/>
      <c r="AK159" s="108"/>
      <c r="BN159" s="198" t="s">
        <v>61</v>
      </c>
      <c r="BO159" s="198" t="s">
        <v>3277</v>
      </c>
      <c r="BP159" s="198" t="s">
        <v>1804</v>
      </c>
      <c r="BQ159" s="344" t="s">
        <v>3798</v>
      </c>
      <c r="BR159" s="198" t="s">
        <v>65</v>
      </c>
      <c r="BS159" s="198" t="s">
        <v>66</v>
      </c>
      <c r="BT159" s="344" t="s">
        <v>382</v>
      </c>
    </row>
    <row r="160" spans="1:207" x14ac:dyDescent="0.25">
      <c r="A160" s="263" t="str">
        <f t="shared" si="16"/>
        <v>N-RE-AP-010112-E-XX-XX-XX-XX-01</v>
      </c>
      <c r="B160" s="2" t="s">
        <v>3799</v>
      </c>
      <c r="C160" s="2" t="str">
        <f t="shared" si="12"/>
        <v>5.05.10.FESC19.v01</v>
      </c>
      <c r="D160" s="2" t="s">
        <v>2095</v>
      </c>
      <c r="E160" s="2" t="s">
        <v>142</v>
      </c>
      <c r="F160" s="2" t="s">
        <v>50</v>
      </c>
      <c r="G160" s="3" t="s">
        <v>3800</v>
      </c>
      <c r="H160" s="3" t="s">
        <v>3801</v>
      </c>
      <c r="I160" s="3" t="s">
        <v>3800</v>
      </c>
      <c r="J160" s="496">
        <v>1632</v>
      </c>
      <c r="K160" s="4">
        <v>1</v>
      </c>
      <c r="L160" s="496">
        <v>0.10299999999999999</v>
      </c>
      <c r="M160" s="496">
        <v>168.7</v>
      </c>
      <c r="N160" s="496">
        <v>0.10299999999999999</v>
      </c>
      <c r="O160" s="6"/>
      <c r="P160" s="496">
        <v>12</v>
      </c>
      <c r="Q160" s="12">
        <v>50</v>
      </c>
      <c r="R160" s="8" t="s">
        <v>3499</v>
      </c>
      <c r="S160" s="2"/>
      <c r="T160" s="2"/>
      <c r="U160" s="12">
        <v>0</v>
      </c>
      <c r="V160" s="3" t="s">
        <v>1493</v>
      </c>
      <c r="W160" s="3"/>
      <c r="X160" s="3" t="s">
        <v>223</v>
      </c>
      <c r="Y160" s="2" t="s">
        <v>3802</v>
      </c>
      <c r="Z160" s="58">
        <v>41485</v>
      </c>
      <c r="AA160" s="2"/>
      <c r="AC160" s="108"/>
      <c r="AD160" s="108" t="s">
        <v>3803</v>
      </c>
      <c r="AE160" s="117"/>
      <c r="AF160" s="117"/>
      <c r="AG160" s="117"/>
      <c r="AH160" s="89"/>
      <c r="AI160" s="108"/>
      <c r="AJ160" s="108"/>
      <c r="AK160" s="108"/>
      <c r="BN160" s="198" t="s">
        <v>61</v>
      </c>
      <c r="BO160" s="198" t="s">
        <v>3277</v>
      </c>
      <c r="BP160" s="198" t="s">
        <v>1804</v>
      </c>
      <c r="BQ160" s="344" t="s">
        <v>3804</v>
      </c>
      <c r="BR160" s="198" t="s">
        <v>65</v>
      </c>
      <c r="BS160" s="198" t="s">
        <v>66</v>
      </c>
      <c r="BT160" s="344" t="s">
        <v>382</v>
      </c>
    </row>
    <row r="161" spans="1:207" x14ac:dyDescent="0.25">
      <c r="A161" s="396" t="str">
        <f t="shared" si="16"/>
        <v>N-RE-AP-010113-C-XX-XX-XX-XX-02</v>
      </c>
      <c r="B161" s="2" t="s">
        <v>1863</v>
      </c>
      <c r="C161" s="2" t="str">
        <f t="shared" si="12"/>
        <v>5.06.02.FESC6.v03</v>
      </c>
      <c r="D161" s="2" t="s">
        <v>3805</v>
      </c>
      <c r="E161" s="380" t="s">
        <v>49</v>
      </c>
      <c r="F161" s="2" t="s">
        <v>3703</v>
      </c>
      <c r="G161" s="3" t="s">
        <v>3806</v>
      </c>
      <c r="H161" s="3" t="s">
        <v>3807</v>
      </c>
      <c r="I161" s="3" t="s">
        <v>3808</v>
      </c>
      <c r="J161" s="383">
        <v>323</v>
      </c>
      <c r="K161" s="496">
        <v>0.1</v>
      </c>
      <c r="L161" s="384">
        <f>N161/K161</f>
        <v>4.9999999999999996E-2</v>
      </c>
      <c r="M161" s="384">
        <v>16.3</v>
      </c>
      <c r="N161" s="385">
        <v>5.0000000000000001E-3</v>
      </c>
      <c r="O161" s="384">
        <v>0.89</v>
      </c>
      <c r="P161" s="383">
        <v>12</v>
      </c>
      <c r="Q161" s="387">
        <v>50</v>
      </c>
      <c r="R161" s="8" t="s">
        <v>3499</v>
      </c>
      <c r="S161" s="2"/>
      <c r="T161" s="2"/>
      <c r="U161" s="86">
        <v>116</v>
      </c>
      <c r="V161" s="3" t="s">
        <v>495</v>
      </c>
      <c r="W161" s="2" t="s">
        <v>56</v>
      </c>
      <c r="X161" s="2" t="s">
        <v>223</v>
      </c>
      <c r="Y161" s="380" t="s">
        <v>3809</v>
      </c>
      <c r="Z161" s="388">
        <v>42579</v>
      </c>
      <c r="AA161" s="58"/>
      <c r="AC161" s="108"/>
      <c r="AD161" s="108"/>
      <c r="AE161" s="11">
        <v>9.1999999999999998E-2</v>
      </c>
      <c r="AF161" s="11">
        <v>26.4</v>
      </c>
      <c r="AG161" s="11">
        <v>1.55</v>
      </c>
      <c r="AH161" s="89"/>
      <c r="AI161" s="108"/>
      <c r="AJ161" s="108"/>
      <c r="AK161" s="108"/>
      <c r="BN161" s="198" t="s">
        <v>61</v>
      </c>
      <c r="BO161" s="198" t="s">
        <v>3277</v>
      </c>
      <c r="BP161" s="198" t="s">
        <v>1804</v>
      </c>
      <c r="BQ161" s="344" t="s">
        <v>3810</v>
      </c>
      <c r="BR161" s="198" t="s">
        <v>1225</v>
      </c>
      <c r="BS161" s="198" t="s">
        <v>66</v>
      </c>
      <c r="BT161" s="344" t="s">
        <v>67</v>
      </c>
    </row>
    <row r="162" spans="1:207" x14ac:dyDescent="0.25">
      <c r="A162" s="396" t="str">
        <f t="shared" si="16"/>
        <v>N-RE-AP-010114-C-XX-XX-XX-XX-02</v>
      </c>
      <c r="B162" s="2" t="s">
        <v>1863</v>
      </c>
      <c r="C162" s="2" t="str">
        <f t="shared" si="12"/>
        <v>5.06.02.FESC6.v03</v>
      </c>
      <c r="D162" s="2" t="s">
        <v>3805</v>
      </c>
      <c r="E162" s="380" t="s">
        <v>49</v>
      </c>
      <c r="F162" s="2" t="s">
        <v>50</v>
      </c>
      <c r="G162" s="3" t="s">
        <v>3811</v>
      </c>
      <c r="H162" s="3" t="s">
        <v>3807</v>
      </c>
      <c r="I162" s="3" t="s">
        <v>3808</v>
      </c>
      <c r="J162" s="383">
        <v>323</v>
      </c>
      <c r="K162" s="496">
        <v>0.1</v>
      </c>
      <c r="L162" s="384">
        <f>N162/K162</f>
        <v>0.08</v>
      </c>
      <c r="M162" s="384">
        <v>25</v>
      </c>
      <c r="N162" s="385">
        <v>8.0000000000000002E-3</v>
      </c>
      <c r="O162" s="386"/>
      <c r="P162" s="383">
        <v>12</v>
      </c>
      <c r="Q162" s="387">
        <v>50</v>
      </c>
      <c r="R162" s="8" t="s">
        <v>3499</v>
      </c>
      <c r="S162" s="2"/>
      <c r="T162" s="2"/>
      <c r="U162" s="86">
        <v>116</v>
      </c>
      <c r="V162" s="3" t="s">
        <v>495</v>
      </c>
      <c r="W162" s="2" t="s">
        <v>56</v>
      </c>
      <c r="X162" s="2" t="s">
        <v>223</v>
      </c>
      <c r="Y162" s="380" t="s">
        <v>3809</v>
      </c>
      <c r="Z162" s="388">
        <v>42579</v>
      </c>
      <c r="AA162" s="58"/>
      <c r="AC162" s="108"/>
      <c r="AD162" s="108"/>
      <c r="AE162" s="11">
        <v>0.20899999999999999</v>
      </c>
      <c r="AF162" s="11">
        <v>60.85</v>
      </c>
      <c r="AG162" s="11"/>
      <c r="AH162" s="89"/>
      <c r="AI162" s="108"/>
      <c r="AJ162" s="108"/>
      <c r="AK162" s="108"/>
      <c r="BN162" s="198" t="s">
        <v>61</v>
      </c>
      <c r="BO162" s="198" t="s">
        <v>3277</v>
      </c>
      <c r="BP162" s="198" t="s">
        <v>1804</v>
      </c>
      <c r="BQ162" s="344" t="s">
        <v>3812</v>
      </c>
      <c r="BR162" s="198" t="s">
        <v>1225</v>
      </c>
      <c r="BS162" s="198" t="s">
        <v>66</v>
      </c>
      <c r="BT162" s="344" t="s">
        <v>67</v>
      </c>
    </row>
    <row r="163" spans="1:207" s="70" customFormat="1" x14ac:dyDescent="0.25">
      <c r="A163" s="263" t="str">
        <f t="shared" si="16"/>
        <v>N-RE-AP-010115-C-XX-XX-XX-XX-01</v>
      </c>
      <c r="B163" s="137" t="s">
        <v>1868</v>
      </c>
      <c r="C163" s="137" t="str">
        <f t="shared" si="12"/>
        <v>5.06.03.FESC6.v02</v>
      </c>
      <c r="D163" s="137" t="s">
        <v>3805</v>
      </c>
      <c r="E163" s="137" t="s">
        <v>152</v>
      </c>
      <c r="F163" s="137" t="s">
        <v>3703</v>
      </c>
      <c r="G163" s="136" t="s">
        <v>3813</v>
      </c>
      <c r="H163" s="136" t="s">
        <v>3814</v>
      </c>
      <c r="I163" s="136" t="s">
        <v>3815</v>
      </c>
      <c r="J163" s="135">
        <v>287</v>
      </c>
      <c r="K163" s="135">
        <v>0.1</v>
      </c>
      <c r="L163" s="177">
        <v>0</v>
      </c>
      <c r="M163" s="135">
        <v>0</v>
      </c>
      <c r="N163" s="177">
        <v>0</v>
      </c>
      <c r="O163" s="135">
        <v>0</v>
      </c>
      <c r="P163" s="135">
        <v>11</v>
      </c>
      <c r="Q163" s="132">
        <v>211</v>
      </c>
      <c r="R163" s="174" t="s">
        <v>3499</v>
      </c>
      <c r="S163" s="137"/>
      <c r="T163" s="137"/>
      <c r="U163" s="282">
        <v>116</v>
      </c>
      <c r="V163" s="136" t="s">
        <v>495</v>
      </c>
      <c r="W163" s="137" t="s">
        <v>56</v>
      </c>
      <c r="X163" s="137" t="s">
        <v>223</v>
      </c>
      <c r="Y163" s="137" t="s">
        <v>3816</v>
      </c>
      <c r="Z163" s="130">
        <v>41485</v>
      </c>
      <c r="AA163" s="137"/>
      <c r="AC163" s="128"/>
      <c r="AD163" s="128" t="s">
        <v>3817</v>
      </c>
      <c r="AE163" s="177"/>
      <c r="AF163" s="135"/>
      <c r="AG163" s="127"/>
      <c r="AH163" s="71"/>
      <c r="AI163" s="128"/>
      <c r="AJ163" s="128"/>
      <c r="AK163" s="12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 t="s">
        <v>61</v>
      </c>
      <c r="BO163" s="198" t="s">
        <v>3277</v>
      </c>
      <c r="BP163" s="198" t="s">
        <v>1804</v>
      </c>
      <c r="BQ163" s="344" t="s">
        <v>3818</v>
      </c>
      <c r="BR163" s="198" t="s">
        <v>1225</v>
      </c>
      <c r="BS163" s="198" t="s">
        <v>66</v>
      </c>
      <c r="BT163" s="344" t="s">
        <v>382</v>
      </c>
      <c r="BU163" s="198"/>
      <c r="BV163" s="198"/>
      <c r="BW163" s="198"/>
      <c r="BX163" s="198"/>
      <c r="BY163" s="198"/>
      <c r="BZ163" s="198"/>
      <c r="CA163" s="198"/>
      <c r="CB163" s="198"/>
      <c r="C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</row>
    <row r="164" spans="1:207" s="70" customFormat="1" x14ac:dyDescent="0.25">
      <c r="A164" s="263" t="str">
        <f t="shared" si="16"/>
        <v>N-RE-AP-010116-C-XX-XX-XX-XX-01</v>
      </c>
      <c r="B164" s="137" t="s">
        <v>1868</v>
      </c>
      <c r="C164" s="137" t="str">
        <f t="shared" si="12"/>
        <v>5.06.03.FESC6.v02</v>
      </c>
      <c r="D164" s="137" t="s">
        <v>3805</v>
      </c>
      <c r="E164" s="137" t="s">
        <v>152</v>
      </c>
      <c r="F164" s="137" t="s">
        <v>50</v>
      </c>
      <c r="G164" s="136" t="s">
        <v>3819</v>
      </c>
      <c r="H164" s="136" t="s">
        <v>3814</v>
      </c>
      <c r="I164" s="136" t="s">
        <v>3815</v>
      </c>
      <c r="J164" s="135">
        <v>287</v>
      </c>
      <c r="K164" s="135">
        <v>0.1</v>
      </c>
      <c r="L164" s="177">
        <v>0</v>
      </c>
      <c r="M164" s="135">
        <v>0</v>
      </c>
      <c r="N164" s="177">
        <v>0</v>
      </c>
      <c r="O164" s="135">
        <v>0</v>
      </c>
      <c r="P164" s="135">
        <v>11</v>
      </c>
      <c r="Q164" s="132">
        <v>211</v>
      </c>
      <c r="R164" s="174" t="s">
        <v>3499</v>
      </c>
      <c r="S164" s="137"/>
      <c r="T164" s="137"/>
      <c r="U164" s="282">
        <v>116</v>
      </c>
      <c r="V164" s="136" t="s">
        <v>495</v>
      </c>
      <c r="W164" s="137" t="s">
        <v>56</v>
      </c>
      <c r="X164" s="137" t="s">
        <v>223</v>
      </c>
      <c r="Y164" s="137" t="s">
        <v>3816</v>
      </c>
      <c r="Z164" s="130">
        <v>41485</v>
      </c>
      <c r="AA164" s="137"/>
      <c r="AC164" s="128"/>
      <c r="AD164" s="128" t="s">
        <v>3817</v>
      </c>
      <c r="AE164" s="177"/>
      <c r="AF164" s="135"/>
      <c r="AG164" s="127"/>
      <c r="AH164" s="71"/>
      <c r="AI164" s="128"/>
      <c r="AJ164" s="128"/>
      <c r="AK164" s="128"/>
      <c r="AL164" s="198"/>
      <c r="AM164" s="198"/>
      <c r="AN164" s="198"/>
      <c r="AO164" s="198"/>
      <c r="AP164" s="198"/>
      <c r="AQ164" s="198"/>
      <c r="AR164" s="198"/>
      <c r="AS164" s="198"/>
      <c r="AT164" s="198"/>
      <c r="AU164" s="198"/>
      <c r="AV164" s="198"/>
      <c r="AW164" s="198"/>
      <c r="AX164" s="198"/>
      <c r="AY164" s="198"/>
      <c r="AZ164" s="198"/>
      <c r="BA164" s="198"/>
      <c r="BB164" s="198"/>
      <c r="BC164" s="198"/>
      <c r="BD164" s="198"/>
      <c r="BE164" s="198"/>
      <c r="BF164" s="198"/>
      <c r="BG164" s="198"/>
      <c r="BH164" s="198"/>
      <c r="BI164" s="198"/>
      <c r="BJ164" s="198"/>
      <c r="BK164" s="198"/>
      <c r="BL164" s="198"/>
      <c r="BM164" s="198"/>
      <c r="BN164" s="198" t="s">
        <v>61</v>
      </c>
      <c r="BO164" s="198" t="s">
        <v>3277</v>
      </c>
      <c r="BP164" s="198" t="s">
        <v>1804</v>
      </c>
      <c r="BQ164" s="344" t="s">
        <v>3820</v>
      </c>
      <c r="BR164" s="198" t="s">
        <v>1225</v>
      </c>
      <c r="BS164" s="198" t="s">
        <v>66</v>
      </c>
      <c r="BT164" s="344" t="s">
        <v>382</v>
      </c>
      <c r="BU164" s="198"/>
      <c r="BV164" s="198"/>
      <c r="BW164" s="198"/>
      <c r="BX164" s="198"/>
      <c r="BY164" s="198"/>
      <c r="BZ164" s="198"/>
      <c r="CA164" s="198"/>
      <c r="CB164" s="198"/>
      <c r="CC164" s="198"/>
      <c r="DD164" s="198"/>
      <c r="DE164" s="198"/>
      <c r="DF164" s="198"/>
      <c r="DG164" s="198"/>
      <c r="DH164" s="198"/>
      <c r="DI164" s="198"/>
      <c r="DJ164" s="198"/>
      <c r="DK164" s="198"/>
      <c r="DL164" s="198"/>
      <c r="DM164" s="198"/>
      <c r="DN164" s="198"/>
      <c r="DO164" s="198"/>
      <c r="DP164" s="198"/>
      <c r="DQ164" s="198"/>
      <c r="DR164" s="198"/>
      <c r="DS164" s="198"/>
      <c r="DT164" s="198"/>
      <c r="DU164" s="198"/>
      <c r="DV164" s="198"/>
      <c r="DW164" s="198"/>
      <c r="DX164" s="198"/>
      <c r="DY164" s="198"/>
      <c r="DZ164" s="198"/>
      <c r="EA164" s="198"/>
      <c r="EB164" s="198"/>
      <c r="EC164" s="198"/>
      <c r="ED164" s="198"/>
      <c r="EE164" s="198"/>
      <c r="EF164" s="198"/>
      <c r="EG164" s="198"/>
      <c r="EH164" s="198"/>
      <c r="EI164" s="198"/>
      <c r="EJ164" s="198"/>
      <c r="EK164" s="198"/>
      <c r="EL164" s="198"/>
      <c r="EM164" s="198"/>
      <c r="EN164" s="198"/>
      <c r="EO164" s="198"/>
      <c r="EP164" s="198"/>
      <c r="EQ164" s="198"/>
      <c r="ER164" s="198"/>
      <c r="ES164" s="198"/>
      <c r="ET164" s="198"/>
      <c r="EU164" s="198"/>
      <c r="EV164" s="198"/>
      <c r="EW164" s="198"/>
      <c r="EX164" s="198"/>
      <c r="EY164" s="198"/>
      <c r="EZ164" s="198"/>
      <c r="FA164" s="198"/>
      <c r="FB164" s="198"/>
      <c r="FC164" s="198"/>
      <c r="FD164" s="198"/>
      <c r="FE164" s="198"/>
      <c r="FF164" s="198"/>
      <c r="FG164" s="198"/>
      <c r="FH164" s="198"/>
      <c r="FI164" s="198"/>
      <c r="FJ164" s="198"/>
      <c r="FK164" s="198"/>
      <c r="FL164" s="198"/>
      <c r="FM164" s="198"/>
      <c r="FN164" s="198"/>
      <c r="FO164" s="198"/>
      <c r="FP164" s="198"/>
      <c r="FQ164" s="198"/>
      <c r="FR164" s="198"/>
      <c r="FS164" s="198"/>
      <c r="FT164" s="198"/>
      <c r="FU164" s="198"/>
      <c r="FV164" s="198"/>
      <c r="FW164" s="198"/>
      <c r="FX164" s="198"/>
      <c r="FY164" s="198"/>
      <c r="FZ164" s="198"/>
      <c r="GA164" s="198"/>
      <c r="GB164" s="198"/>
      <c r="GC164" s="198"/>
      <c r="GD164" s="198"/>
      <c r="GE164" s="198"/>
      <c r="GF164" s="198"/>
      <c r="GG164" s="198"/>
      <c r="GH164" s="198"/>
      <c r="GI164" s="198"/>
      <c r="GJ164" s="198"/>
      <c r="GK164" s="198"/>
      <c r="GL164" s="198"/>
      <c r="GM164" s="198"/>
      <c r="GN164" s="198"/>
      <c r="GO164" s="198"/>
      <c r="GP164" s="198"/>
      <c r="GQ164" s="198"/>
      <c r="GR164" s="198"/>
      <c r="GS164" s="198"/>
      <c r="GT164" s="198"/>
      <c r="GU164" s="198"/>
      <c r="GV164" s="198"/>
      <c r="GW164" s="198"/>
      <c r="GX164" s="198"/>
      <c r="GY164" s="198"/>
    </row>
    <row r="165" spans="1:207" x14ac:dyDescent="0.25">
      <c r="A165" s="263" t="str">
        <f t="shared" si="16"/>
        <v>N-RE-AP-010117-G-XX-XX-XX-XX-01</v>
      </c>
      <c r="B165" s="2" t="s">
        <v>1970</v>
      </c>
      <c r="C165" s="2" t="str">
        <f t="shared" si="12"/>
        <v>5.07.01.FESC16.v02</v>
      </c>
      <c r="D165" s="2" t="s">
        <v>3821</v>
      </c>
      <c r="E165" s="2" t="s">
        <v>152</v>
      </c>
      <c r="F165" s="2" t="s">
        <v>967</v>
      </c>
      <c r="G165" s="3" t="s">
        <v>3822</v>
      </c>
      <c r="H165" s="3" t="s">
        <v>3823</v>
      </c>
      <c r="I165" s="3" t="s">
        <v>3824</v>
      </c>
      <c r="J165" s="496">
        <v>416</v>
      </c>
      <c r="K165" s="496"/>
      <c r="L165" s="11"/>
      <c r="M165" s="496"/>
      <c r="N165" s="84"/>
      <c r="O165" s="6">
        <v>3.7</v>
      </c>
      <c r="P165" s="496">
        <v>14</v>
      </c>
      <c r="Q165" s="5">
        <v>150</v>
      </c>
      <c r="R165" s="8" t="s">
        <v>3499</v>
      </c>
      <c r="S165" s="2"/>
      <c r="T165" s="2"/>
      <c r="U165" s="86">
        <v>116</v>
      </c>
      <c r="V165" s="3" t="s">
        <v>495</v>
      </c>
      <c r="W165" s="2" t="s">
        <v>56</v>
      </c>
      <c r="X165" s="2" t="s">
        <v>223</v>
      </c>
      <c r="Y165" s="2"/>
      <c r="Z165" s="2"/>
      <c r="AA165" s="2"/>
      <c r="AC165" s="108"/>
      <c r="AD165" s="108" t="s">
        <v>3299</v>
      </c>
      <c r="AE165" s="117"/>
      <c r="AF165" s="117"/>
      <c r="AG165" s="117"/>
      <c r="AH165" s="89"/>
      <c r="AI165" s="108"/>
      <c r="AJ165" s="108"/>
      <c r="AK165" s="108"/>
      <c r="BN165" s="198" t="s">
        <v>61</v>
      </c>
      <c r="BO165" s="198" t="s">
        <v>3277</v>
      </c>
      <c r="BP165" s="198" t="s">
        <v>1804</v>
      </c>
      <c r="BQ165" s="344" t="s">
        <v>3825</v>
      </c>
      <c r="BR165" s="198" t="s">
        <v>978</v>
      </c>
      <c r="BS165" s="198" t="s">
        <v>66</v>
      </c>
      <c r="BT165" s="344" t="s">
        <v>382</v>
      </c>
    </row>
    <row r="166" spans="1:207" x14ac:dyDescent="0.25">
      <c r="A166" s="263" t="str">
        <f t="shared" si="16"/>
        <v>N-RE-AP-010118-E-XX-XX-XX-XX-01</v>
      </c>
      <c r="B166" s="2" t="s">
        <v>1970</v>
      </c>
      <c r="C166" s="2" t="str">
        <f t="shared" si="12"/>
        <v>5.07.01.FESC16.v02</v>
      </c>
      <c r="D166" s="2" t="s">
        <v>3821</v>
      </c>
      <c r="E166" s="2" t="s">
        <v>152</v>
      </c>
      <c r="F166" s="2" t="s">
        <v>50</v>
      </c>
      <c r="G166" s="3" t="s">
        <v>3822</v>
      </c>
      <c r="H166" s="3" t="s">
        <v>3826</v>
      </c>
      <c r="I166" s="3" t="s">
        <v>3827</v>
      </c>
      <c r="J166" s="496">
        <v>416</v>
      </c>
      <c r="K166" s="496">
        <v>0.1</v>
      </c>
      <c r="L166" s="11">
        <v>0.34615384615384615</v>
      </c>
      <c r="M166" s="496">
        <v>144</v>
      </c>
      <c r="N166" s="85">
        <v>3.5000000000000003E-2</v>
      </c>
      <c r="O166" s="6"/>
      <c r="P166" s="496">
        <v>14</v>
      </c>
      <c r="Q166" s="5">
        <v>150</v>
      </c>
      <c r="R166" s="8" t="s">
        <v>3499</v>
      </c>
      <c r="S166" s="2"/>
      <c r="T166" s="2"/>
      <c r="U166" s="86">
        <v>116</v>
      </c>
      <c r="V166" s="3" t="s">
        <v>495</v>
      </c>
      <c r="W166" s="2" t="s">
        <v>56</v>
      </c>
      <c r="X166" s="2" t="s">
        <v>223</v>
      </c>
      <c r="Y166" s="2"/>
      <c r="Z166" s="2"/>
      <c r="AA166" s="2"/>
      <c r="AC166" s="2"/>
      <c r="AD166" s="108" t="s">
        <v>3299</v>
      </c>
      <c r="AE166" s="59"/>
      <c r="AF166" s="59"/>
      <c r="AG166" s="59"/>
      <c r="AH166" s="2"/>
      <c r="AI166" s="2"/>
      <c r="AJ166" s="2"/>
      <c r="AK166" s="2"/>
      <c r="BN166" s="198" t="s">
        <v>61</v>
      </c>
      <c r="BO166" s="198" t="s">
        <v>3277</v>
      </c>
      <c r="BP166" s="198" t="s">
        <v>1804</v>
      </c>
      <c r="BQ166" s="344" t="s">
        <v>3828</v>
      </c>
      <c r="BR166" s="198" t="s">
        <v>65</v>
      </c>
      <c r="BS166" s="198" t="s">
        <v>66</v>
      </c>
      <c r="BT166" s="344" t="s">
        <v>382</v>
      </c>
    </row>
    <row r="167" spans="1:207" x14ac:dyDescent="0.25">
      <c r="A167" s="263" t="str">
        <f t="shared" si="16"/>
        <v>N-RE-AP-010202-E-XX-XX-XX-XX-01</v>
      </c>
      <c r="B167" s="147" t="s">
        <v>3829</v>
      </c>
      <c r="C167" s="147" t="str">
        <f t="shared" si="12"/>
        <v>5.08.01.FESC26.v01</v>
      </c>
      <c r="D167" s="147" t="s">
        <v>3830</v>
      </c>
      <c r="E167" s="147" t="s">
        <v>142</v>
      </c>
      <c r="F167" s="147" t="s">
        <v>50</v>
      </c>
      <c r="G167" s="140" t="s">
        <v>3831</v>
      </c>
      <c r="H167" s="140" t="s">
        <v>3832</v>
      </c>
      <c r="I167" s="140" t="s">
        <v>3833</v>
      </c>
      <c r="J167" s="354">
        <v>5840</v>
      </c>
      <c r="K167" s="354">
        <v>0.67</v>
      </c>
      <c r="L167" s="357">
        <v>4.9253731343283584E-2</v>
      </c>
      <c r="M167" s="354">
        <v>293</v>
      </c>
      <c r="N167" s="358">
        <v>3.3000000000000002E-2</v>
      </c>
      <c r="O167" s="359"/>
      <c r="P167" s="354">
        <v>9</v>
      </c>
      <c r="Q167" s="360">
        <v>70</v>
      </c>
      <c r="R167" s="361" t="s">
        <v>3499</v>
      </c>
      <c r="S167" s="147"/>
      <c r="T167" s="147"/>
      <c r="U167" s="472">
        <v>0</v>
      </c>
      <c r="V167" s="140" t="s">
        <v>1493</v>
      </c>
      <c r="W167" s="147"/>
      <c r="X167" s="147" t="s">
        <v>57</v>
      </c>
      <c r="Y167" s="147"/>
      <c r="Z167" s="147"/>
      <c r="AA167" s="356">
        <v>42580</v>
      </c>
      <c r="AB167" s="124"/>
      <c r="AC167" s="147"/>
      <c r="AD167" s="123"/>
      <c r="AE167" s="147"/>
      <c r="AF167" s="147"/>
      <c r="AG167" s="147"/>
      <c r="AH167" s="363"/>
      <c r="AI167" s="147"/>
      <c r="AJ167" s="147"/>
      <c r="AK167" s="147"/>
      <c r="BN167" s="198" t="s">
        <v>61</v>
      </c>
      <c r="BO167" s="198" t="s">
        <v>3277</v>
      </c>
      <c r="BP167" s="198" t="s">
        <v>1804</v>
      </c>
      <c r="BQ167" s="344" t="s">
        <v>3834</v>
      </c>
      <c r="BR167" s="198" t="s">
        <v>65</v>
      </c>
      <c r="BS167" s="198" t="s">
        <v>66</v>
      </c>
      <c r="BT167" s="344" t="s">
        <v>382</v>
      </c>
    </row>
    <row r="168" spans="1:207" x14ac:dyDescent="0.25">
      <c r="A168" s="263" t="str">
        <f t="shared" si="16"/>
        <v>N-RE-AP-010203-E-XX-XX-XX-XX-01</v>
      </c>
      <c r="B168" s="147" t="s">
        <v>3835</v>
      </c>
      <c r="C168" s="147" t="str">
        <f t="shared" ref="C168:C171" si="17">CONCATENATE(B168,D168,E168)</f>
        <v>5.08.02.FESC26.v01</v>
      </c>
      <c r="D168" s="147" t="s">
        <v>3830</v>
      </c>
      <c r="E168" s="147" t="s">
        <v>142</v>
      </c>
      <c r="F168" s="147" t="s">
        <v>50</v>
      </c>
      <c r="G168" s="140" t="s">
        <v>3836</v>
      </c>
      <c r="H168" s="140" t="s">
        <v>3832</v>
      </c>
      <c r="I168" s="140" t="s">
        <v>3833</v>
      </c>
      <c r="J168" s="354">
        <v>5840</v>
      </c>
      <c r="K168" s="354">
        <v>0.67</v>
      </c>
      <c r="L168" s="357">
        <v>8.3582089552238809E-2</v>
      </c>
      <c r="M168" s="354">
        <v>488</v>
      </c>
      <c r="N168" s="358">
        <v>5.6000000000000001E-2</v>
      </c>
      <c r="O168" s="359"/>
      <c r="P168" s="354">
        <v>9</v>
      </c>
      <c r="Q168" s="360">
        <v>70</v>
      </c>
      <c r="R168" s="361" t="s">
        <v>3499</v>
      </c>
      <c r="S168" s="147"/>
      <c r="T168" s="147"/>
      <c r="U168" s="472">
        <v>0</v>
      </c>
      <c r="V168" s="140" t="s">
        <v>1493</v>
      </c>
      <c r="W168" s="147"/>
      <c r="X168" s="147" t="s">
        <v>57</v>
      </c>
      <c r="Y168" s="147"/>
      <c r="Z168" s="147"/>
      <c r="AA168" s="356">
        <v>42580</v>
      </c>
      <c r="AB168" s="124"/>
      <c r="AC168" s="147"/>
      <c r="AD168" s="123"/>
      <c r="AE168" s="147"/>
      <c r="AF168" s="147"/>
      <c r="AG168" s="147"/>
      <c r="AH168" s="363"/>
      <c r="AI168" s="147"/>
      <c r="AJ168" s="147"/>
      <c r="AK168" s="147"/>
      <c r="BN168" s="198" t="s">
        <v>61</v>
      </c>
      <c r="BO168" s="198" t="s">
        <v>3277</v>
      </c>
      <c r="BP168" s="198" t="s">
        <v>1804</v>
      </c>
      <c r="BQ168" s="344" t="s">
        <v>3837</v>
      </c>
      <c r="BR168" s="198" t="s">
        <v>65</v>
      </c>
      <c r="BS168" s="198" t="s">
        <v>66</v>
      </c>
      <c r="BT168" s="344" t="s">
        <v>382</v>
      </c>
    </row>
    <row r="169" spans="1:207" x14ac:dyDescent="0.25">
      <c r="A169" s="263" t="str">
        <f t="shared" si="16"/>
        <v>N-RE-AP-010204-E-XX-XX-XX-XX-01</v>
      </c>
      <c r="B169" s="147" t="s">
        <v>3838</v>
      </c>
      <c r="C169" s="147" t="str">
        <f t="shared" si="17"/>
        <v>5.08.03.FESC26.v01</v>
      </c>
      <c r="D169" s="147" t="s">
        <v>3830</v>
      </c>
      <c r="E169" s="147" t="s">
        <v>142</v>
      </c>
      <c r="F169" s="147" t="s">
        <v>50</v>
      </c>
      <c r="G169" s="140" t="s">
        <v>3839</v>
      </c>
      <c r="H169" s="140" t="s">
        <v>3832</v>
      </c>
      <c r="I169" s="140" t="s">
        <v>3833</v>
      </c>
      <c r="J169" s="354">
        <v>5840</v>
      </c>
      <c r="K169" s="354">
        <v>0.67</v>
      </c>
      <c r="L169" s="357">
        <v>0.11641791044776119</v>
      </c>
      <c r="M169" s="354">
        <v>683</v>
      </c>
      <c r="N169" s="358">
        <v>7.8E-2</v>
      </c>
      <c r="O169" s="359"/>
      <c r="P169" s="354">
        <v>9</v>
      </c>
      <c r="Q169" s="360">
        <v>70</v>
      </c>
      <c r="R169" s="361" t="s">
        <v>3499</v>
      </c>
      <c r="S169" s="147"/>
      <c r="T169" s="147"/>
      <c r="U169" s="472">
        <v>0</v>
      </c>
      <c r="V169" s="140" t="s">
        <v>1493</v>
      </c>
      <c r="W169" s="147"/>
      <c r="X169" s="147" t="s">
        <v>57</v>
      </c>
      <c r="Y169" s="147"/>
      <c r="Z169" s="147"/>
      <c r="AA169" s="356">
        <v>42580</v>
      </c>
      <c r="AB169" s="124"/>
      <c r="AC169" s="147"/>
      <c r="AD169" s="123"/>
      <c r="AE169" s="147"/>
      <c r="AF169" s="147"/>
      <c r="AG169" s="147"/>
      <c r="AH169" s="363"/>
      <c r="AI169" s="147"/>
      <c r="AJ169" s="147"/>
      <c r="AK169" s="147"/>
      <c r="BN169" s="198" t="s">
        <v>61</v>
      </c>
      <c r="BO169" s="198" t="s">
        <v>3277</v>
      </c>
      <c r="BP169" s="198" t="s">
        <v>1804</v>
      </c>
      <c r="BQ169" s="344" t="s">
        <v>3840</v>
      </c>
      <c r="BR169" s="198" t="s">
        <v>65</v>
      </c>
      <c r="BS169" s="198" t="s">
        <v>66</v>
      </c>
      <c r="BT169" s="344" t="s">
        <v>382</v>
      </c>
    </row>
    <row r="170" spans="1:207" x14ac:dyDescent="0.25">
      <c r="A170" s="263" t="str">
        <f t="shared" si="16"/>
        <v>N-RE-AP-010205-E-XX-XX-XX-XX-01</v>
      </c>
      <c r="B170" s="147" t="s">
        <v>3841</v>
      </c>
      <c r="C170" s="147" t="str">
        <f t="shared" si="17"/>
        <v>5.08.04.FESC26.v01</v>
      </c>
      <c r="D170" s="147" t="s">
        <v>3830</v>
      </c>
      <c r="E170" s="147" t="s">
        <v>142</v>
      </c>
      <c r="F170" s="147" t="s">
        <v>50</v>
      </c>
      <c r="G170" s="140" t="s">
        <v>3842</v>
      </c>
      <c r="H170" s="140" t="s">
        <v>3832</v>
      </c>
      <c r="I170" s="140" t="s">
        <v>3833</v>
      </c>
      <c r="J170" s="354">
        <v>5840</v>
      </c>
      <c r="K170" s="354">
        <v>0.67</v>
      </c>
      <c r="L170" s="357">
        <v>0.14925373134328357</v>
      </c>
      <c r="M170" s="354">
        <v>877</v>
      </c>
      <c r="N170" s="358">
        <v>0.1</v>
      </c>
      <c r="O170" s="359"/>
      <c r="P170" s="354">
        <v>9</v>
      </c>
      <c r="Q170" s="360">
        <v>70</v>
      </c>
      <c r="R170" s="361" t="s">
        <v>3499</v>
      </c>
      <c r="S170" s="147"/>
      <c r="T170" s="147"/>
      <c r="U170" s="472">
        <v>0</v>
      </c>
      <c r="V170" s="140" t="s">
        <v>1493</v>
      </c>
      <c r="W170" s="147"/>
      <c r="X170" s="147" t="s">
        <v>57</v>
      </c>
      <c r="Y170" s="147"/>
      <c r="Z170" s="147"/>
      <c r="AA170" s="356">
        <v>42580</v>
      </c>
      <c r="AB170" s="124"/>
      <c r="AC170" s="147"/>
      <c r="AD170" s="123"/>
      <c r="AE170" s="147"/>
      <c r="AF170" s="147"/>
      <c r="AG170" s="147"/>
      <c r="AH170" s="363"/>
      <c r="AI170" s="147"/>
      <c r="AJ170" s="147"/>
      <c r="AK170" s="147"/>
      <c r="BN170" s="198" t="s">
        <v>61</v>
      </c>
      <c r="BO170" s="198" t="s">
        <v>3277</v>
      </c>
      <c r="BP170" s="198" t="s">
        <v>1804</v>
      </c>
      <c r="BQ170" s="344" t="s">
        <v>3843</v>
      </c>
      <c r="BR170" s="198" t="s">
        <v>65</v>
      </c>
      <c r="BS170" s="198" t="s">
        <v>66</v>
      </c>
      <c r="BT170" s="344" t="s">
        <v>382</v>
      </c>
    </row>
    <row r="171" spans="1:207" x14ac:dyDescent="0.25">
      <c r="A171" s="263" t="str">
        <f t="shared" si="16"/>
        <v>N-RE-AP-010206-E-XX-XX-XX-XX-01</v>
      </c>
      <c r="B171" s="147" t="s">
        <v>3844</v>
      </c>
      <c r="C171" s="147" t="str">
        <f t="shared" si="17"/>
        <v>5.08.05.FESC26.v01</v>
      </c>
      <c r="D171" s="147" t="s">
        <v>3830</v>
      </c>
      <c r="E171" s="147" t="s">
        <v>142</v>
      </c>
      <c r="F171" s="147" t="s">
        <v>50</v>
      </c>
      <c r="G171" s="140" t="s">
        <v>3845</v>
      </c>
      <c r="H171" s="140" t="s">
        <v>3832</v>
      </c>
      <c r="I171" s="140" t="s">
        <v>3833</v>
      </c>
      <c r="J171" s="354">
        <v>5840</v>
      </c>
      <c r="K171" s="354">
        <v>0.67</v>
      </c>
      <c r="L171" s="357">
        <v>0.19850746268656716</v>
      </c>
      <c r="M171" s="354">
        <v>1169</v>
      </c>
      <c r="N171" s="358">
        <v>0.13300000000000001</v>
      </c>
      <c r="O171" s="359"/>
      <c r="P171" s="354">
        <v>9</v>
      </c>
      <c r="Q171" s="360">
        <v>70</v>
      </c>
      <c r="R171" s="361" t="s">
        <v>3499</v>
      </c>
      <c r="S171" s="147"/>
      <c r="T171" s="147"/>
      <c r="U171" s="472">
        <v>0</v>
      </c>
      <c r="V171" s="140" t="s">
        <v>1493</v>
      </c>
      <c r="W171" s="147"/>
      <c r="X171" s="147" t="s">
        <v>57</v>
      </c>
      <c r="Y171" s="147"/>
      <c r="Z171" s="147"/>
      <c r="AA171" s="356">
        <v>42580</v>
      </c>
      <c r="AB171" s="124"/>
      <c r="AC171" s="147"/>
      <c r="AD171" s="123"/>
      <c r="AE171" s="147"/>
      <c r="AF171" s="147"/>
      <c r="AG171" s="147"/>
      <c r="AH171" s="363"/>
      <c r="AI171" s="147"/>
      <c r="AJ171" s="147"/>
      <c r="AK171" s="147"/>
      <c r="BN171" s="198" t="s">
        <v>61</v>
      </c>
      <c r="BO171" s="198" t="s">
        <v>3277</v>
      </c>
      <c r="BP171" s="198" t="s">
        <v>1804</v>
      </c>
      <c r="BQ171" s="344" t="s">
        <v>3846</v>
      </c>
      <c r="BR171" s="198" t="s">
        <v>65</v>
      </c>
      <c r="BS171" s="198" t="s">
        <v>66</v>
      </c>
      <c r="BT171" s="344" t="s">
        <v>382</v>
      </c>
    </row>
    <row r="172" spans="1:207" x14ac:dyDescent="0.25">
      <c r="A172" s="263" t="str">
        <f t="shared" si="16"/>
        <v>N-RE-MS-010119-E-XX-XX-XX-XX-01</v>
      </c>
      <c r="B172" s="2" t="s">
        <v>3064</v>
      </c>
      <c r="C172" s="2" t="str">
        <f t="shared" si="12"/>
        <v>9.01.01.FESR1.v01</v>
      </c>
      <c r="D172" s="2" t="s">
        <v>3065</v>
      </c>
      <c r="E172" s="2" t="s">
        <v>142</v>
      </c>
      <c r="F172" s="2" t="s">
        <v>50</v>
      </c>
      <c r="G172" s="2" t="s">
        <v>3847</v>
      </c>
      <c r="H172" s="3" t="s">
        <v>3067</v>
      </c>
      <c r="I172" s="3" t="s">
        <v>3068</v>
      </c>
      <c r="J172" s="496">
        <v>1145</v>
      </c>
      <c r="K172" s="496">
        <v>0.47</v>
      </c>
      <c r="L172" s="496">
        <v>1</v>
      </c>
      <c r="M172" s="496">
        <v>1145</v>
      </c>
      <c r="N172" s="496">
        <v>0.47</v>
      </c>
      <c r="O172" s="496"/>
      <c r="P172" s="496">
        <v>20</v>
      </c>
      <c r="Q172" s="12">
        <v>8000</v>
      </c>
      <c r="R172" s="8" t="s">
        <v>3069</v>
      </c>
      <c r="S172" s="2"/>
      <c r="T172" s="2"/>
      <c r="U172" s="12">
        <v>800</v>
      </c>
      <c r="V172" s="3" t="s">
        <v>3070</v>
      </c>
      <c r="W172" s="3" t="s">
        <v>162</v>
      </c>
      <c r="X172" s="3" t="s">
        <v>223</v>
      </c>
      <c r="Y172" s="2"/>
      <c r="Z172" s="2"/>
      <c r="AA172" s="2"/>
      <c r="AC172" s="108"/>
      <c r="AD172" s="108" t="s">
        <v>3299</v>
      </c>
      <c r="AE172" s="117"/>
      <c r="AF172" s="117"/>
      <c r="AG172" s="117"/>
      <c r="AH172" s="89"/>
      <c r="AI172" s="108"/>
      <c r="AJ172" s="108"/>
      <c r="AK172" s="108"/>
      <c r="BN172" s="198" t="s">
        <v>61</v>
      </c>
      <c r="BO172" s="198" t="s">
        <v>3277</v>
      </c>
      <c r="BP172" s="198" t="s">
        <v>1330</v>
      </c>
      <c r="BQ172" s="344" t="s">
        <v>3848</v>
      </c>
      <c r="BR172" s="198" t="s">
        <v>65</v>
      </c>
      <c r="BS172" s="198" t="s">
        <v>66</v>
      </c>
      <c r="BT172" s="344" t="s">
        <v>382</v>
      </c>
    </row>
    <row r="173" spans="1:207" x14ac:dyDescent="0.25">
      <c r="A173" s="263" t="str">
        <f t="shared" si="16"/>
        <v>N-RE-WH-010120-E-XX-XX-XX-XX-01</v>
      </c>
      <c r="B173" s="2" t="s">
        <v>3849</v>
      </c>
      <c r="C173" s="2" t="str">
        <f t="shared" si="12"/>
        <v>9.01.03.FESR2.v01</v>
      </c>
      <c r="D173" s="2" t="s">
        <v>3850</v>
      </c>
      <c r="E173" s="2" t="s">
        <v>142</v>
      </c>
      <c r="F173" s="2" t="s">
        <v>50</v>
      </c>
      <c r="G173" s="2" t="s">
        <v>3851</v>
      </c>
      <c r="H173" s="3" t="s">
        <v>3456</v>
      </c>
      <c r="I173" s="3" t="s">
        <v>3852</v>
      </c>
      <c r="J173" s="496">
        <v>1145</v>
      </c>
      <c r="K173" s="496">
        <v>1</v>
      </c>
      <c r="L173" s="496">
        <v>0.42</v>
      </c>
      <c r="M173" s="496">
        <v>2059</v>
      </c>
      <c r="N173" s="496">
        <v>0.42</v>
      </c>
      <c r="O173" s="496"/>
      <c r="P173" s="496">
        <v>20</v>
      </c>
      <c r="Q173" s="12">
        <v>4500</v>
      </c>
      <c r="R173" s="8" t="s">
        <v>3853</v>
      </c>
      <c r="S173" s="2"/>
      <c r="T173" s="2"/>
      <c r="U173" s="12">
        <v>450</v>
      </c>
      <c r="V173" s="3" t="s">
        <v>3070</v>
      </c>
      <c r="W173" s="3" t="s">
        <v>162</v>
      </c>
      <c r="X173" s="3" t="s">
        <v>223</v>
      </c>
      <c r="Y173" s="2"/>
      <c r="Z173" s="2"/>
      <c r="AA173" s="2"/>
      <c r="AC173" s="108"/>
      <c r="AD173" s="108" t="s">
        <v>3299</v>
      </c>
      <c r="AE173" s="117"/>
      <c r="AF173" s="117"/>
      <c r="AG173" s="117"/>
      <c r="AH173" s="89"/>
      <c r="AI173" s="108"/>
      <c r="AJ173" s="108"/>
      <c r="AK173" s="108"/>
      <c r="BN173" s="198" t="s">
        <v>61</v>
      </c>
      <c r="BO173" s="198" t="s">
        <v>3277</v>
      </c>
      <c r="BP173" s="198" t="s">
        <v>976</v>
      </c>
      <c r="BQ173" s="344" t="s">
        <v>3854</v>
      </c>
      <c r="BR173" s="198" t="s">
        <v>65</v>
      </c>
      <c r="BS173" s="198" t="s">
        <v>66</v>
      </c>
      <c r="BT173" s="344" t="s">
        <v>382</v>
      </c>
    </row>
    <row r="174" spans="1:207" ht="15.75" customHeight="1" x14ac:dyDescent="0.25">
      <c r="A174" s="263" t="str">
        <f t="shared" si="16"/>
        <v>N-RE-WH-010121-G-XX-XX-XX-XX-01</v>
      </c>
      <c r="B174" s="2" t="s">
        <v>3849</v>
      </c>
      <c r="C174" s="2" t="str">
        <f t="shared" si="12"/>
        <v>9.01.03.FESR2.v02</v>
      </c>
      <c r="D174" s="2" t="s">
        <v>3850</v>
      </c>
      <c r="E174" s="2" t="s">
        <v>152</v>
      </c>
      <c r="F174" s="2" t="s">
        <v>967</v>
      </c>
      <c r="G174" s="2" t="s">
        <v>3851</v>
      </c>
      <c r="H174" s="3" t="s">
        <v>3470</v>
      </c>
      <c r="I174" s="3" t="s">
        <v>3855</v>
      </c>
      <c r="J174" s="496">
        <v>1145</v>
      </c>
      <c r="K174" s="88"/>
      <c r="L174" s="88"/>
      <c r="M174" s="88"/>
      <c r="N174" s="88"/>
      <c r="O174" s="7">
        <v>95</v>
      </c>
      <c r="P174" s="496">
        <v>20</v>
      </c>
      <c r="Q174" s="12">
        <v>4500</v>
      </c>
      <c r="R174" s="8" t="s">
        <v>3853</v>
      </c>
      <c r="S174" s="2"/>
      <c r="T174" s="22"/>
      <c r="U174" s="12">
        <v>450</v>
      </c>
      <c r="V174" s="3" t="s">
        <v>3070</v>
      </c>
      <c r="W174" s="3" t="s">
        <v>162</v>
      </c>
      <c r="X174" s="3" t="s">
        <v>223</v>
      </c>
      <c r="Y174" s="2"/>
      <c r="Z174" s="2"/>
      <c r="AA174" s="2"/>
      <c r="AC174" s="108"/>
      <c r="AD174" s="108" t="s">
        <v>3299</v>
      </c>
      <c r="AE174" s="117"/>
      <c r="AF174" s="117"/>
      <c r="AG174" s="117"/>
      <c r="AH174" s="89"/>
      <c r="AI174" s="108"/>
      <c r="AJ174" s="108"/>
      <c r="AK174" s="108"/>
      <c r="BN174" s="198" t="s">
        <v>61</v>
      </c>
      <c r="BO174" s="198" t="s">
        <v>3277</v>
      </c>
      <c r="BP174" s="198" t="s">
        <v>976</v>
      </c>
      <c r="BQ174" s="344" t="s">
        <v>3856</v>
      </c>
      <c r="BR174" s="198" t="s">
        <v>978</v>
      </c>
      <c r="BS174" s="198" t="s">
        <v>66</v>
      </c>
      <c r="BT174" s="344" t="s">
        <v>382</v>
      </c>
    </row>
    <row r="175" spans="1:207" x14ac:dyDescent="0.25">
      <c r="A175" s="263" t="str">
        <f t="shared" si="16"/>
        <v>N-RE-MS-010122-C-XX-XX-XX-XX-02</v>
      </c>
      <c r="B175" s="2" t="s">
        <v>3857</v>
      </c>
      <c r="C175" s="2" t="str">
        <f t="shared" si="12"/>
        <v>10.01.01.FESB1.v01</v>
      </c>
      <c r="D175" s="2" t="s">
        <v>3858</v>
      </c>
      <c r="E175" s="2" t="s">
        <v>142</v>
      </c>
      <c r="F175" s="2" t="s">
        <v>3703</v>
      </c>
      <c r="G175" s="3" t="s">
        <v>3859</v>
      </c>
      <c r="H175" s="2" t="s">
        <v>3860</v>
      </c>
      <c r="I175" s="2" t="s">
        <v>3861</v>
      </c>
      <c r="J175" s="496">
        <v>8760</v>
      </c>
      <c r="K175" s="496">
        <v>1</v>
      </c>
      <c r="L175" s="339">
        <f t="shared" ref="L175:L182" si="18">ROUND(M175*1.5,4)</f>
        <v>1.7999999999999999E-2</v>
      </c>
      <c r="M175" s="339">
        <v>1.2E-2</v>
      </c>
      <c r="N175" s="484">
        <f t="shared" ref="N175:N180" si="19">L175*K175</f>
        <v>1.7999999999999999E-2</v>
      </c>
      <c r="O175" s="339">
        <v>6.4000000000000003E-3</v>
      </c>
      <c r="P175" s="496">
        <v>1</v>
      </c>
      <c r="Q175" s="5">
        <v>6.77</v>
      </c>
      <c r="R175" s="2" t="s">
        <v>3862</v>
      </c>
      <c r="S175" s="2" t="s">
        <v>3863</v>
      </c>
      <c r="T175" s="2"/>
      <c r="U175" s="496">
        <v>0</v>
      </c>
      <c r="V175" s="2"/>
      <c r="W175" s="2"/>
      <c r="X175" s="2" t="s">
        <v>57</v>
      </c>
      <c r="Y175" s="2" t="s">
        <v>3864</v>
      </c>
      <c r="Z175" s="2"/>
      <c r="AA175" s="58">
        <v>41180</v>
      </c>
      <c r="AC175" s="108"/>
      <c r="AD175" s="108"/>
      <c r="AE175" s="123"/>
      <c r="AF175" s="123"/>
      <c r="AG175" s="123"/>
      <c r="AH175" s="108"/>
      <c r="AI175" s="108"/>
      <c r="AJ175" s="108"/>
      <c r="AK175" s="108"/>
      <c r="BN175" s="198" t="s">
        <v>61</v>
      </c>
      <c r="BO175" s="198" t="s">
        <v>3277</v>
      </c>
      <c r="BP175" s="198" t="s">
        <v>1330</v>
      </c>
      <c r="BQ175" s="344" t="s">
        <v>3865</v>
      </c>
      <c r="BR175" s="198" t="s">
        <v>1225</v>
      </c>
      <c r="BS175" s="198" t="s">
        <v>66</v>
      </c>
      <c r="BT175" s="344" t="s">
        <v>67</v>
      </c>
    </row>
    <row r="176" spans="1:207" x14ac:dyDescent="0.25">
      <c r="A176" s="263" t="str">
        <f t="shared" si="16"/>
        <v>N-RE-MS-010123-C-XX-XX-XX-XX-02</v>
      </c>
      <c r="B176" s="2" t="s">
        <v>3857</v>
      </c>
      <c r="C176" s="2" t="str">
        <f t="shared" ref="C176:C188" si="20">CONCATENATE(B176,D176,E176)</f>
        <v>10.01.01.FESB1.v01</v>
      </c>
      <c r="D176" s="2" t="s">
        <v>3858</v>
      </c>
      <c r="E176" s="2" t="s">
        <v>142</v>
      </c>
      <c r="F176" s="2" t="s">
        <v>3703</v>
      </c>
      <c r="G176" s="3" t="s">
        <v>3866</v>
      </c>
      <c r="H176" s="2" t="s">
        <v>3860</v>
      </c>
      <c r="I176" s="2" t="s">
        <v>3861</v>
      </c>
      <c r="J176" s="496">
        <v>8760</v>
      </c>
      <c r="K176" s="496">
        <v>1</v>
      </c>
      <c r="L176" s="339">
        <f t="shared" si="18"/>
        <v>1.5800000000000002E-2</v>
      </c>
      <c r="M176" s="339">
        <v>1.0500000000000001E-2</v>
      </c>
      <c r="N176" s="484">
        <f t="shared" si="19"/>
        <v>1.5800000000000002E-2</v>
      </c>
      <c r="O176" s="339">
        <v>6.4000000000000003E-3</v>
      </c>
      <c r="P176" s="496">
        <v>1</v>
      </c>
      <c r="Q176" s="5">
        <v>6.77</v>
      </c>
      <c r="R176" s="2" t="s">
        <v>3862</v>
      </c>
      <c r="S176" s="2" t="s">
        <v>3867</v>
      </c>
      <c r="T176" s="2"/>
      <c r="U176" s="496">
        <v>0</v>
      </c>
      <c r="V176" s="2"/>
      <c r="W176" s="2"/>
      <c r="X176" s="2" t="s">
        <v>57</v>
      </c>
      <c r="Y176" s="2" t="s">
        <v>3864</v>
      </c>
      <c r="Z176" s="2"/>
      <c r="AA176" s="58">
        <v>41180</v>
      </c>
      <c r="AC176" s="108"/>
      <c r="AD176" s="108"/>
      <c r="AE176" s="123"/>
      <c r="AF176" s="123"/>
      <c r="AG176" s="123"/>
      <c r="AH176" s="108"/>
      <c r="AI176" s="108"/>
      <c r="AJ176" s="108"/>
      <c r="AK176" s="108"/>
      <c r="BN176" s="198" t="s">
        <v>61</v>
      </c>
      <c r="BO176" s="198" t="s">
        <v>3277</v>
      </c>
      <c r="BP176" s="198" t="s">
        <v>1330</v>
      </c>
      <c r="BQ176" s="344" t="s">
        <v>3868</v>
      </c>
      <c r="BR176" s="198" t="s">
        <v>1225</v>
      </c>
      <c r="BS176" s="198" t="s">
        <v>66</v>
      </c>
      <c r="BT176" s="344" t="s">
        <v>67</v>
      </c>
    </row>
    <row r="177" spans="1:207" x14ac:dyDescent="0.25">
      <c r="A177" s="263" t="str">
        <f t="shared" si="16"/>
        <v>N-RE-MS-010124-C-XX-XX-XX-XX-03</v>
      </c>
      <c r="B177" s="150" t="s">
        <v>3857</v>
      </c>
      <c r="C177" s="150" t="str">
        <f t="shared" si="20"/>
        <v>10.01.01.FESB1.v01</v>
      </c>
      <c r="D177" s="150" t="s">
        <v>3858</v>
      </c>
      <c r="E177" s="150" t="s">
        <v>142</v>
      </c>
      <c r="F177" s="150" t="s">
        <v>3703</v>
      </c>
      <c r="G177" s="151" t="s">
        <v>3869</v>
      </c>
      <c r="H177" s="150" t="s">
        <v>3860</v>
      </c>
      <c r="I177" s="150" t="s">
        <v>3861</v>
      </c>
      <c r="J177" s="162">
        <v>8760</v>
      </c>
      <c r="K177" s="162">
        <v>1</v>
      </c>
      <c r="L177" s="83">
        <f t="shared" si="18"/>
        <v>2.52E-2</v>
      </c>
      <c r="M177" s="83">
        <v>1.6799999999999999E-2</v>
      </c>
      <c r="N177" s="488">
        <f t="shared" si="19"/>
        <v>2.52E-2</v>
      </c>
      <c r="O177" s="83">
        <v>7.1000000000000004E-3</v>
      </c>
      <c r="P177" s="162">
        <v>1</v>
      </c>
      <c r="Q177" s="161">
        <v>6.77</v>
      </c>
      <c r="R177" s="150" t="s">
        <v>3862</v>
      </c>
      <c r="S177" s="150" t="s">
        <v>3870</v>
      </c>
      <c r="T177" s="150"/>
      <c r="U177" s="162">
        <v>0</v>
      </c>
      <c r="V177" s="150"/>
      <c r="W177" s="150"/>
      <c r="X177" s="150" t="s">
        <v>57</v>
      </c>
      <c r="Y177" s="150" t="s">
        <v>3871</v>
      </c>
      <c r="Z177" s="158">
        <v>42216</v>
      </c>
      <c r="AA177" s="158">
        <v>41485</v>
      </c>
      <c r="AB177" s="168"/>
      <c r="AC177" s="160"/>
      <c r="AD177" s="160"/>
      <c r="AE177" s="160"/>
      <c r="AF177" s="160"/>
      <c r="AG177" s="160"/>
      <c r="AH177" s="160"/>
      <c r="AI177" s="160"/>
      <c r="AJ177" s="160"/>
      <c r="AK177" s="160"/>
      <c r="BN177" s="198" t="s">
        <v>61</v>
      </c>
      <c r="BO177" s="198" t="s">
        <v>3277</v>
      </c>
      <c r="BP177" s="198" t="s">
        <v>1330</v>
      </c>
      <c r="BQ177" s="344" t="s">
        <v>3872</v>
      </c>
      <c r="BR177" s="198" t="s">
        <v>1225</v>
      </c>
      <c r="BS177" s="198" t="s">
        <v>66</v>
      </c>
      <c r="BT177" s="344" t="s">
        <v>92</v>
      </c>
    </row>
    <row r="178" spans="1:207" s="107" customFormat="1" x14ac:dyDescent="0.25">
      <c r="A178" s="263" t="str">
        <f t="shared" si="16"/>
        <v>N-RE-MS-010125-C-XX-XX-XX-XX-03</v>
      </c>
      <c r="B178" s="150" t="s">
        <v>3857</v>
      </c>
      <c r="C178" s="150" t="str">
        <f t="shared" si="20"/>
        <v>10.01.01.FESB1.v01</v>
      </c>
      <c r="D178" s="150" t="s">
        <v>3858</v>
      </c>
      <c r="E178" s="150" t="s">
        <v>142</v>
      </c>
      <c r="F178" s="150" t="s">
        <v>3703</v>
      </c>
      <c r="G178" s="151" t="s">
        <v>3873</v>
      </c>
      <c r="H178" s="150" t="s">
        <v>3860</v>
      </c>
      <c r="I178" s="150" t="s">
        <v>3861</v>
      </c>
      <c r="J178" s="162">
        <v>8760</v>
      </c>
      <c r="K178" s="162">
        <v>1</v>
      </c>
      <c r="L178" s="83">
        <f t="shared" si="18"/>
        <v>2.01E-2</v>
      </c>
      <c r="M178" s="83">
        <v>1.34E-2</v>
      </c>
      <c r="N178" s="488">
        <f t="shared" si="19"/>
        <v>2.01E-2</v>
      </c>
      <c r="O178" s="83">
        <v>7.1000000000000004E-3</v>
      </c>
      <c r="P178" s="162">
        <v>1</v>
      </c>
      <c r="Q178" s="161">
        <v>6.77</v>
      </c>
      <c r="R178" s="150" t="s">
        <v>3862</v>
      </c>
      <c r="S178" s="150" t="s">
        <v>3874</v>
      </c>
      <c r="T178" s="150"/>
      <c r="U178" s="162">
        <v>0</v>
      </c>
      <c r="V178" s="150"/>
      <c r="W178" s="150"/>
      <c r="X178" s="150" t="s">
        <v>57</v>
      </c>
      <c r="Y178" s="150" t="s">
        <v>3871</v>
      </c>
      <c r="Z178" s="158">
        <v>42216</v>
      </c>
      <c r="AA178" s="158">
        <v>41485</v>
      </c>
      <c r="AB178" s="168"/>
      <c r="AC178" s="160"/>
      <c r="AD178" s="160"/>
      <c r="AE178" s="160"/>
      <c r="AF178" s="160"/>
      <c r="AG178" s="160"/>
      <c r="AH178" s="160"/>
      <c r="AI178" s="160"/>
      <c r="AJ178" s="160"/>
      <c r="AK178" s="160"/>
      <c r="AL178" s="198"/>
      <c r="AM178" s="198"/>
      <c r="AN178" s="198"/>
      <c r="AO178" s="198"/>
      <c r="AP178" s="198"/>
      <c r="AQ178" s="198"/>
      <c r="AR178" s="198"/>
      <c r="AS178" s="198"/>
      <c r="AT178" s="198"/>
      <c r="AU178" s="198"/>
      <c r="AV178" s="198"/>
      <c r="AW178" s="198"/>
      <c r="AX178" s="198"/>
      <c r="AY178" s="198"/>
      <c r="AZ178" s="198"/>
      <c r="BA178" s="198"/>
      <c r="BB178" s="198"/>
      <c r="BC178" s="198"/>
      <c r="BD178" s="198"/>
      <c r="BE178" s="198"/>
      <c r="BF178" s="198"/>
      <c r="BG178" s="198"/>
      <c r="BH178" s="198"/>
      <c r="BI178" s="198"/>
      <c r="BJ178" s="198"/>
      <c r="BK178" s="198"/>
      <c r="BL178" s="198"/>
      <c r="BM178" s="198"/>
      <c r="BN178" s="198" t="s">
        <v>61</v>
      </c>
      <c r="BO178" s="198" t="s">
        <v>3277</v>
      </c>
      <c r="BP178" s="198" t="s">
        <v>1330</v>
      </c>
      <c r="BQ178" s="344" t="s">
        <v>3875</v>
      </c>
      <c r="BR178" s="198" t="s">
        <v>1225</v>
      </c>
      <c r="BS178" s="198" t="s">
        <v>66</v>
      </c>
      <c r="BT178" s="344" t="s">
        <v>92</v>
      </c>
      <c r="BU178" s="198"/>
      <c r="BV178" s="198"/>
      <c r="BW178" s="198"/>
      <c r="BX178" s="198"/>
      <c r="BY178" s="198"/>
      <c r="BZ178" s="198"/>
      <c r="CA178" s="198"/>
      <c r="CB178" s="198"/>
      <c r="CC178" s="198"/>
      <c r="CD178" s="198"/>
      <c r="CE178" s="198"/>
      <c r="CF178" s="198"/>
      <c r="CG178" s="198"/>
      <c r="CH178" s="198"/>
      <c r="CI178" s="198"/>
      <c r="CJ178" s="198"/>
      <c r="CK178" s="198"/>
      <c r="CL178" s="198"/>
      <c r="CM178" s="198"/>
      <c r="CN178" s="198"/>
      <c r="CO178" s="198"/>
      <c r="CP178" s="198"/>
      <c r="CQ178" s="198"/>
      <c r="CR178" s="198"/>
      <c r="CS178" s="198"/>
      <c r="CT178" s="198"/>
      <c r="CU178" s="198"/>
      <c r="CV178" s="198"/>
      <c r="CW178" s="198"/>
      <c r="CX178" s="198"/>
      <c r="CY178" s="198"/>
      <c r="CZ178" s="198"/>
      <c r="DA178" s="198"/>
      <c r="DB178" s="198"/>
      <c r="DC178" s="198"/>
      <c r="DD178" s="198"/>
      <c r="DE178" s="198"/>
      <c r="DF178" s="198"/>
      <c r="DG178" s="198"/>
      <c r="DH178" s="198"/>
      <c r="DI178" s="198"/>
      <c r="DJ178" s="198"/>
      <c r="DK178" s="198"/>
      <c r="DL178" s="198"/>
      <c r="DM178" s="198"/>
      <c r="DN178" s="198"/>
      <c r="DO178" s="198"/>
      <c r="DP178" s="198"/>
      <c r="DQ178" s="198"/>
      <c r="DR178" s="198"/>
      <c r="DS178" s="198"/>
      <c r="DT178" s="198"/>
      <c r="DU178" s="198"/>
      <c r="DV178" s="198"/>
      <c r="DW178" s="198"/>
      <c r="DX178" s="198"/>
      <c r="DY178" s="198"/>
      <c r="DZ178" s="198"/>
      <c r="EA178" s="198"/>
      <c r="EB178" s="198"/>
      <c r="EC178" s="198"/>
      <c r="ED178" s="198"/>
      <c r="EE178" s="198"/>
      <c r="EF178" s="198"/>
      <c r="EG178" s="198"/>
      <c r="EH178" s="198"/>
      <c r="EI178" s="198"/>
      <c r="EJ178" s="198"/>
      <c r="EK178" s="198"/>
      <c r="EL178" s="198"/>
      <c r="EM178" s="198"/>
      <c r="EN178" s="198"/>
      <c r="EO178" s="198"/>
      <c r="EP178" s="198"/>
      <c r="EQ178" s="198"/>
      <c r="ER178" s="198"/>
      <c r="ES178" s="198"/>
      <c r="ET178" s="198"/>
      <c r="EU178" s="198"/>
      <c r="EV178" s="198"/>
      <c r="EW178" s="198"/>
      <c r="EX178" s="198"/>
      <c r="EY178" s="198"/>
      <c r="EZ178" s="198"/>
      <c r="FA178" s="198"/>
      <c r="FB178" s="198"/>
      <c r="FC178" s="198"/>
      <c r="FD178" s="198"/>
      <c r="FE178" s="198"/>
      <c r="FF178" s="198"/>
      <c r="FG178" s="198"/>
      <c r="FH178" s="198"/>
      <c r="FI178" s="198"/>
      <c r="FJ178" s="198"/>
      <c r="FK178" s="198"/>
      <c r="FL178" s="198"/>
      <c r="FM178" s="198"/>
      <c r="FN178" s="198"/>
      <c r="FO178" s="198"/>
      <c r="FP178" s="198"/>
      <c r="FQ178" s="198"/>
      <c r="FR178" s="198"/>
      <c r="FS178" s="198"/>
      <c r="FT178" s="198"/>
      <c r="FU178" s="198"/>
      <c r="FV178" s="198"/>
      <c r="FW178" s="198"/>
      <c r="FX178" s="198"/>
      <c r="FY178" s="198"/>
      <c r="FZ178" s="198"/>
      <c r="GA178" s="198"/>
      <c r="GB178" s="198"/>
      <c r="GC178" s="198"/>
      <c r="GD178" s="198"/>
      <c r="GE178" s="198"/>
      <c r="GF178" s="198"/>
      <c r="GG178" s="198"/>
      <c r="GH178" s="198"/>
      <c r="GI178" s="198"/>
      <c r="GJ178" s="198"/>
      <c r="GK178" s="198"/>
      <c r="GL178" s="198"/>
      <c r="GM178" s="198"/>
      <c r="GN178" s="198"/>
      <c r="GO178" s="198"/>
      <c r="GP178" s="198"/>
      <c r="GQ178" s="198"/>
      <c r="GR178" s="198"/>
      <c r="GS178" s="198"/>
      <c r="GT178" s="198"/>
      <c r="GU178" s="198"/>
      <c r="GV178" s="198"/>
      <c r="GW178" s="198"/>
      <c r="GX178" s="198"/>
      <c r="GY178" s="198"/>
    </row>
    <row r="179" spans="1:207" x14ac:dyDescent="0.25">
      <c r="A179" s="263" t="str">
        <f t="shared" si="16"/>
        <v>N-RE-MS-010172-C-XX-XX-XX-XX-02</v>
      </c>
      <c r="B179" s="211" t="s">
        <v>3857</v>
      </c>
      <c r="C179" s="211" t="str">
        <f t="shared" si="20"/>
        <v>10.01.01.FESB1.v01</v>
      </c>
      <c r="D179" s="211" t="s">
        <v>3858</v>
      </c>
      <c r="E179" s="211" t="s">
        <v>142</v>
      </c>
      <c r="F179" s="211" t="s">
        <v>3703</v>
      </c>
      <c r="G179" s="216" t="s">
        <v>3876</v>
      </c>
      <c r="H179" s="211" t="s">
        <v>3860</v>
      </c>
      <c r="I179" s="211" t="s">
        <v>3861</v>
      </c>
      <c r="J179" s="212">
        <v>8760</v>
      </c>
      <c r="K179" s="212">
        <v>1</v>
      </c>
      <c r="L179" s="262">
        <f t="shared" si="18"/>
        <v>2.7300000000000001E-2</v>
      </c>
      <c r="M179" s="262">
        <v>1.8200000000000001E-2</v>
      </c>
      <c r="N179" s="489">
        <f t="shared" si="19"/>
        <v>2.7300000000000001E-2</v>
      </c>
      <c r="O179" s="262">
        <v>7.1999999999999998E-3</v>
      </c>
      <c r="P179" s="212">
        <v>1</v>
      </c>
      <c r="Q179" s="224">
        <v>6.77</v>
      </c>
      <c r="R179" s="211" t="s">
        <v>3862</v>
      </c>
      <c r="S179" s="211" t="s">
        <v>3877</v>
      </c>
      <c r="T179" s="211"/>
      <c r="U179" s="212">
        <v>0</v>
      </c>
      <c r="V179" s="211"/>
      <c r="W179" s="211"/>
      <c r="X179" s="211" t="s">
        <v>57</v>
      </c>
      <c r="Y179" s="211" t="s">
        <v>3871</v>
      </c>
      <c r="Z179" s="217">
        <v>42216</v>
      </c>
      <c r="AA179" s="217">
        <v>41850</v>
      </c>
      <c r="AB179" s="231"/>
      <c r="AC179" s="210"/>
      <c r="AD179" s="210"/>
      <c r="AE179" s="210"/>
      <c r="AF179" s="210"/>
      <c r="AG179" s="210"/>
      <c r="AH179" s="210"/>
      <c r="AI179" s="210"/>
      <c r="AJ179" s="210"/>
      <c r="AK179" s="210"/>
      <c r="BN179" s="198" t="s">
        <v>61</v>
      </c>
      <c r="BO179" s="198" t="s">
        <v>3277</v>
      </c>
      <c r="BP179" s="198" t="s">
        <v>1330</v>
      </c>
      <c r="BQ179" s="344" t="s">
        <v>3878</v>
      </c>
      <c r="BR179" s="198" t="s">
        <v>1225</v>
      </c>
      <c r="BS179" s="198" t="s">
        <v>66</v>
      </c>
      <c r="BT179" s="344" t="s">
        <v>67</v>
      </c>
    </row>
    <row r="180" spans="1:207" s="107" customFormat="1" x14ac:dyDescent="0.25">
      <c r="A180" s="263" t="str">
        <f t="shared" si="16"/>
        <v>N-RE-MS-010173-C-XX-XX-XX-XX-02</v>
      </c>
      <c r="B180" s="211" t="s">
        <v>3857</v>
      </c>
      <c r="C180" s="211" t="str">
        <f t="shared" si="20"/>
        <v>10.01.01.FESB1.v01</v>
      </c>
      <c r="D180" s="211" t="s">
        <v>3858</v>
      </c>
      <c r="E180" s="211" t="s">
        <v>142</v>
      </c>
      <c r="F180" s="211" t="s">
        <v>3703</v>
      </c>
      <c r="G180" s="216" t="s">
        <v>3879</v>
      </c>
      <c r="H180" s="211" t="s">
        <v>3860</v>
      </c>
      <c r="I180" s="211" t="s">
        <v>3861</v>
      </c>
      <c r="J180" s="212">
        <v>8760</v>
      </c>
      <c r="K180" s="212">
        <v>1</v>
      </c>
      <c r="L180" s="262">
        <f t="shared" si="18"/>
        <v>2.18E-2</v>
      </c>
      <c r="M180" s="262">
        <v>1.4500000000000001E-2</v>
      </c>
      <c r="N180" s="489">
        <f t="shared" si="19"/>
        <v>2.18E-2</v>
      </c>
      <c r="O180" s="262">
        <v>7.1999999999999998E-3</v>
      </c>
      <c r="P180" s="212">
        <v>1</v>
      </c>
      <c r="Q180" s="224">
        <v>6.77</v>
      </c>
      <c r="R180" s="211" t="s">
        <v>3862</v>
      </c>
      <c r="S180" s="211" t="s">
        <v>3880</v>
      </c>
      <c r="T180" s="211"/>
      <c r="U180" s="212">
        <v>0</v>
      </c>
      <c r="V180" s="211"/>
      <c r="W180" s="211"/>
      <c r="X180" s="211" t="s">
        <v>57</v>
      </c>
      <c r="Y180" s="211" t="s">
        <v>3871</v>
      </c>
      <c r="Z180" s="217">
        <v>42216</v>
      </c>
      <c r="AA180" s="217">
        <v>41850</v>
      </c>
      <c r="AB180" s="231"/>
      <c r="AC180" s="210"/>
      <c r="AD180" s="210"/>
      <c r="AE180" s="210"/>
      <c r="AF180" s="210"/>
      <c r="AG180" s="210"/>
      <c r="AH180" s="210"/>
      <c r="AI180" s="210"/>
      <c r="AJ180" s="210"/>
      <c r="AK180" s="210"/>
      <c r="AL180" s="198"/>
      <c r="AM180" s="198"/>
      <c r="AN180" s="198"/>
      <c r="AO180" s="198"/>
      <c r="AP180" s="198"/>
      <c r="AQ180" s="198"/>
      <c r="AR180" s="198"/>
      <c r="AS180" s="198"/>
      <c r="AT180" s="198"/>
      <c r="AU180" s="198"/>
      <c r="AV180" s="198"/>
      <c r="AW180" s="198"/>
      <c r="AX180" s="198"/>
      <c r="AY180" s="198"/>
      <c r="AZ180" s="198"/>
      <c r="BA180" s="198"/>
      <c r="BB180" s="198"/>
      <c r="BC180" s="198"/>
      <c r="BD180" s="198"/>
      <c r="BE180" s="198"/>
      <c r="BF180" s="198"/>
      <c r="BG180" s="198"/>
      <c r="BH180" s="198"/>
      <c r="BI180" s="198"/>
      <c r="BJ180" s="198"/>
      <c r="BK180" s="198"/>
      <c r="BL180" s="198"/>
      <c r="BM180" s="198"/>
      <c r="BN180" s="198" t="s">
        <v>61</v>
      </c>
      <c r="BO180" s="198" t="s">
        <v>3277</v>
      </c>
      <c r="BP180" s="198" t="s">
        <v>1330</v>
      </c>
      <c r="BQ180" s="344" t="s">
        <v>3881</v>
      </c>
      <c r="BR180" s="198" t="s">
        <v>1225</v>
      </c>
      <c r="BS180" s="198" t="s">
        <v>66</v>
      </c>
      <c r="BT180" s="344" t="s">
        <v>67</v>
      </c>
      <c r="BU180" s="198"/>
      <c r="BV180" s="198"/>
      <c r="BW180" s="198"/>
      <c r="BX180" s="198"/>
      <c r="BY180" s="198"/>
      <c r="BZ180" s="198"/>
      <c r="CA180" s="198"/>
      <c r="CB180" s="198"/>
      <c r="CC180" s="198"/>
      <c r="CD180" s="198"/>
      <c r="CE180" s="198"/>
      <c r="CF180" s="198"/>
      <c r="CG180" s="198"/>
      <c r="CH180" s="198"/>
      <c r="CI180" s="198"/>
      <c r="CJ180" s="198"/>
      <c r="CK180" s="198"/>
      <c r="CL180" s="198"/>
      <c r="CM180" s="198"/>
      <c r="CN180" s="198"/>
      <c r="CO180" s="198"/>
      <c r="CP180" s="198"/>
      <c r="CQ180" s="198"/>
      <c r="CR180" s="198"/>
      <c r="CS180" s="198"/>
      <c r="CT180" s="198"/>
      <c r="CU180" s="198"/>
      <c r="CV180" s="198"/>
      <c r="CW180" s="198"/>
      <c r="CX180" s="198"/>
      <c r="CY180" s="198"/>
      <c r="CZ180" s="198"/>
      <c r="DA180" s="198"/>
      <c r="DB180" s="198"/>
      <c r="DC180" s="198"/>
      <c r="DD180" s="198"/>
      <c r="DE180" s="198"/>
      <c r="DF180" s="198"/>
      <c r="DG180" s="198"/>
      <c r="DH180" s="198"/>
      <c r="DI180" s="198"/>
      <c r="DJ180" s="198"/>
      <c r="DK180" s="198"/>
      <c r="DL180" s="198"/>
      <c r="DM180" s="198"/>
      <c r="DN180" s="198"/>
      <c r="DO180" s="198"/>
      <c r="DP180" s="198"/>
      <c r="DQ180" s="198"/>
      <c r="DR180" s="198"/>
      <c r="DS180" s="198"/>
      <c r="DT180" s="198"/>
      <c r="DU180" s="198"/>
      <c r="DV180" s="198"/>
      <c r="DW180" s="198"/>
      <c r="DX180" s="198"/>
      <c r="DY180" s="198"/>
      <c r="DZ180" s="198"/>
      <c r="EA180" s="198"/>
      <c r="EB180" s="198"/>
      <c r="EC180" s="198"/>
      <c r="ED180" s="198"/>
      <c r="EE180" s="198"/>
      <c r="EF180" s="198"/>
      <c r="EG180" s="198"/>
      <c r="EH180" s="198"/>
      <c r="EI180" s="198"/>
      <c r="EJ180" s="198"/>
      <c r="EK180" s="198"/>
      <c r="EL180" s="198"/>
      <c r="EM180" s="198"/>
      <c r="EN180" s="198"/>
      <c r="EO180" s="198"/>
      <c r="EP180" s="198"/>
      <c r="EQ180" s="198"/>
      <c r="ER180" s="198"/>
      <c r="ES180" s="198"/>
      <c r="ET180" s="198"/>
      <c r="EU180" s="198"/>
      <c r="EV180" s="198"/>
      <c r="EW180" s="198"/>
      <c r="EX180" s="198"/>
      <c r="EY180" s="198"/>
      <c r="EZ180" s="198"/>
      <c r="FA180" s="198"/>
      <c r="FB180" s="198"/>
      <c r="FC180" s="198"/>
      <c r="FD180" s="198"/>
      <c r="FE180" s="198"/>
      <c r="FF180" s="198"/>
      <c r="FG180" s="198"/>
      <c r="FH180" s="198"/>
      <c r="FI180" s="198"/>
      <c r="FJ180" s="198"/>
      <c r="FK180" s="198"/>
      <c r="FL180" s="198"/>
      <c r="FM180" s="198"/>
      <c r="FN180" s="198"/>
      <c r="FO180" s="198"/>
      <c r="FP180" s="198"/>
      <c r="FQ180" s="198"/>
      <c r="FR180" s="198"/>
      <c r="FS180" s="198"/>
      <c r="FT180" s="198"/>
      <c r="FU180" s="198"/>
      <c r="FV180" s="198"/>
      <c r="FW180" s="198"/>
      <c r="FX180" s="198"/>
      <c r="FY180" s="198"/>
      <c r="FZ180" s="198"/>
      <c r="GA180" s="198"/>
      <c r="GB180" s="198"/>
      <c r="GC180" s="198"/>
      <c r="GD180" s="198"/>
      <c r="GE180" s="198"/>
      <c r="GF180" s="198"/>
      <c r="GG180" s="198"/>
      <c r="GH180" s="198"/>
      <c r="GI180" s="198"/>
      <c r="GJ180" s="198"/>
      <c r="GK180" s="198"/>
      <c r="GL180" s="198"/>
      <c r="GM180" s="198"/>
      <c r="GN180" s="198"/>
      <c r="GO180" s="198"/>
      <c r="GP180" s="198"/>
      <c r="GQ180" s="198"/>
      <c r="GR180" s="198"/>
      <c r="GS180" s="198"/>
      <c r="GT180" s="198"/>
      <c r="GU180" s="198"/>
      <c r="GV180" s="198"/>
      <c r="GW180" s="198"/>
      <c r="GX180" s="198"/>
      <c r="GY180" s="198"/>
    </row>
    <row r="181" spans="1:207" x14ac:dyDescent="0.25">
      <c r="A181" s="263" t="str">
        <f t="shared" si="16"/>
        <v>N-RE-MS-010174-C-XX-XX-XX-XX-01</v>
      </c>
      <c r="B181" s="96" t="s">
        <v>3857</v>
      </c>
      <c r="C181" s="96" t="str">
        <f>CONCATENATE(B181,D181,E181)</f>
        <v>10.01.01.FESB1.v01</v>
      </c>
      <c r="D181" s="96" t="s">
        <v>3858</v>
      </c>
      <c r="E181" s="96" t="s">
        <v>142</v>
      </c>
      <c r="F181" s="96" t="s">
        <v>3703</v>
      </c>
      <c r="G181" s="103" t="s">
        <v>3882</v>
      </c>
      <c r="H181" s="96" t="s">
        <v>3860</v>
      </c>
      <c r="I181" s="96" t="s">
        <v>3861</v>
      </c>
      <c r="J181" s="97">
        <v>8760</v>
      </c>
      <c r="K181" s="97">
        <v>1</v>
      </c>
      <c r="L181" s="338">
        <f t="shared" si="18"/>
        <v>2.93E-2</v>
      </c>
      <c r="M181" s="338">
        <v>1.95E-2</v>
      </c>
      <c r="N181" s="490">
        <f>L181*K181</f>
        <v>2.93E-2</v>
      </c>
      <c r="O181" s="338">
        <v>7.7000000000000002E-3</v>
      </c>
      <c r="P181" s="97">
        <v>1</v>
      </c>
      <c r="Q181" s="102">
        <v>6.77</v>
      </c>
      <c r="R181" s="96" t="s">
        <v>3862</v>
      </c>
      <c r="S181" s="96" t="s">
        <v>3883</v>
      </c>
      <c r="T181" s="96"/>
      <c r="U181" s="97">
        <v>0</v>
      </c>
      <c r="V181" s="96"/>
      <c r="W181" s="96"/>
      <c r="X181" s="96" t="s">
        <v>57</v>
      </c>
      <c r="Y181" s="96" t="s">
        <v>3884</v>
      </c>
      <c r="Z181" s="64"/>
      <c r="AA181" s="64">
        <v>42215</v>
      </c>
      <c r="AB181" s="300"/>
      <c r="AC181" s="95"/>
      <c r="AD181" s="95"/>
      <c r="AE181" s="95"/>
      <c r="AF181" s="95"/>
      <c r="AG181" s="95"/>
      <c r="AH181" s="95"/>
      <c r="AI181" s="95"/>
      <c r="AJ181" s="95"/>
      <c r="AK181" s="95"/>
      <c r="BN181" s="198" t="s">
        <v>61</v>
      </c>
      <c r="BO181" s="198" t="s">
        <v>3277</v>
      </c>
      <c r="BP181" s="198" t="s">
        <v>1330</v>
      </c>
      <c r="BQ181" s="344" t="s">
        <v>3885</v>
      </c>
      <c r="BR181" s="198" t="s">
        <v>1225</v>
      </c>
      <c r="BS181" s="198" t="s">
        <v>66</v>
      </c>
      <c r="BT181" s="344" t="s">
        <v>382</v>
      </c>
    </row>
    <row r="182" spans="1:207" s="107" customFormat="1" x14ac:dyDescent="0.25">
      <c r="A182" s="263" t="str">
        <f t="shared" si="16"/>
        <v>N-RE-MS-010175-C-XX-XX-XX-XX-01</v>
      </c>
      <c r="B182" s="96" t="s">
        <v>3857</v>
      </c>
      <c r="C182" s="96" t="str">
        <f>CONCATENATE(B182,D182,E182)</f>
        <v>10.01.01.FESB1.v01</v>
      </c>
      <c r="D182" s="96" t="s">
        <v>3858</v>
      </c>
      <c r="E182" s="96" t="s">
        <v>142</v>
      </c>
      <c r="F182" s="96" t="s">
        <v>3703</v>
      </c>
      <c r="G182" s="103" t="s">
        <v>3886</v>
      </c>
      <c r="H182" s="96" t="s">
        <v>3860</v>
      </c>
      <c r="I182" s="96" t="s">
        <v>3861</v>
      </c>
      <c r="J182" s="97">
        <v>8760</v>
      </c>
      <c r="K182" s="97">
        <v>1</v>
      </c>
      <c r="L182" s="338">
        <f t="shared" si="18"/>
        <v>2.3300000000000001E-2</v>
      </c>
      <c r="M182" s="338">
        <v>1.55E-2</v>
      </c>
      <c r="N182" s="490">
        <f>L182*K182</f>
        <v>2.3300000000000001E-2</v>
      </c>
      <c r="O182" s="338">
        <v>7.7000000000000002E-3</v>
      </c>
      <c r="P182" s="97">
        <v>1</v>
      </c>
      <c r="Q182" s="102">
        <v>6.77</v>
      </c>
      <c r="R182" s="96" t="s">
        <v>3862</v>
      </c>
      <c r="S182" s="96" t="s">
        <v>3887</v>
      </c>
      <c r="T182" s="96"/>
      <c r="U182" s="97">
        <v>0</v>
      </c>
      <c r="V182" s="96"/>
      <c r="W182" s="96"/>
      <c r="X182" s="96" t="s">
        <v>57</v>
      </c>
      <c r="Y182" s="96" t="s">
        <v>3884</v>
      </c>
      <c r="Z182" s="64"/>
      <c r="AA182" s="64">
        <v>42215</v>
      </c>
      <c r="AB182" s="300"/>
      <c r="AC182" s="95"/>
      <c r="AD182" s="95"/>
      <c r="AE182" s="95"/>
      <c r="AF182" s="95"/>
      <c r="AG182" s="95"/>
      <c r="AH182" s="95"/>
      <c r="AI182" s="95"/>
      <c r="AJ182" s="95"/>
      <c r="AK182" s="95"/>
      <c r="AL182" s="198"/>
      <c r="AM182" s="198"/>
      <c r="AN182" s="198"/>
      <c r="AO182" s="198"/>
      <c r="AP182" s="198"/>
      <c r="AQ182" s="198"/>
      <c r="AR182" s="198"/>
      <c r="AS182" s="198"/>
      <c r="AT182" s="198"/>
      <c r="AU182" s="198"/>
      <c r="AV182" s="198"/>
      <c r="AW182" s="198"/>
      <c r="AX182" s="198"/>
      <c r="AY182" s="198"/>
      <c r="AZ182" s="198"/>
      <c r="BA182" s="198"/>
      <c r="BB182" s="198"/>
      <c r="BC182" s="198"/>
      <c r="BD182" s="198"/>
      <c r="BE182" s="198"/>
      <c r="BF182" s="198"/>
      <c r="BG182" s="198"/>
      <c r="BH182" s="198"/>
      <c r="BI182" s="198"/>
      <c r="BJ182" s="198"/>
      <c r="BK182" s="198"/>
      <c r="BL182" s="198"/>
      <c r="BM182" s="198"/>
      <c r="BN182" s="198" t="s">
        <v>61</v>
      </c>
      <c r="BO182" s="198" t="s">
        <v>3277</v>
      </c>
      <c r="BP182" s="198" t="s">
        <v>1330</v>
      </c>
      <c r="BQ182" s="344" t="s">
        <v>3888</v>
      </c>
      <c r="BR182" s="198" t="s">
        <v>1225</v>
      </c>
      <c r="BS182" s="198" t="s">
        <v>66</v>
      </c>
      <c r="BT182" s="344" t="s">
        <v>382</v>
      </c>
      <c r="BU182" s="198"/>
      <c r="BV182" s="198"/>
      <c r="BW182" s="198"/>
      <c r="BX182" s="198"/>
      <c r="BY182" s="198"/>
      <c r="BZ182" s="198"/>
      <c r="CA182" s="198"/>
      <c r="CB182" s="198"/>
      <c r="CC182" s="198"/>
      <c r="CD182" s="198"/>
      <c r="CE182" s="198"/>
      <c r="CF182" s="198"/>
      <c r="CG182" s="198"/>
      <c r="CH182" s="198"/>
      <c r="CI182" s="198"/>
      <c r="CJ182" s="198"/>
      <c r="CK182" s="198"/>
      <c r="CL182" s="198"/>
      <c r="CM182" s="198"/>
      <c r="CN182" s="198"/>
      <c r="CO182" s="198"/>
      <c r="CP182" s="198"/>
      <c r="CQ182" s="198"/>
      <c r="CR182" s="198"/>
      <c r="CS182" s="198"/>
      <c r="CT182" s="198"/>
      <c r="CU182" s="198"/>
      <c r="CV182" s="198"/>
      <c r="CW182" s="198"/>
      <c r="CX182" s="198"/>
      <c r="CY182" s="198"/>
      <c r="CZ182" s="198"/>
      <c r="DA182" s="198"/>
      <c r="DB182" s="198"/>
      <c r="DC182" s="198"/>
      <c r="DD182" s="198"/>
      <c r="DE182" s="198"/>
      <c r="DF182" s="198"/>
      <c r="DG182" s="198"/>
      <c r="DH182" s="198"/>
      <c r="DI182" s="198"/>
      <c r="DJ182" s="198"/>
      <c r="DK182" s="198"/>
      <c r="DL182" s="198"/>
      <c r="DM182" s="198"/>
      <c r="DN182" s="198"/>
      <c r="DO182" s="198"/>
      <c r="DP182" s="198"/>
      <c r="DQ182" s="198"/>
      <c r="DR182" s="198"/>
      <c r="DS182" s="198"/>
      <c r="DT182" s="198"/>
      <c r="DU182" s="198"/>
      <c r="DV182" s="198"/>
      <c r="DW182" s="198"/>
      <c r="DX182" s="198"/>
      <c r="DY182" s="198"/>
      <c r="DZ182" s="198"/>
      <c r="EA182" s="198"/>
      <c r="EB182" s="198"/>
      <c r="EC182" s="198"/>
      <c r="ED182" s="198"/>
      <c r="EE182" s="198"/>
      <c r="EF182" s="198"/>
      <c r="EG182" s="198"/>
      <c r="EH182" s="198"/>
      <c r="EI182" s="198"/>
      <c r="EJ182" s="198"/>
      <c r="EK182" s="198"/>
      <c r="EL182" s="198"/>
      <c r="EM182" s="198"/>
      <c r="EN182" s="198"/>
      <c r="EO182" s="198"/>
      <c r="EP182" s="198"/>
      <c r="EQ182" s="198"/>
      <c r="ER182" s="198"/>
      <c r="ES182" s="198"/>
      <c r="ET182" s="198"/>
      <c r="EU182" s="198"/>
      <c r="EV182" s="198"/>
      <c r="EW182" s="198"/>
      <c r="EX182" s="198"/>
      <c r="EY182" s="198"/>
      <c r="EZ182" s="198"/>
      <c r="FA182" s="198"/>
      <c r="FB182" s="198"/>
      <c r="FC182" s="198"/>
      <c r="FD182" s="198"/>
      <c r="FE182" s="198"/>
      <c r="FF182" s="198"/>
      <c r="FG182" s="198"/>
      <c r="FH182" s="198"/>
      <c r="FI182" s="198"/>
      <c r="FJ182" s="198"/>
      <c r="FK182" s="198"/>
      <c r="FL182" s="198"/>
      <c r="FM182" s="198"/>
      <c r="FN182" s="198"/>
      <c r="FO182" s="198"/>
      <c r="FP182" s="198"/>
      <c r="FQ182" s="198"/>
      <c r="FR182" s="198"/>
      <c r="FS182" s="198"/>
      <c r="FT182" s="198"/>
      <c r="FU182" s="198"/>
      <c r="FV182" s="198"/>
      <c r="FW182" s="198"/>
      <c r="FX182" s="198"/>
      <c r="FY182" s="198"/>
      <c r="FZ182" s="198"/>
      <c r="GA182" s="198"/>
      <c r="GB182" s="198"/>
      <c r="GC182" s="198"/>
      <c r="GD182" s="198"/>
      <c r="GE182" s="198"/>
      <c r="GF182" s="198"/>
      <c r="GG182" s="198"/>
      <c r="GH182" s="198"/>
      <c r="GI182" s="198"/>
      <c r="GJ182" s="198"/>
      <c r="GK182" s="198"/>
      <c r="GL182" s="198"/>
      <c r="GM182" s="198"/>
      <c r="GN182" s="198"/>
      <c r="GO182" s="198"/>
      <c r="GP182" s="198"/>
      <c r="GQ182" s="198"/>
      <c r="GR182" s="198"/>
      <c r="GS182" s="198"/>
      <c r="GT182" s="198"/>
      <c r="GU182" s="198"/>
      <c r="GV182" s="198"/>
      <c r="GW182" s="198"/>
      <c r="GX182" s="198"/>
      <c r="GY182" s="198"/>
    </row>
    <row r="183" spans="1:207" x14ac:dyDescent="0.25">
      <c r="A183" s="263" t="str">
        <f t="shared" ref="A183:A187" si="21">CONCATENATE(BN183,"-",BO183,"-",BP183,BQ183,BR183,BS183,BT183)</f>
        <v>N-RE-MS-010207-C-XX-XX-XX-XX-01</v>
      </c>
      <c r="B183" s="147" t="s">
        <v>3857</v>
      </c>
      <c r="C183" s="147" t="str">
        <f>CONCATENATE(B183,D183,E183)</f>
        <v>10.01.01.FESB1.v01</v>
      </c>
      <c r="D183" s="147" t="s">
        <v>3858</v>
      </c>
      <c r="E183" s="147" t="s">
        <v>142</v>
      </c>
      <c r="F183" s="147" t="s">
        <v>3703</v>
      </c>
      <c r="G183" s="140" t="s">
        <v>3889</v>
      </c>
      <c r="H183" s="147" t="s">
        <v>3860</v>
      </c>
      <c r="I183" s="147" t="s">
        <v>3861</v>
      </c>
      <c r="J183" s="354">
        <v>8760</v>
      </c>
      <c r="K183" s="354">
        <v>1</v>
      </c>
      <c r="L183" s="368">
        <f t="shared" ref="L183:L184" si="22">ROUND(M183*1.5,4)</f>
        <v>3.09E-2</v>
      </c>
      <c r="M183" s="368">
        <v>2.06E-2</v>
      </c>
      <c r="N183" s="491">
        <f>L183*K183</f>
        <v>3.09E-2</v>
      </c>
      <c r="O183" s="368">
        <v>6.8999999999999999E-3</v>
      </c>
      <c r="P183" s="354">
        <v>1</v>
      </c>
      <c r="Q183" s="360">
        <v>6.77</v>
      </c>
      <c r="R183" s="147" t="s">
        <v>3862</v>
      </c>
      <c r="S183" s="147" t="s">
        <v>3883</v>
      </c>
      <c r="T183" s="147"/>
      <c r="U183" s="354">
        <v>0</v>
      </c>
      <c r="V183" s="147"/>
      <c r="W183" s="147"/>
      <c r="X183" s="147" t="s">
        <v>57</v>
      </c>
      <c r="Y183" s="147" t="s">
        <v>3884</v>
      </c>
      <c r="Z183" s="356"/>
      <c r="AA183" s="356">
        <v>42580</v>
      </c>
      <c r="AB183" s="124"/>
      <c r="AC183" s="123"/>
      <c r="AD183" s="123"/>
      <c r="AE183" s="123"/>
      <c r="AF183" s="123"/>
      <c r="AG183" s="123"/>
      <c r="AH183" s="123"/>
      <c r="AI183" s="123"/>
      <c r="AJ183" s="123"/>
      <c r="AK183" s="123"/>
      <c r="BN183" s="198" t="s">
        <v>61</v>
      </c>
      <c r="BO183" s="198" t="s">
        <v>3277</v>
      </c>
      <c r="BP183" s="198" t="s">
        <v>1330</v>
      </c>
      <c r="BQ183" s="344" t="s">
        <v>3890</v>
      </c>
      <c r="BR183" s="198" t="s">
        <v>1225</v>
      </c>
      <c r="BS183" s="198" t="s">
        <v>66</v>
      </c>
      <c r="BT183" s="344" t="s">
        <v>382</v>
      </c>
    </row>
    <row r="184" spans="1:207" s="107" customFormat="1" x14ac:dyDescent="0.25">
      <c r="A184" s="263" t="str">
        <f t="shared" si="21"/>
        <v>N-RE-MS-010208-C-XX-XX-XX-XX-01</v>
      </c>
      <c r="B184" s="147" t="s">
        <v>3857</v>
      </c>
      <c r="C184" s="147" t="str">
        <f>CONCATENATE(B184,D184,E184)</f>
        <v>10.01.01.FESB1.v01</v>
      </c>
      <c r="D184" s="147" t="s">
        <v>3858</v>
      </c>
      <c r="E184" s="147" t="s">
        <v>142</v>
      </c>
      <c r="F184" s="147" t="s">
        <v>3703</v>
      </c>
      <c r="G184" s="140" t="s">
        <v>3891</v>
      </c>
      <c r="H184" s="147" t="s">
        <v>3860</v>
      </c>
      <c r="I184" s="147" t="s">
        <v>3861</v>
      </c>
      <c r="J184" s="354">
        <v>8760</v>
      </c>
      <c r="K184" s="354">
        <v>1</v>
      </c>
      <c r="L184" s="368">
        <f t="shared" si="22"/>
        <v>2.4899999999999999E-2</v>
      </c>
      <c r="M184" s="368">
        <v>1.66E-2</v>
      </c>
      <c r="N184" s="491">
        <f>L184*K184</f>
        <v>2.4899999999999999E-2</v>
      </c>
      <c r="O184" s="368">
        <v>6.8999999999999999E-3</v>
      </c>
      <c r="P184" s="354">
        <v>1</v>
      </c>
      <c r="Q184" s="360">
        <v>6.77</v>
      </c>
      <c r="R184" s="147" t="s">
        <v>3862</v>
      </c>
      <c r="S184" s="147" t="s">
        <v>3887</v>
      </c>
      <c r="T184" s="147"/>
      <c r="U184" s="354">
        <v>0</v>
      </c>
      <c r="V184" s="147"/>
      <c r="W184" s="147"/>
      <c r="X184" s="147" t="s">
        <v>57</v>
      </c>
      <c r="Y184" s="147" t="s">
        <v>3884</v>
      </c>
      <c r="Z184" s="356"/>
      <c r="AA184" s="356">
        <v>42580</v>
      </c>
      <c r="AB184" s="124"/>
      <c r="AC184" s="123"/>
      <c r="AD184" s="123"/>
      <c r="AE184" s="123"/>
      <c r="AF184" s="123"/>
      <c r="AG184" s="123"/>
      <c r="AH184" s="123"/>
      <c r="AI184" s="123"/>
      <c r="AJ184" s="123"/>
      <c r="AK184" s="123"/>
      <c r="AL184" s="198"/>
      <c r="AM184" s="198"/>
      <c r="AN184" s="198"/>
      <c r="AO184" s="198"/>
      <c r="AP184" s="198"/>
      <c r="AQ184" s="198"/>
      <c r="AR184" s="198"/>
      <c r="AS184" s="198"/>
      <c r="AT184" s="198"/>
      <c r="AU184" s="198"/>
      <c r="AV184" s="198"/>
      <c r="AW184" s="198"/>
      <c r="AX184" s="198"/>
      <c r="AY184" s="198"/>
      <c r="AZ184" s="198"/>
      <c r="BA184" s="198"/>
      <c r="BB184" s="198"/>
      <c r="BC184" s="198"/>
      <c r="BD184" s="198"/>
      <c r="BE184" s="198"/>
      <c r="BF184" s="198"/>
      <c r="BG184" s="198"/>
      <c r="BH184" s="198"/>
      <c r="BI184" s="198"/>
      <c r="BJ184" s="198"/>
      <c r="BK184" s="198"/>
      <c r="BL184" s="198"/>
      <c r="BM184" s="198"/>
      <c r="BN184" s="198" t="s">
        <v>61</v>
      </c>
      <c r="BO184" s="198" t="s">
        <v>3277</v>
      </c>
      <c r="BP184" s="198" t="s">
        <v>1330</v>
      </c>
      <c r="BQ184" s="344" t="s">
        <v>3892</v>
      </c>
      <c r="BR184" s="198" t="s">
        <v>1225</v>
      </c>
      <c r="BS184" s="198" t="s">
        <v>66</v>
      </c>
      <c r="BT184" s="344" t="s">
        <v>382</v>
      </c>
      <c r="BU184" s="198"/>
      <c r="BV184" s="198"/>
      <c r="BW184" s="198"/>
      <c r="BX184" s="198"/>
      <c r="BY184" s="198"/>
      <c r="BZ184" s="198"/>
      <c r="CA184" s="198"/>
      <c r="CB184" s="198"/>
      <c r="CC184" s="198"/>
      <c r="CD184" s="198"/>
      <c r="CE184" s="198"/>
      <c r="CF184" s="198"/>
      <c r="CG184" s="198"/>
      <c r="CH184" s="198"/>
      <c r="CI184" s="198"/>
      <c r="CJ184" s="198"/>
      <c r="CK184" s="198"/>
      <c r="CL184" s="198"/>
      <c r="CM184" s="198"/>
      <c r="CN184" s="198"/>
      <c r="CO184" s="198"/>
      <c r="CP184" s="198"/>
      <c r="CQ184" s="198"/>
      <c r="CR184" s="198"/>
      <c r="CS184" s="198"/>
      <c r="CT184" s="198"/>
      <c r="CU184" s="198"/>
      <c r="CV184" s="198"/>
      <c r="CW184" s="198"/>
      <c r="CX184" s="198"/>
      <c r="CY184" s="198"/>
      <c r="CZ184" s="198"/>
      <c r="DA184" s="198"/>
      <c r="DB184" s="198"/>
      <c r="DC184" s="198"/>
      <c r="DD184" s="198"/>
      <c r="DE184" s="198"/>
      <c r="DF184" s="198"/>
      <c r="DG184" s="198"/>
      <c r="DH184" s="198"/>
      <c r="DI184" s="198"/>
      <c r="DJ184" s="198"/>
      <c r="DK184" s="198"/>
      <c r="DL184" s="198"/>
      <c r="DM184" s="198"/>
      <c r="DN184" s="198"/>
      <c r="DO184" s="198"/>
      <c r="DP184" s="198"/>
      <c r="DQ184" s="198"/>
      <c r="DR184" s="198"/>
      <c r="DS184" s="198"/>
      <c r="DT184" s="198"/>
      <c r="DU184" s="198"/>
      <c r="DV184" s="198"/>
      <c r="DW184" s="198"/>
      <c r="DX184" s="198"/>
      <c r="DY184" s="198"/>
      <c r="DZ184" s="198"/>
      <c r="EA184" s="198"/>
      <c r="EB184" s="198"/>
      <c r="EC184" s="198"/>
      <c r="ED184" s="198"/>
      <c r="EE184" s="198"/>
      <c r="EF184" s="198"/>
      <c r="EG184" s="198"/>
      <c r="EH184" s="198"/>
      <c r="EI184" s="198"/>
      <c r="EJ184" s="198"/>
      <c r="EK184" s="198"/>
      <c r="EL184" s="198"/>
      <c r="EM184" s="198"/>
      <c r="EN184" s="198"/>
      <c r="EO184" s="198"/>
      <c r="EP184" s="198"/>
      <c r="EQ184" s="198"/>
      <c r="ER184" s="198"/>
      <c r="ES184" s="198"/>
      <c r="ET184" s="198"/>
      <c r="EU184" s="198"/>
      <c r="EV184" s="198"/>
      <c r="EW184" s="198"/>
      <c r="EX184" s="198"/>
      <c r="EY184" s="198"/>
      <c r="EZ184" s="198"/>
      <c r="FA184" s="198"/>
      <c r="FB184" s="198"/>
      <c r="FC184" s="198"/>
      <c r="FD184" s="198"/>
      <c r="FE184" s="198"/>
      <c r="FF184" s="198"/>
      <c r="FG184" s="198"/>
      <c r="FH184" s="198"/>
      <c r="FI184" s="198"/>
      <c r="FJ184" s="198"/>
      <c r="FK184" s="198"/>
      <c r="FL184" s="198"/>
      <c r="FM184" s="198"/>
      <c r="FN184" s="198"/>
      <c r="FO184" s="198"/>
      <c r="FP184" s="198"/>
      <c r="FQ184" s="198"/>
      <c r="FR184" s="198"/>
      <c r="FS184" s="198"/>
      <c r="FT184" s="198"/>
      <c r="FU184" s="198"/>
      <c r="FV184" s="198"/>
      <c r="FW184" s="198"/>
      <c r="FX184" s="198"/>
      <c r="FY184" s="198"/>
      <c r="FZ184" s="198"/>
      <c r="GA184" s="198"/>
      <c r="GB184" s="198"/>
      <c r="GC184" s="198"/>
      <c r="GD184" s="198"/>
      <c r="GE184" s="198"/>
      <c r="GF184" s="198"/>
      <c r="GG184" s="198"/>
      <c r="GH184" s="198"/>
      <c r="GI184" s="198"/>
      <c r="GJ184" s="198"/>
      <c r="GK184" s="198"/>
      <c r="GL184" s="198"/>
      <c r="GM184" s="198"/>
      <c r="GN184" s="198"/>
      <c r="GO184" s="198"/>
      <c r="GP184" s="198"/>
      <c r="GQ184" s="198"/>
      <c r="GR184" s="198"/>
      <c r="GS184" s="198"/>
      <c r="GT184" s="198"/>
      <c r="GU184" s="198"/>
      <c r="GV184" s="198"/>
      <c r="GW184" s="198"/>
      <c r="GX184" s="198"/>
      <c r="GY184" s="198"/>
    </row>
    <row r="185" spans="1:207" s="107" customFormat="1" x14ac:dyDescent="0.25">
      <c r="A185" s="263" t="str">
        <f t="shared" si="21"/>
        <v>N-RE-MS-010227-C-XX-XX-XX-XX-01</v>
      </c>
      <c r="B185" s="147" t="s">
        <v>3245</v>
      </c>
      <c r="C185" s="147" t="str">
        <f t="shared" ref="C185:C187" si="23">CONCATENATE(B185,D185,E185)</f>
        <v>10.02.01.FESB3.v01</v>
      </c>
      <c r="D185" s="147" t="s">
        <v>3893</v>
      </c>
      <c r="E185" s="147" t="s">
        <v>142</v>
      </c>
      <c r="F185" s="147" t="s">
        <v>3703</v>
      </c>
      <c r="G185" s="140" t="s">
        <v>3894</v>
      </c>
      <c r="H185" s="147" t="s">
        <v>3895</v>
      </c>
      <c r="I185" s="147" t="s">
        <v>3896</v>
      </c>
      <c r="J185" s="354">
        <v>8760</v>
      </c>
      <c r="K185" s="354">
        <v>0</v>
      </c>
      <c r="L185" s="368">
        <v>0</v>
      </c>
      <c r="M185" s="368">
        <v>1.6299999999999999E-2</v>
      </c>
      <c r="N185" s="491">
        <v>0</v>
      </c>
      <c r="O185" s="368">
        <v>2.2700000000000001E-2</v>
      </c>
      <c r="P185" s="354">
        <v>1</v>
      </c>
      <c r="Q185" s="360">
        <v>0</v>
      </c>
      <c r="R185" s="147" t="s">
        <v>3897</v>
      </c>
      <c r="S185" s="147"/>
      <c r="T185" s="147"/>
      <c r="U185" s="354">
        <v>0</v>
      </c>
      <c r="V185" s="147" t="s">
        <v>3898</v>
      </c>
      <c r="W185" s="147"/>
      <c r="X185" s="147"/>
      <c r="Y185" s="147" t="s">
        <v>3899</v>
      </c>
      <c r="Z185" s="356"/>
      <c r="AA185" s="356">
        <v>42580</v>
      </c>
      <c r="AB185" s="124"/>
      <c r="AC185" s="123"/>
      <c r="AD185" s="123"/>
      <c r="AE185" s="123"/>
      <c r="AF185" s="123"/>
      <c r="AG185" s="123"/>
      <c r="AH185" s="123"/>
      <c r="AI185" s="123"/>
      <c r="AJ185" s="123"/>
      <c r="AK185" s="123"/>
      <c r="AL185" s="198"/>
      <c r="AM185" s="198"/>
      <c r="AN185" s="198"/>
      <c r="AO185" s="198"/>
      <c r="AP185" s="198"/>
      <c r="AQ185" s="198"/>
      <c r="AR185" s="198"/>
      <c r="AS185" s="198"/>
      <c r="AT185" s="198"/>
      <c r="AU185" s="198"/>
      <c r="AV185" s="198"/>
      <c r="AW185" s="198"/>
      <c r="AX185" s="198"/>
      <c r="AY185" s="198"/>
      <c r="AZ185" s="198"/>
      <c r="BA185" s="198"/>
      <c r="BB185" s="198"/>
      <c r="BC185" s="198"/>
      <c r="BD185" s="198"/>
      <c r="BE185" s="198"/>
      <c r="BF185" s="198"/>
      <c r="BG185" s="198"/>
      <c r="BH185" s="198"/>
      <c r="BI185" s="198"/>
      <c r="BJ185" s="198"/>
      <c r="BK185" s="198"/>
      <c r="BL185" s="198"/>
      <c r="BM185" s="198"/>
      <c r="BN185" s="198" t="s">
        <v>61</v>
      </c>
      <c r="BO185" s="198" t="s">
        <v>3277</v>
      </c>
      <c r="BP185" s="198" t="s">
        <v>1330</v>
      </c>
      <c r="BQ185" s="344" t="s">
        <v>3906</v>
      </c>
      <c r="BR185" s="198" t="s">
        <v>1225</v>
      </c>
      <c r="BS185" s="198" t="s">
        <v>66</v>
      </c>
      <c r="BT185" s="344" t="s">
        <v>382</v>
      </c>
      <c r="BU185" s="198"/>
      <c r="BV185" s="198"/>
      <c r="BW185" s="198"/>
      <c r="BX185" s="198"/>
      <c r="BY185" s="198"/>
      <c r="BZ185" s="198"/>
      <c r="CA185" s="198"/>
      <c r="CB185" s="198"/>
      <c r="CC185" s="198"/>
      <c r="CD185" s="198"/>
      <c r="CE185" s="198"/>
      <c r="CF185" s="198"/>
      <c r="CG185" s="198"/>
      <c r="CH185" s="198"/>
      <c r="CI185" s="198"/>
      <c r="CJ185" s="198"/>
      <c r="CK185" s="198"/>
      <c r="CL185" s="198"/>
      <c r="CM185" s="198"/>
      <c r="CN185" s="198"/>
      <c r="CO185" s="198"/>
      <c r="CP185" s="198"/>
      <c r="CQ185" s="198"/>
      <c r="CR185" s="198"/>
      <c r="CS185" s="198"/>
      <c r="CT185" s="198"/>
      <c r="CU185" s="198"/>
      <c r="CV185" s="198"/>
      <c r="CW185" s="198"/>
      <c r="CX185" s="198"/>
      <c r="CY185" s="198"/>
      <c r="CZ185" s="198"/>
      <c r="DA185" s="198"/>
      <c r="DB185" s="198"/>
      <c r="DC185" s="198"/>
      <c r="DD185" s="198"/>
      <c r="DE185" s="198"/>
      <c r="DF185" s="198"/>
      <c r="DG185" s="198"/>
      <c r="DH185" s="198"/>
      <c r="DI185" s="198"/>
      <c r="DJ185" s="198"/>
      <c r="DK185" s="198"/>
      <c r="DL185" s="198"/>
      <c r="DM185" s="198"/>
      <c r="DN185" s="198"/>
      <c r="DO185" s="198"/>
      <c r="DP185" s="198"/>
      <c r="DQ185" s="198"/>
      <c r="DR185" s="198"/>
      <c r="DS185" s="198"/>
      <c r="DT185" s="198"/>
      <c r="DU185" s="198"/>
      <c r="DV185" s="198"/>
      <c r="DW185" s="198"/>
      <c r="DX185" s="198"/>
      <c r="DY185" s="198"/>
      <c r="DZ185" s="198"/>
      <c r="EA185" s="198"/>
      <c r="EB185" s="198"/>
      <c r="EC185" s="198"/>
      <c r="ED185" s="198"/>
      <c r="EE185" s="198"/>
      <c r="EF185" s="198"/>
      <c r="EG185" s="198"/>
      <c r="EH185" s="198"/>
      <c r="EI185" s="198"/>
      <c r="EJ185" s="198"/>
      <c r="EK185" s="198"/>
      <c r="EL185" s="198"/>
      <c r="EM185" s="198"/>
      <c r="EN185" s="198"/>
      <c r="EO185" s="198"/>
      <c r="EP185" s="198"/>
      <c r="EQ185" s="198"/>
      <c r="ER185" s="198"/>
      <c r="ES185" s="198"/>
      <c r="ET185" s="198"/>
      <c r="EU185" s="198"/>
      <c r="EV185" s="198"/>
      <c r="EW185" s="198"/>
      <c r="EX185" s="198"/>
      <c r="EY185" s="198"/>
      <c r="EZ185" s="198"/>
      <c r="FA185" s="198"/>
      <c r="FB185" s="198"/>
      <c r="FC185" s="198"/>
      <c r="FD185" s="198"/>
      <c r="FE185" s="198"/>
      <c r="FF185" s="198"/>
      <c r="FG185" s="198"/>
      <c r="FH185" s="198"/>
      <c r="FI185" s="198"/>
      <c r="FJ185" s="198"/>
      <c r="FK185" s="198"/>
      <c r="FL185" s="198"/>
      <c r="FM185" s="198"/>
      <c r="FN185" s="198"/>
      <c r="FO185" s="198"/>
      <c r="FP185" s="198"/>
      <c r="FQ185" s="198"/>
      <c r="FR185" s="198"/>
      <c r="FS185" s="198"/>
      <c r="FT185" s="198"/>
      <c r="FU185" s="198"/>
      <c r="FV185" s="198"/>
      <c r="FW185" s="198"/>
      <c r="FX185" s="198"/>
      <c r="FY185" s="198"/>
      <c r="FZ185" s="198"/>
      <c r="GA185" s="198"/>
      <c r="GB185" s="198"/>
      <c r="GC185" s="198"/>
      <c r="GD185" s="198"/>
      <c r="GE185" s="198"/>
      <c r="GF185" s="198"/>
      <c r="GG185" s="198"/>
      <c r="GH185" s="198"/>
      <c r="GI185" s="198"/>
      <c r="GJ185" s="198"/>
      <c r="GK185" s="198"/>
      <c r="GL185" s="198"/>
      <c r="GM185" s="198"/>
      <c r="GN185" s="198"/>
      <c r="GO185" s="198"/>
      <c r="GP185" s="198"/>
      <c r="GQ185" s="198"/>
      <c r="GR185" s="198"/>
      <c r="GS185" s="198"/>
      <c r="GT185" s="198"/>
      <c r="GU185" s="198"/>
      <c r="GV185" s="198"/>
      <c r="GW185" s="198"/>
      <c r="GX185" s="198"/>
      <c r="GY185" s="198"/>
    </row>
    <row r="186" spans="1:207" s="107" customFormat="1" x14ac:dyDescent="0.25">
      <c r="A186" s="263" t="str">
        <f t="shared" si="21"/>
        <v>N-RE-MS-010228-C-XX-XX-XX-XX-01</v>
      </c>
      <c r="B186" s="147" t="s">
        <v>3901</v>
      </c>
      <c r="C186" s="147" t="str">
        <f t="shared" si="23"/>
        <v>10.02.02.FESB4.v01</v>
      </c>
      <c r="D186" s="147" t="s">
        <v>3902</v>
      </c>
      <c r="E186" s="147" t="s">
        <v>142</v>
      </c>
      <c r="F186" s="147" t="s">
        <v>50</v>
      </c>
      <c r="G186" s="140" t="s">
        <v>3903</v>
      </c>
      <c r="H186" s="147" t="s">
        <v>3904</v>
      </c>
      <c r="I186" s="147" t="s">
        <v>3905</v>
      </c>
      <c r="J186" s="354">
        <v>8760</v>
      </c>
      <c r="K186" s="354">
        <v>0</v>
      </c>
      <c r="L186" s="368">
        <v>0</v>
      </c>
      <c r="M186" s="368">
        <v>3.2099999999999997E-2</v>
      </c>
      <c r="N186" s="491">
        <v>0</v>
      </c>
      <c r="O186" s="368">
        <v>0</v>
      </c>
      <c r="P186" s="354">
        <v>1</v>
      </c>
      <c r="Q186" s="360">
        <v>0</v>
      </c>
      <c r="R186" s="147" t="s">
        <v>3897</v>
      </c>
      <c r="S186" s="147"/>
      <c r="T186" s="147"/>
      <c r="U186" s="354">
        <v>0</v>
      </c>
      <c r="V186" s="147" t="s">
        <v>3898</v>
      </c>
      <c r="W186" s="147"/>
      <c r="X186" s="147"/>
      <c r="Y186" s="147"/>
      <c r="Z186" s="356"/>
      <c r="AA186" s="356">
        <v>42580</v>
      </c>
      <c r="AB186" s="124"/>
      <c r="AC186" s="123"/>
      <c r="AD186" s="123"/>
      <c r="AE186" s="123"/>
      <c r="AF186" s="123"/>
      <c r="AG186" s="123"/>
      <c r="AH186" s="123"/>
      <c r="AI186" s="123"/>
      <c r="AJ186" s="123"/>
      <c r="AK186" s="123"/>
      <c r="AL186" s="198"/>
      <c r="AM186" s="198"/>
      <c r="AN186" s="198"/>
      <c r="AO186" s="198"/>
      <c r="AP186" s="198"/>
      <c r="AQ186" s="198"/>
      <c r="AR186" s="198"/>
      <c r="AS186" s="198"/>
      <c r="AT186" s="198"/>
      <c r="AU186" s="198"/>
      <c r="AV186" s="198"/>
      <c r="AW186" s="198"/>
      <c r="AX186" s="198"/>
      <c r="AY186" s="198"/>
      <c r="AZ186" s="198"/>
      <c r="BA186" s="198"/>
      <c r="BB186" s="198"/>
      <c r="BC186" s="198"/>
      <c r="BD186" s="198"/>
      <c r="BE186" s="198"/>
      <c r="BF186" s="198"/>
      <c r="BG186" s="198"/>
      <c r="BH186" s="198"/>
      <c r="BI186" s="198"/>
      <c r="BJ186" s="198"/>
      <c r="BK186" s="198"/>
      <c r="BL186" s="198"/>
      <c r="BM186" s="198"/>
      <c r="BN186" s="198" t="s">
        <v>61</v>
      </c>
      <c r="BO186" s="198" t="s">
        <v>3277</v>
      </c>
      <c r="BP186" s="198" t="s">
        <v>1330</v>
      </c>
      <c r="BQ186" s="344" t="s">
        <v>3911</v>
      </c>
      <c r="BR186" s="198" t="s">
        <v>1225</v>
      </c>
      <c r="BS186" s="198" t="s">
        <v>66</v>
      </c>
      <c r="BT186" s="344" t="s">
        <v>382</v>
      </c>
      <c r="BU186" s="198"/>
      <c r="BV186" s="198"/>
      <c r="BW186" s="198"/>
      <c r="BX186" s="198"/>
      <c r="BY186" s="198"/>
      <c r="BZ186" s="198"/>
      <c r="CA186" s="198"/>
      <c r="CB186" s="198"/>
      <c r="CC186" s="198"/>
      <c r="CD186" s="198"/>
      <c r="CE186" s="198"/>
      <c r="CF186" s="198"/>
      <c r="CG186" s="198"/>
      <c r="CH186" s="198"/>
      <c r="CI186" s="198"/>
      <c r="CJ186" s="198"/>
      <c r="CK186" s="198"/>
      <c r="CL186" s="198"/>
      <c r="CM186" s="198"/>
      <c r="CN186" s="198"/>
      <c r="CO186" s="198"/>
      <c r="CP186" s="198"/>
      <c r="CQ186" s="198"/>
      <c r="CR186" s="198"/>
      <c r="CS186" s="198"/>
      <c r="CT186" s="198"/>
      <c r="CU186" s="198"/>
      <c r="CV186" s="198"/>
      <c r="CW186" s="198"/>
      <c r="CX186" s="198"/>
      <c r="CY186" s="198"/>
      <c r="CZ186" s="198"/>
      <c r="DA186" s="198"/>
      <c r="DB186" s="198"/>
      <c r="DC186" s="198"/>
      <c r="DD186" s="198"/>
      <c r="DE186" s="198"/>
      <c r="DF186" s="198"/>
      <c r="DG186" s="198"/>
      <c r="DH186" s="198"/>
      <c r="DI186" s="198"/>
      <c r="DJ186" s="198"/>
      <c r="DK186" s="198"/>
      <c r="DL186" s="198"/>
      <c r="DM186" s="198"/>
      <c r="DN186" s="198"/>
      <c r="DO186" s="198"/>
      <c r="DP186" s="198"/>
      <c r="DQ186" s="198"/>
      <c r="DR186" s="198"/>
      <c r="DS186" s="198"/>
      <c r="DT186" s="198"/>
      <c r="DU186" s="198"/>
      <c r="DV186" s="198"/>
      <c r="DW186" s="198"/>
      <c r="DX186" s="198"/>
      <c r="DY186" s="198"/>
      <c r="DZ186" s="198"/>
      <c r="EA186" s="198"/>
      <c r="EB186" s="198"/>
      <c r="EC186" s="198"/>
      <c r="ED186" s="198"/>
      <c r="EE186" s="198"/>
      <c r="EF186" s="198"/>
      <c r="EG186" s="198"/>
      <c r="EH186" s="198"/>
      <c r="EI186" s="198"/>
      <c r="EJ186" s="198"/>
      <c r="EK186" s="198"/>
      <c r="EL186" s="198"/>
      <c r="EM186" s="198"/>
      <c r="EN186" s="198"/>
      <c r="EO186" s="198"/>
      <c r="EP186" s="198"/>
      <c r="EQ186" s="198"/>
      <c r="ER186" s="198"/>
      <c r="ES186" s="198"/>
      <c r="ET186" s="198"/>
      <c r="EU186" s="198"/>
      <c r="EV186" s="198"/>
      <c r="EW186" s="198"/>
      <c r="EX186" s="198"/>
      <c r="EY186" s="198"/>
      <c r="EZ186" s="198"/>
      <c r="FA186" s="198"/>
      <c r="FB186" s="198"/>
      <c r="FC186" s="198"/>
      <c r="FD186" s="198"/>
      <c r="FE186" s="198"/>
      <c r="FF186" s="198"/>
      <c r="FG186" s="198"/>
      <c r="FH186" s="198"/>
      <c r="FI186" s="198"/>
      <c r="FJ186" s="198"/>
      <c r="FK186" s="198"/>
      <c r="FL186" s="198"/>
      <c r="FM186" s="198"/>
      <c r="FN186" s="198"/>
      <c r="FO186" s="198"/>
      <c r="FP186" s="198"/>
      <c r="FQ186" s="198"/>
      <c r="FR186" s="198"/>
      <c r="FS186" s="198"/>
      <c r="FT186" s="198"/>
      <c r="FU186" s="198"/>
      <c r="FV186" s="198"/>
      <c r="FW186" s="198"/>
      <c r="FX186" s="198"/>
      <c r="FY186" s="198"/>
      <c r="FZ186" s="198"/>
      <c r="GA186" s="198"/>
      <c r="GB186" s="198"/>
      <c r="GC186" s="198"/>
      <c r="GD186" s="198"/>
      <c r="GE186" s="198"/>
      <c r="GF186" s="198"/>
      <c r="GG186" s="198"/>
      <c r="GH186" s="198"/>
      <c r="GI186" s="198"/>
      <c r="GJ186" s="198"/>
      <c r="GK186" s="198"/>
      <c r="GL186" s="198"/>
      <c r="GM186" s="198"/>
      <c r="GN186" s="198"/>
      <c r="GO186" s="198"/>
      <c r="GP186" s="198"/>
      <c r="GQ186" s="198"/>
      <c r="GR186" s="198"/>
      <c r="GS186" s="198"/>
      <c r="GT186" s="198"/>
      <c r="GU186" s="198"/>
      <c r="GV186" s="198"/>
      <c r="GW186" s="198"/>
      <c r="GX186" s="198"/>
      <c r="GY186" s="198"/>
    </row>
    <row r="187" spans="1:207" s="107" customFormat="1" x14ac:dyDescent="0.25">
      <c r="A187" s="263" t="str">
        <f t="shared" si="21"/>
        <v>N-RE-MS-010229-C-XX-XX-XX-XX-01</v>
      </c>
      <c r="B187" s="147" t="s">
        <v>3907</v>
      </c>
      <c r="C187" s="147" t="str">
        <f t="shared" si="23"/>
        <v>10.02.03.FESB5.v01</v>
      </c>
      <c r="D187" s="147" t="s">
        <v>3908</v>
      </c>
      <c r="E187" s="147" t="s">
        <v>142</v>
      </c>
      <c r="F187" s="147" t="s">
        <v>50</v>
      </c>
      <c r="G187" s="147" t="s">
        <v>3909</v>
      </c>
      <c r="H187" s="147" t="s">
        <v>3860</v>
      </c>
      <c r="I187" s="147" t="s">
        <v>3910</v>
      </c>
      <c r="J187" s="354">
        <v>8760</v>
      </c>
      <c r="K187" s="354">
        <v>0</v>
      </c>
      <c r="L187" s="368">
        <v>0</v>
      </c>
      <c r="M187" s="368">
        <v>9.1999999999999998E-3</v>
      </c>
      <c r="N187" s="491">
        <v>0</v>
      </c>
      <c r="O187" s="368">
        <v>0</v>
      </c>
      <c r="P187" s="354">
        <v>1</v>
      </c>
      <c r="Q187" s="360">
        <v>0</v>
      </c>
      <c r="R187" s="147" t="s">
        <v>3897</v>
      </c>
      <c r="S187" s="147"/>
      <c r="T187" s="147"/>
      <c r="U187" s="354">
        <v>0</v>
      </c>
      <c r="V187" s="147" t="s">
        <v>3898</v>
      </c>
      <c r="W187" s="147"/>
      <c r="X187" s="147"/>
      <c r="Y187" s="147"/>
      <c r="Z187" s="356"/>
      <c r="AA187" s="356">
        <v>42627</v>
      </c>
      <c r="AB187" s="124"/>
      <c r="AC187" s="123"/>
      <c r="AD187" s="123"/>
      <c r="AE187" s="123"/>
      <c r="AF187" s="123"/>
      <c r="AG187" s="123"/>
      <c r="AH187" s="123"/>
      <c r="AI187" s="123"/>
      <c r="AJ187" s="123"/>
      <c r="AK187" s="123"/>
      <c r="AL187" s="198"/>
      <c r="AM187" s="198"/>
      <c r="AN187" s="198"/>
      <c r="AO187" s="198"/>
      <c r="AP187" s="198"/>
      <c r="AQ187" s="198"/>
      <c r="AR187" s="198"/>
      <c r="AS187" s="198"/>
      <c r="AT187" s="198"/>
      <c r="AU187" s="198"/>
      <c r="AV187" s="198"/>
      <c r="AW187" s="198"/>
      <c r="AX187" s="198"/>
      <c r="AY187" s="198"/>
      <c r="AZ187" s="198"/>
      <c r="BA187" s="198"/>
      <c r="BB187" s="198"/>
      <c r="BC187" s="198"/>
      <c r="BD187" s="198"/>
      <c r="BE187" s="198"/>
      <c r="BF187" s="198"/>
      <c r="BG187" s="198"/>
      <c r="BH187" s="198"/>
      <c r="BI187" s="198"/>
      <c r="BJ187" s="198"/>
      <c r="BK187" s="198"/>
      <c r="BL187" s="198"/>
      <c r="BM187" s="198"/>
      <c r="BN187" s="198" t="s">
        <v>61</v>
      </c>
      <c r="BO187" s="198" t="s">
        <v>3277</v>
      </c>
      <c r="BP187" s="198" t="s">
        <v>1330</v>
      </c>
      <c r="BQ187" s="344" t="s">
        <v>4829</v>
      </c>
      <c r="BR187" s="198" t="s">
        <v>1225</v>
      </c>
      <c r="BS187" s="198" t="s">
        <v>66</v>
      </c>
      <c r="BT187" s="344" t="s">
        <v>382</v>
      </c>
      <c r="BU187" s="198"/>
      <c r="BV187" s="198"/>
      <c r="BW187" s="198"/>
      <c r="BX187" s="198"/>
      <c r="BY187" s="198"/>
      <c r="BZ187" s="198"/>
      <c r="CA187" s="198"/>
      <c r="CB187" s="198"/>
      <c r="CC187" s="198"/>
      <c r="CD187" s="198"/>
      <c r="CE187" s="198"/>
      <c r="CF187" s="198"/>
      <c r="CG187" s="198"/>
      <c r="CH187" s="198"/>
      <c r="CI187" s="198"/>
      <c r="CJ187" s="198"/>
      <c r="CK187" s="198"/>
      <c r="CL187" s="198"/>
      <c r="CM187" s="198"/>
      <c r="CN187" s="198"/>
      <c r="CO187" s="198"/>
      <c r="CP187" s="198"/>
      <c r="CQ187" s="198"/>
      <c r="CR187" s="198"/>
      <c r="CS187" s="198"/>
      <c r="CT187" s="198"/>
      <c r="CU187" s="198"/>
      <c r="CV187" s="198"/>
      <c r="CW187" s="198"/>
      <c r="CX187" s="198"/>
      <c r="CY187" s="198"/>
      <c r="CZ187" s="198"/>
      <c r="DA187" s="198"/>
      <c r="DB187" s="198"/>
      <c r="DC187" s="198"/>
      <c r="DD187" s="198"/>
      <c r="DE187" s="198"/>
      <c r="DF187" s="198"/>
      <c r="DG187" s="198"/>
      <c r="DH187" s="198"/>
      <c r="DI187" s="198"/>
      <c r="DJ187" s="198"/>
      <c r="DK187" s="198"/>
      <c r="DL187" s="198"/>
      <c r="DM187" s="198"/>
      <c r="DN187" s="198"/>
      <c r="DO187" s="198"/>
      <c r="DP187" s="198"/>
      <c r="DQ187" s="198"/>
      <c r="DR187" s="198"/>
      <c r="DS187" s="198"/>
      <c r="DT187" s="198"/>
      <c r="DU187" s="198"/>
      <c r="DV187" s="198"/>
      <c r="DW187" s="198"/>
      <c r="DX187" s="198"/>
      <c r="DY187" s="198"/>
      <c r="DZ187" s="198"/>
      <c r="EA187" s="198"/>
      <c r="EB187" s="198"/>
      <c r="EC187" s="198"/>
      <c r="ED187" s="198"/>
      <c r="EE187" s="198"/>
      <c r="EF187" s="198"/>
      <c r="EG187" s="198"/>
      <c r="EH187" s="198"/>
      <c r="EI187" s="198"/>
      <c r="EJ187" s="198"/>
      <c r="EK187" s="198"/>
      <c r="EL187" s="198"/>
      <c r="EM187" s="198"/>
      <c r="EN187" s="198"/>
      <c r="EO187" s="198"/>
      <c r="EP187" s="198"/>
      <c r="EQ187" s="198"/>
      <c r="ER187" s="198"/>
      <c r="ES187" s="198"/>
      <c r="ET187" s="198"/>
      <c r="EU187" s="198"/>
      <c r="EV187" s="198"/>
      <c r="EW187" s="198"/>
      <c r="EX187" s="198"/>
      <c r="EY187" s="198"/>
      <c r="EZ187" s="198"/>
      <c r="FA187" s="198"/>
      <c r="FB187" s="198"/>
      <c r="FC187" s="198"/>
      <c r="FD187" s="198"/>
      <c r="FE187" s="198"/>
      <c r="FF187" s="198"/>
      <c r="FG187" s="198"/>
      <c r="FH187" s="198"/>
      <c r="FI187" s="198"/>
      <c r="FJ187" s="198"/>
      <c r="FK187" s="198"/>
      <c r="FL187" s="198"/>
      <c r="FM187" s="198"/>
      <c r="FN187" s="198"/>
      <c r="FO187" s="198"/>
      <c r="FP187" s="198"/>
      <c r="FQ187" s="198"/>
      <c r="FR187" s="198"/>
      <c r="FS187" s="198"/>
      <c r="FT187" s="198"/>
      <c r="FU187" s="198"/>
      <c r="FV187" s="198"/>
      <c r="FW187" s="198"/>
      <c r="FX187" s="198"/>
      <c r="FY187" s="198"/>
      <c r="FZ187" s="198"/>
      <c r="GA187" s="198"/>
      <c r="GB187" s="198"/>
      <c r="GC187" s="198"/>
      <c r="GD187" s="198"/>
      <c r="GE187" s="198"/>
      <c r="GF187" s="198"/>
      <c r="GG187" s="198"/>
      <c r="GH187" s="198"/>
      <c r="GI187" s="198"/>
      <c r="GJ187" s="198"/>
      <c r="GK187" s="198"/>
      <c r="GL187" s="198"/>
      <c r="GM187" s="198"/>
      <c r="GN187" s="198"/>
      <c r="GO187" s="198"/>
      <c r="GP187" s="198"/>
      <c r="GQ187" s="198"/>
      <c r="GR187" s="198"/>
      <c r="GS187" s="198"/>
      <c r="GT187" s="198"/>
      <c r="GU187" s="198"/>
      <c r="GV187" s="198"/>
      <c r="GW187" s="198"/>
      <c r="GX187" s="198"/>
      <c r="GY187" s="198"/>
    </row>
    <row r="188" spans="1:207" x14ac:dyDescent="0.25">
      <c r="A188" s="263" t="str">
        <f t="shared" si="16"/>
        <v>N-RE-CE-010126-E-XX-XX-XX-XX-01</v>
      </c>
      <c r="B188" s="136" t="s">
        <v>3829</v>
      </c>
      <c r="C188" s="137" t="str">
        <f t="shared" si="20"/>
        <v>5.08.01.FESC20.v01</v>
      </c>
      <c r="D188" s="137" t="s">
        <v>1046</v>
      </c>
      <c r="E188" s="137" t="s">
        <v>142</v>
      </c>
      <c r="F188" s="137" t="s">
        <v>50</v>
      </c>
      <c r="G188" s="137" t="s">
        <v>3912</v>
      </c>
      <c r="H188" s="137" t="s">
        <v>3913</v>
      </c>
      <c r="I188" s="137" t="s">
        <v>3912</v>
      </c>
      <c r="J188" s="135">
        <v>1825</v>
      </c>
      <c r="K188" s="135">
        <v>0.37</v>
      </c>
      <c r="L188" s="177">
        <v>0</v>
      </c>
      <c r="M188" s="135">
        <v>0</v>
      </c>
      <c r="N188" s="177">
        <v>0</v>
      </c>
      <c r="O188" s="135">
        <v>0</v>
      </c>
      <c r="P188" s="135">
        <v>6</v>
      </c>
      <c r="Q188" s="132">
        <v>0</v>
      </c>
      <c r="R188" s="137" t="s">
        <v>3499</v>
      </c>
      <c r="S188" s="137"/>
      <c r="T188" s="137"/>
      <c r="U188" s="173">
        <v>0</v>
      </c>
      <c r="V188" s="136" t="s">
        <v>1493</v>
      </c>
      <c r="W188" s="137"/>
      <c r="X188" s="137"/>
      <c r="Y188" s="137"/>
      <c r="Z188" s="130">
        <v>41485</v>
      </c>
      <c r="AA188" s="130">
        <v>40809</v>
      </c>
      <c r="AB188" s="128"/>
      <c r="AC188" s="137"/>
      <c r="AD188" s="128"/>
      <c r="AE188" s="137"/>
      <c r="AF188" s="137"/>
      <c r="AG188" s="137"/>
      <c r="AH188" s="137"/>
      <c r="AI188" s="137"/>
      <c r="AJ188" s="137"/>
      <c r="AK188" s="137"/>
      <c r="BN188" s="198" t="s">
        <v>61</v>
      </c>
      <c r="BO188" s="198" t="s">
        <v>3277</v>
      </c>
      <c r="BP188" s="198" t="s">
        <v>3739</v>
      </c>
      <c r="BQ188" s="344" t="s">
        <v>3914</v>
      </c>
      <c r="BR188" s="198" t="s">
        <v>65</v>
      </c>
      <c r="BS188" s="198" t="s">
        <v>66</v>
      </c>
      <c r="BT188" s="344" t="s">
        <v>382</v>
      </c>
    </row>
    <row r="189" spans="1:207" x14ac:dyDescent="0.25">
      <c r="A189" s="263" t="str">
        <f t="shared" si="16"/>
        <v>N-RE-CE-010127-E-XX-XX-XX-XX-01</v>
      </c>
      <c r="B189" s="136" t="s">
        <v>3835</v>
      </c>
      <c r="C189" s="137" t="str">
        <f t="shared" ref="C189:C239" si="24">CONCATENATE(B189,D189,E189)</f>
        <v>5.08.02.FESC20.v01</v>
      </c>
      <c r="D189" s="137" t="s">
        <v>1046</v>
      </c>
      <c r="E189" s="137" t="s">
        <v>142</v>
      </c>
      <c r="F189" s="137" t="s">
        <v>50</v>
      </c>
      <c r="G189" s="137" t="s">
        <v>3915</v>
      </c>
      <c r="H189" s="137" t="s">
        <v>3916</v>
      </c>
      <c r="I189" s="137" t="s">
        <v>3915</v>
      </c>
      <c r="J189" s="135">
        <v>1825</v>
      </c>
      <c r="K189" s="135">
        <v>0.37</v>
      </c>
      <c r="L189" s="177">
        <v>0</v>
      </c>
      <c r="M189" s="135">
        <v>0</v>
      </c>
      <c r="N189" s="177">
        <v>0</v>
      </c>
      <c r="O189" s="135">
        <v>0</v>
      </c>
      <c r="P189" s="135">
        <v>6</v>
      </c>
      <c r="Q189" s="132">
        <v>0</v>
      </c>
      <c r="R189" s="137" t="s">
        <v>3499</v>
      </c>
      <c r="S189" s="137"/>
      <c r="T189" s="137"/>
      <c r="U189" s="173">
        <v>0</v>
      </c>
      <c r="V189" s="136" t="s">
        <v>1493</v>
      </c>
      <c r="W189" s="137"/>
      <c r="X189" s="137"/>
      <c r="Y189" s="137"/>
      <c r="Z189" s="130">
        <v>41485</v>
      </c>
      <c r="AA189" s="130">
        <v>40809</v>
      </c>
      <c r="AB189" s="128"/>
      <c r="AC189" s="137"/>
      <c r="AD189" s="128"/>
      <c r="AE189" s="137"/>
      <c r="AF189" s="137"/>
      <c r="AG189" s="137"/>
      <c r="AH189" s="137"/>
      <c r="AI189" s="137"/>
      <c r="AJ189" s="137"/>
      <c r="AK189" s="137"/>
      <c r="BN189" s="198" t="s">
        <v>61</v>
      </c>
      <c r="BO189" s="198" t="s">
        <v>3277</v>
      </c>
      <c r="BP189" s="198" t="s">
        <v>3739</v>
      </c>
      <c r="BQ189" s="344" t="s">
        <v>3917</v>
      </c>
      <c r="BR189" s="198" t="s">
        <v>65</v>
      </c>
      <c r="BS189" s="198" t="s">
        <v>66</v>
      </c>
      <c r="BT189" s="344" t="s">
        <v>382</v>
      </c>
    </row>
    <row r="190" spans="1:207" x14ac:dyDescent="0.25">
      <c r="A190" s="263" t="str">
        <f t="shared" si="16"/>
        <v>N-RE-CE-010128-E-XX-XX-XX-XX-01</v>
      </c>
      <c r="B190" s="136" t="s">
        <v>3838</v>
      </c>
      <c r="C190" s="137" t="str">
        <f t="shared" si="24"/>
        <v>5.08.03.FESC20.v01</v>
      </c>
      <c r="D190" s="137" t="s">
        <v>1046</v>
      </c>
      <c r="E190" s="137" t="s">
        <v>142</v>
      </c>
      <c r="F190" s="137" t="s">
        <v>50</v>
      </c>
      <c r="G190" s="137" t="s">
        <v>3918</v>
      </c>
      <c r="H190" s="137" t="s">
        <v>3919</v>
      </c>
      <c r="I190" s="137" t="s">
        <v>3918</v>
      </c>
      <c r="J190" s="135">
        <v>1825</v>
      </c>
      <c r="K190" s="135">
        <v>0.37</v>
      </c>
      <c r="L190" s="177">
        <v>0</v>
      </c>
      <c r="M190" s="135">
        <v>0</v>
      </c>
      <c r="N190" s="177">
        <v>0</v>
      </c>
      <c r="O190" s="135">
        <v>0</v>
      </c>
      <c r="P190" s="135">
        <v>6</v>
      </c>
      <c r="Q190" s="132">
        <v>0</v>
      </c>
      <c r="R190" s="137" t="s">
        <v>3499</v>
      </c>
      <c r="S190" s="137"/>
      <c r="T190" s="137"/>
      <c r="U190" s="173">
        <v>0</v>
      </c>
      <c r="V190" s="136" t="s">
        <v>1493</v>
      </c>
      <c r="W190" s="137"/>
      <c r="X190" s="137"/>
      <c r="Y190" s="137"/>
      <c r="Z190" s="130">
        <v>41485</v>
      </c>
      <c r="AA190" s="130">
        <v>40809</v>
      </c>
      <c r="AB190" s="128"/>
      <c r="AC190" s="137"/>
      <c r="AD190" s="128"/>
      <c r="AE190" s="137"/>
      <c r="AF190" s="137"/>
      <c r="AG190" s="137"/>
      <c r="AH190" s="137"/>
      <c r="AI190" s="137"/>
      <c r="AJ190" s="137"/>
      <c r="AK190" s="137"/>
      <c r="BN190" s="198" t="s">
        <v>61</v>
      </c>
      <c r="BO190" s="198" t="s">
        <v>3277</v>
      </c>
      <c r="BP190" s="198" t="s">
        <v>3739</v>
      </c>
      <c r="BQ190" s="344" t="s">
        <v>3920</v>
      </c>
      <c r="BR190" s="198" t="s">
        <v>65</v>
      </c>
      <c r="BS190" s="198" t="s">
        <v>66</v>
      </c>
      <c r="BT190" s="344" t="s">
        <v>382</v>
      </c>
    </row>
    <row r="191" spans="1:207" x14ac:dyDescent="0.25">
      <c r="A191" s="263" t="str">
        <f t="shared" si="16"/>
        <v>N-RE-CE-010129-E-XX-XX-XX-XX-01</v>
      </c>
      <c r="B191" s="136" t="s">
        <v>3841</v>
      </c>
      <c r="C191" s="137" t="str">
        <f t="shared" si="24"/>
        <v>5.08.04.FESC20.v01</v>
      </c>
      <c r="D191" s="137" t="s">
        <v>1046</v>
      </c>
      <c r="E191" s="137" t="s">
        <v>142</v>
      </c>
      <c r="F191" s="137" t="s">
        <v>50</v>
      </c>
      <c r="G191" s="137" t="s">
        <v>3921</v>
      </c>
      <c r="H191" s="137" t="s">
        <v>3922</v>
      </c>
      <c r="I191" s="137" t="s">
        <v>3921</v>
      </c>
      <c r="J191" s="135">
        <v>1825</v>
      </c>
      <c r="K191" s="135">
        <v>0.37</v>
      </c>
      <c r="L191" s="177">
        <v>0</v>
      </c>
      <c r="M191" s="135">
        <v>0</v>
      </c>
      <c r="N191" s="177">
        <v>0</v>
      </c>
      <c r="O191" s="135">
        <v>0</v>
      </c>
      <c r="P191" s="135">
        <v>6</v>
      </c>
      <c r="Q191" s="132">
        <v>0</v>
      </c>
      <c r="R191" s="137" t="s">
        <v>3499</v>
      </c>
      <c r="S191" s="128"/>
      <c r="T191" s="128"/>
      <c r="U191" s="173">
        <v>0</v>
      </c>
      <c r="V191" s="136" t="s">
        <v>1493</v>
      </c>
      <c r="W191" s="128"/>
      <c r="X191" s="128"/>
      <c r="Y191" s="128"/>
      <c r="Z191" s="130">
        <v>41485</v>
      </c>
      <c r="AA191" s="130">
        <v>40809</v>
      </c>
      <c r="AB191" s="128"/>
      <c r="AC191" s="128"/>
      <c r="AD191" s="128"/>
      <c r="AE191" s="128"/>
      <c r="AF191" s="128"/>
      <c r="AG191" s="128"/>
      <c r="AH191" s="128"/>
      <c r="AI191" s="128"/>
      <c r="AJ191" s="128"/>
      <c r="AK191" s="128"/>
      <c r="BN191" s="198" t="s">
        <v>61</v>
      </c>
      <c r="BO191" s="198" t="s">
        <v>3277</v>
      </c>
      <c r="BP191" s="198" t="s">
        <v>3739</v>
      </c>
      <c r="BQ191" s="344" t="s">
        <v>3923</v>
      </c>
      <c r="BR191" s="198" t="s">
        <v>65</v>
      </c>
      <c r="BS191" s="198" t="s">
        <v>66</v>
      </c>
      <c r="BT191" s="344" t="s">
        <v>382</v>
      </c>
    </row>
    <row r="192" spans="1:207" x14ac:dyDescent="0.25">
      <c r="A192" s="263" t="str">
        <f t="shared" si="16"/>
        <v>N-RE-CE-010130-E-XX-XX-XX-XX-01</v>
      </c>
      <c r="B192" s="136" t="s">
        <v>3844</v>
      </c>
      <c r="C192" s="137" t="str">
        <f t="shared" si="24"/>
        <v>5.08.05.FESC20.v01</v>
      </c>
      <c r="D192" s="137" t="s">
        <v>1046</v>
      </c>
      <c r="E192" s="137" t="s">
        <v>142</v>
      </c>
      <c r="F192" s="137" t="s">
        <v>50</v>
      </c>
      <c r="G192" s="137" t="s">
        <v>3924</v>
      </c>
      <c r="H192" s="137" t="s">
        <v>3925</v>
      </c>
      <c r="I192" s="137" t="s">
        <v>3924</v>
      </c>
      <c r="J192" s="135">
        <v>1825</v>
      </c>
      <c r="K192" s="135">
        <v>0.37</v>
      </c>
      <c r="L192" s="177">
        <v>0</v>
      </c>
      <c r="M192" s="135">
        <v>0</v>
      </c>
      <c r="N192" s="177">
        <v>0</v>
      </c>
      <c r="O192" s="135">
        <v>0</v>
      </c>
      <c r="P192" s="135">
        <v>6</v>
      </c>
      <c r="Q192" s="132">
        <v>0</v>
      </c>
      <c r="R192" s="137" t="s">
        <v>3499</v>
      </c>
      <c r="S192" s="128"/>
      <c r="T192" s="128"/>
      <c r="U192" s="173">
        <v>0</v>
      </c>
      <c r="V192" s="136" t="s">
        <v>1493</v>
      </c>
      <c r="W192" s="128"/>
      <c r="X192" s="128"/>
      <c r="Y192" s="128"/>
      <c r="Z192" s="130">
        <v>41485</v>
      </c>
      <c r="AA192" s="130">
        <v>40809</v>
      </c>
      <c r="AB192" s="128"/>
      <c r="AC192" s="128"/>
      <c r="AD192" s="128"/>
      <c r="AE192" s="128"/>
      <c r="AF192" s="128"/>
      <c r="AG192" s="128"/>
      <c r="AH192" s="128"/>
      <c r="AI192" s="128"/>
      <c r="AJ192" s="128"/>
      <c r="AK192" s="128"/>
      <c r="BN192" s="198" t="s">
        <v>61</v>
      </c>
      <c r="BO192" s="198" t="s">
        <v>3277</v>
      </c>
      <c r="BP192" s="198" t="s">
        <v>3739</v>
      </c>
      <c r="BQ192" s="344" t="s">
        <v>3926</v>
      </c>
      <c r="BR192" s="198" t="s">
        <v>65</v>
      </c>
      <c r="BS192" s="198" t="s">
        <v>66</v>
      </c>
      <c r="BT192" s="344" t="s">
        <v>382</v>
      </c>
    </row>
    <row r="193" spans="1:72" x14ac:dyDescent="0.25">
      <c r="A193" s="263" t="str">
        <f t="shared" si="16"/>
        <v>N-RE-CE-010131-E-XX-XX-XX-XX-01</v>
      </c>
      <c r="B193" s="136" t="s">
        <v>3927</v>
      </c>
      <c r="C193" s="137" t="str">
        <f t="shared" si="24"/>
        <v>5.08.06.FESC20.v01</v>
      </c>
      <c r="D193" s="137" t="s">
        <v>1046</v>
      </c>
      <c r="E193" s="137" t="s">
        <v>142</v>
      </c>
      <c r="F193" s="137" t="s">
        <v>50</v>
      </c>
      <c r="G193" s="137" t="s">
        <v>3928</v>
      </c>
      <c r="H193" s="137" t="s">
        <v>3929</v>
      </c>
      <c r="I193" s="137" t="s">
        <v>3930</v>
      </c>
      <c r="J193" s="135">
        <v>1825</v>
      </c>
      <c r="K193" s="135">
        <v>0.37</v>
      </c>
      <c r="L193" s="177">
        <v>0</v>
      </c>
      <c r="M193" s="135">
        <v>0</v>
      </c>
      <c r="N193" s="177">
        <v>0</v>
      </c>
      <c r="O193" s="135">
        <v>0</v>
      </c>
      <c r="P193" s="135">
        <v>6</v>
      </c>
      <c r="Q193" s="132">
        <v>0</v>
      </c>
      <c r="R193" s="137" t="s">
        <v>3499</v>
      </c>
      <c r="S193" s="128"/>
      <c r="T193" s="128"/>
      <c r="U193" s="173">
        <v>0</v>
      </c>
      <c r="V193" s="136" t="s">
        <v>1493</v>
      </c>
      <c r="W193" s="128"/>
      <c r="X193" s="128"/>
      <c r="Y193" s="128"/>
      <c r="Z193" s="130">
        <v>41485</v>
      </c>
      <c r="AA193" s="130">
        <v>40809</v>
      </c>
      <c r="AB193" s="128"/>
      <c r="AC193" s="128"/>
      <c r="AD193" s="128"/>
      <c r="AE193" s="128"/>
      <c r="AF193" s="128"/>
      <c r="AG193" s="128"/>
      <c r="AH193" s="128"/>
      <c r="AI193" s="128"/>
      <c r="AJ193" s="128"/>
      <c r="AK193" s="128"/>
      <c r="BN193" s="198" t="s">
        <v>61</v>
      </c>
      <c r="BO193" s="198" t="s">
        <v>3277</v>
      </c>
      <c r="BP193" s="198" t="s">
        <v>3739</v>
      </c>
      <c r="BQ193" s="344" t="s">
        <v>3931</v>
      </c>
      <c r="BR193" s="198" t="s">
        <v>65</v>
      </c>
      <c r="BS193" s="198" t="s">
        <v>66</v>
      </c>
      <c r="BT193" s="344" t="s">
        <v>382</v>
      </c>
    </row>
    <row r="194" spans="1:72" x14ac:dyDescent="0.25">
      <c r="A194" s="263" t="str">
        <f t="shared" si="16"/>
        <v>N-RE-CE-010132-E-XX-XX-XX-XX-01</v>
      </c>
      <c r="B194" s="136" t="s">
        <v>3932</v>
      </c>
      <c r="C194" s="137" t="str">
        <f t="shared" si="24"/>
        <v>5.08.07.FESC20.v01</v>
      </c>
      <c r="D194" s="137" t="s">
        <v>1046</v>
      </c>
      <c r="E194" s="137" t="s">
        <v>142</v>
      </c>
      <c r="F194" s="137" t="s">
        <v>50</v>
      </c>
      <c r="G194" s="137" t="s">
        <v>3933</v>
      </c>
      <c r="H194" s="137" t="s">
        <v>3934</v>
      </c>
      <c r="I194" s="137" t="s">
        <v>3933</v>
      </c>
      <c r="J194" s="135">
        <v>1825</v>
      </c>
      <c r="K194" s="135">
        <v>0.37</v>
      </c>
      <c r="L194" s="177">
        <v>0</v>
      </c>
      <c r="M194" s="135">
        <v>0</v>
      </c>
      <c r="N194" s="177">
        <v>0</v>
      </c>
      <c r="O194" s="135">
        <v>0</v>
      </c>
      <c r="P194" s="135">
        <v>6</v>
      </c>
      <c r="Q194" s="132">
        <v>0</v>
      </c>
      <c r="R194" s="137" t="s">
        <v>3499</v>
      </c>
      <c r="S194" s="128"/>
      <c r="T194" s="128"/>
      <c r="U194" s="173">
        <v>0</v>
      </c>
      <c r="V194" s="136" t="s">
        <v>1493</v>
      </c>
      <c r="W194" s="128"/>
      <c r="X194" s="128"/>
      <c r="Y194" s="128"/>
      <c r="Z194" s="130">
        <v>41485</v>
      </c>
      <c r="AA194" s="130">
        <v>40809</v>
      </c>
      <c r="AB194" s="128"/>
      <c r="AC194" s="128"/>
      <c r="AD194" s="128"/>
      <c r="AE194" s="128"/>
      <c r="AF194" s="128"/>
      <c r="AG194" s="128"/>
      <c r="AH194" s="128"/>
      <c r="AI194" s="128"/>
      <c r="AJ194" s="128"/>
      <c r="AK194" s="128"/>
      <c r="BN194" s="198" t="s">
        <v>61</v>
      </c>
      <c r="BO194" s="198" t="s">
        <v>3277</v>
      </c>
      <c r="BP194" s="198" t="s">
        <v>3739</v>
      </c>
      <c r="BQ194" s="344" t="s">
        <v>3935</v>
      </c>
      <c r="BR194" s="198" t="s">
        <v>65</v>
      </c>
      <c r="BS194" s="198" t="s">
        <v>66</v>
      </c>
      <c r="BT194" s="344" t="s">
        <v>382</v>
      </c>
    </row>
    <row r="195" spans="1:72" x14ac:dyDescent="0.25">
      <c r="A195" s="263" t="str">
        <f t="shared" si="16"/>
        <v>N-RE-CE-010133-E-XX-XX-XX-XX-01</v>
      </c>
      <c r="B195" s="136" t="s">
        <v>3936</v>
      </c>
      <c r="C195" s="137" t="str">
        <f t="shared" si="24"/>
        <v>5.08.08.FESC20.v01</v>
      </c>
      <c r="D195" s="137" t="s">
        <v>1046</v>
      </c>
      <c r="E195" s="137" t="s">
        <v>142</v>
      </c>
      <c r="F195" s="137" t="s">
        <v>50</v>
      </c>
      <c r="G195" s="137" t="s">
        <v>3937</v>
      </c>
      <c r="H195" s="137" t="s">
        <v>3938</v>
      </c>
      <c r="I195" s="137" t="s">
        <v>3937</v>
      </c>
      <c r="J195" s="135">
        <v>1825</v>
      </c>
      <c r="K195" s="135">
        <v>0.37</v>
      </c>
      <c r="L195" s="177">
        <v>0</v>
      </c>
      <c r="M195" s="135">
        <v>0</v>
      </c>
      <c r="N195" s="177">
        <v>0</v>
      </c>
      <c r="O195" s="135">
        <v>0</v>
      </c>
      <c r="P195" s="135">
        <v>6</v>
      </c>
      <c r="Q195" s="132">
        <v>0</v>
      </c>
      <c r="R195" s="137" t="s">
        <v>3499</v>
      </c>
      <c r="S195" s="128"/>
      <c r="T195" s="128"/>
      <c r="U195" s="173">
        <v>0</v>
      </c>
      <c r="V195" s="136" t="s">
        <v>1493</v>
      </c>
      <c r="W195" s="128"/>
      <c r="X195" s="128"/>
      <c r="Y195" s="128"/>
      <c r="Z195" s="130">
        <v>41485</v>
      </c>
      <c r="AA195" s="130">
        <v>40809</v>
      </c>
      <c r="AB195" s="128"/>
      <c r="AC195" s="128"/>
      <c r="AD195" s="128"/>
      <c r="AE195" s="128"/>
      <c r="AF195" s="128"/>
      <c r="AG195" s="128"/>
      <c r="AH195" s="128"/>
      <c r="AI195" s="128"/>
      <c r="AJ195" s="128"/>
      <c r="AK195" s="128"/>
      <c r="BN195" s="198" t="s">
        <v>61</v>
      </c>
      <c r="BO195" s="198" t="s">
        <v>3277</v>
      </c>
      <c r="BP195" s="198" t="s">
        <v>3739</v>
      </c>
      <c r="BQ195" s="344" t="s">
        <v>3939</v>
      </c>
      <c r="BR195" s="198" t="s">
        <v>65</v>
      </c>
      <c r="BS195" s="198" t="s">
        <v>66</v>
      </c>
      <c r="BT195" s="344" t="s">
        <v>382</v>
      </c>
    </row>
    <row r="196" spans="1:72" x14ac:dyDescent="0.25">
      <c r="A196" s="263" t="str">
        <f t="shared" si="16"/>
        <v>N-RE-CE-010134-E-XX-XX-XX-XX-01</v>
      </c>
      <c r="B196" s="136" t="s">
        <v>3940</v>
      </c>
      <c r="C196" s="137" t="str">
        <f t="shared" si="24"/>
        <v>5.08.09.FESC20.v01</v>
      </c>
      <c r="D196" s="137" t="s">
        <v>1046</v>
      </c>
      <c r="E196" s="137" t="s">
        <v>142</v>
      </c>
      <c r="F196" s="137" t="s">
        <v>50</v>
      </c>
      <c r="G196" s="137" t="s">
        <v>3941</v>
      </c>
      <c r="H196" s="137" t="s">
        <v>3942</v>
      </c>
      <c r="I196" s="137" t="s">
        <v>3941</v>
      </c>
      <c r="J196" s="135">
        <v>1825</v>
      </c>
      <c r="K196" s="135">
        <v>0.37</v>
      </c>
      <c r="L196" s="177">
        <v>0</v>
      </c>
      <c r="M196" s="135">
        <v>0</v>
      </c>
      <c r="N196" s="177">
        <v>0</v>
      </c>
      <c r="O196" s="135">
        <v>0</v>
      </c>
      <c r="P196" s="135">
        <v>6</v>
      </c>
      <c r="Q196" s="132">
        <v>0</v>
      </c>
      <c r="R196" s="137" t="s">
        <v>3499</v>
      </c>
      <c r="S196" s="128"/>
      <c r="T196" s="128"/>
      <c r="U196" s="173">
        <v>0</v>
      </c>
      <c r="V196" s="136" t="s">
        <v>1493</v>
      </c>
      <c r="W196" s="128"/>
      <c r="X196" s="128"/>
      <c r="Y196" s="128"/>
      <c r="Z196" s="130">
        <v>41485</v>
      </c>
      <c r="AA196" s="130">
        <v>40809</v>
      </c>
      <c r="AB196" s="128"/>
      <c r="AC196" s="128"/>
      <c r="AD196" s="128"/>
      <c r="AE196" s="128"/>
      <c r="AF196" s="128"/>
      <c r="AG196" s="128"/>
      <c r="AH196" s="128"/>
      <c r="AI196" s="128"/>
      <c r="AJ196" s="128"/>
      <c r="AK196" s="128"/>
      <c r="BN196" s="198" t="s">
        <v>61</v>
      </c>
      <c r="BO196" s="198" t="s">
        <v>3277</v>
      </c>
      <c r="BP196" s="198" t="s">
        <v>3739</v>
      </c>
      <c r="BQ196" s="344" t="s">
        <v>3943</v>
      </c>
      <c r="BR196" s="198" t="s">
        <v>65</v>
      </c>
      <c r="BS196" s="198" t="s">
        <v>66</v>
      </c>
      <c r="BT196" s="344" t="s">
        <v>382</v>
      </c>
    </row>
    <row r="197" spans="1:72" x14ac:dyDescent="0.25">
      <c r="A197" s="263" t="str">
        <f t="shared" si="16"/>
        <v>N-RE-CE-010135-E-XX-XX-XX-XX-01</v>
      </c>
      <c r="B197" s="136" t="s">
        <v>3944</v>
      </c>
      <c r="C197" s="137" t="str">
        <f t="shared" si="24"/>
        <v>5.08.10.FESC20.v01</v>
      </c>
      <c r="D197" s="137" t="s">
        <v>1046</v>
      </c>
      <c r="E197" s="137" t="s">
        <v>142</v>
      </c>
      <c r="F197" s="137" t="s">
        <v>50</v>
      </c>
      <c r="G197" s="137" t="s">
        <v>3945</v>
      </c>
      <c r="H197" s="137" t="s">
        <v>3946</v>
      </c>
      <c r="I197" s="137" t="s">
        <v>3945</v>
      </c>
      <c r="J197" s="135">
        <v>1825</v>
      </c>
      <c r="K197" s="135">
        <v>0.37</v>
      </c>
      <c r="L197" s="177">
        <v>0</v>
      </c>
      <c r="M197" s="135">
        <v>0</v>
      </c>
      <c r="N197" s="177">
        <v>0</v>
      </c>
      <c r="O197" s="135">
        <v>0</v>
      </c>
      <c r="P197" s="135">
        <v>6</v>
      </c>
      <c r="Q197" s="132">
        <v>0</v>
      </c>
      <c r="R197" s="137" t="s">
        <v>3499</v>
      </c>
      <c r="S197" s="128"/>
      <c r="T197" s="128"/>
      <c r="U197" s="173">
        <v>0</v>
      </c>
      <c r="V197" s="136" t="s">
        <v>1493</v>
      </c>
      <c r="W197" s="128"/>
      <c r="X197" s="128"/>
      <c r="Y197" s="128"/>
      <c r="Z197" s="130">
        <v>41485</v>
      </c>
      <c r="AA197" s="130">
        <v>40809</v>
      </c>
      <c r="AB197" s="128"/>
      <c r="AC197" s="128"/>
      <c r="AD197" s="128"/>
      <c r="AE197" s="128"/>
      <c r="AF197" s="128"/>
      <c r="AG197" s="128"/>
      <c r="AH197" s="128"/>
      <c r="AI197" s="128"/>
      <c r="AJ197" s="128"/>
      <c r="AK197" s="128"/>
      <c r="BN197" s="198" t="s">
        <v>61</v>
      </c>
      <c r="BO197" s="198" t="s">
        <v>3277</v>
      </c>
      <c r="BP197" s="198" t="s">
        <v>3739</v>
      </c>
      <c r="BQ197" s="344" t="s">
        <v>3947</v>
      </c>
      <c r="BR197" s="198" t="s">
        <v>65</v>
      </c>
      <c r="BS197" s="198" t="s">
        <v>66</v>
      </c>
      <c r="BT197" s="344" t="s">
        <v>382</v>
      </c>
    </row>
    <row r="198" spans="1:72" x14ac:dyDescent="0.25">
      <c r="A198" s="263" t="str">
        <f t="shared" si="16"/>
        <v>N-RE-CE-010136-E-XX-XX-XX-XX-01</v>
      </c>
      <c r="B198" s="136" t="s">
        <v>3948</v>
      </c>
      <c r="C198" s="137" t="str">
        <f t="shared" si="24"/>
        <v>5.08.11.FESC20.v01</v>
      </c>
      <c r="D198" s="137" t="s">
        <v>1046</v>
      </c>
      <c r="E198" s="137" t="s">
        <v>142</v>
      </c>
      <c r="F198" s="137" t="s">
        <v>50</v>
      </c>
      <c r="G198" s="137" t="s">
        <v>3949</v>
      </c>
      <c r="H198" s="137" t="s">
        <v>3950</v>
      </c>
      <c r="I198" s="137" t="s">
        <v>3949</v>
      </c>
      <c r="J198" s="135">
        <v>1825</v>
      </c>
      <c r="K198" s="135">
        <v>0.37</v>
      </c>
      <c r="L198" s="177">
        <v>0</v>
      </c>
      <c r="M198" s="135">
        <v>0</v>
      </c>
      <c r="N198" s="177">
        <v>0</v>
      </c>
      <c r="O198" s="135">
        <v>0</v>
      </c>
      <c r="P198" s="135">
        <v>6</v>
      </c>
      <c r="Q198" s="132">
        <v>0</v>
      </c>
      <c r="R198" s="137" t="s">
        <v>3499</v>
      </c>
      <c r="S198" s="128"/>
      <c r="T198" s="128"/>
      <c r="U198" s="173">
        <v>0</v>
      </c>
      <c r="V198" s="136" t="s">
        <v>1493</v>
      </c>
      <c r="W198" s="128"/>
      <c r="X198" s="128"/>
      <c r="Y198" s="128"/>
      <c r="Z198" s="130">
        <v>41485</v>
      </c>
      <c r="AA198" s="130">
        <v>40809</v>
      </c>
      <c r="AB198" s="128"/>
      <c r="AC198" s="128"/>
      <c r="AD198" s="128"/>
      <c r="AE198" s="128"/>
      <c r="AF198" s="128"/>
      <c r="AG198" s="128"/>
      <c r="AH198" s="128"/>
      <c r="AI198" s="128"/>
      <c r="AJ198" s="128"/>
      <c r="AK198" s="128"/>
      <c r="BN198" s="198" t="s">
        <v>61</v>
      </c>
      <c r="BO198" s="198" t="s">
        <v>3277</v>
      </c>
      <c r="BP198" s="198" t="s">
        <v>3739</v>
      </c>
      <c r="BQ198" s="344" t="s">
        <v>3951</v>
      </c>
      <c r="BR198" s="198" t="s">
        <v>65</v>
      </c>
      <c r="BS198" s="198" t="s">
        <v>66</v>
      </c>
      <c r="BT198" s="344" t="s">
        <v>382</v>
      </c>
    </row>
    <row r="199" spans="1:72" x14ac:dyDescent="0.25">
      <c r="A199" s="263" t="str">
        <f t="shared" si="16"/>
        <v>N-RE-CE-010137-E-XX-XX-XX-XX-01</v>
      </c>
      <c r="B199" s="136" t="s">
        <v>3952</v>
      </c>
      <c r="C199" s="137" t="str">
        <f t="shared" si="24"/>
        <v>5.08.12.FESC20.v01</v>
      </c>
      <c r="D199" s="137" t="s">
        <v>1046</v>
      </c>
      <c r="E199" s="137" t="s">
        <v>142</v>
      </c>
      <c r="F199" s="137" t="s">
        <v>50</v>
      </c>
      <c r="G199" s="137" t="s">
        <v>3953</v>
      </c>
      <c r="H199" s="137" t="s">
        <v>3954</v>
      </c>
      <c r="I199" s="137" t="s">
        <v>3955</v>
      </c>
      <c r="J199" s="135">
        <v>1825</v>
      </c>
      <c r="K199" s="135">
        <v>0.37</v>
      </c>
      <c r="L199" s="177">
        <v>0</v>
      </c>
      <c r="M199" s="135">
        <v>0</v>
      </c>
      <c r="N199" s="177">
        <v>0</v>
      </c>
      <c r="O199" s="135">
        <v>0</v>
      </c>
      <c r="P199" s="135">
        <v>6</v>
      </c>
      <c r="Q199" s="132">
        <v>0</v>
      </c>
      <c r="R199" s="137" t="s">
        <v>3499</v>
      </c>
      <c r="S199" s="128"/>
      <c r="T199" s="128"/>
      <c r="U199" s="173">
        <v>0</v>
      </c>
      <c r="V199" s="136" t="s">
        <v>1493</v>
      </c>
      <c r="W199" s="128"/>
      <c r="X199" s="128"/>
      <c r="Y199" s="128"/>
      <c r="Z199" s="130">
        <v>41485</v>
      </c>
      <c r="AA199" s="130">
        <v>40809</v>
      </c>
      <c r="AB199" s="128"/>
      <c r="AC199" s="128"/>
      <c r="AD199" s="128"/>
      <c r="AE199" s="128"/>
      <c r="AF199" s="128"/>
      <c r="AG199" s="128"/>
      <c r="AH199" s="128"/>
      <c r="AI199" s="128"/>
      <c r="AJ199" s="128"/>
      <c r="AK199" s="128"/>
      <c r="BN199" s="198" t="s">
        <v>61</v>
      </c>
      <c r="BO199" s="198" t="s">
        <v>3277</v>
      </c>
      <c r="BP199" s="198" t="s">
        <v>3739</v>
      </c>
      <c r="BQ199" s="344" t="s">
        <v>3956</v>
      </c>
      <c r="BR199" s="198" t="s">
        <v>65</v>
      </c>
      <c r="BS199" s="198" t="s">
        <v>66</v>
      </c>
      <c r="BT199" s="344" t="s">
        <v>382</v>
      </c>
    </row>
    <row r="200" spans="1:72" x14ac:dyDescent="0.25">
      <c r="A200" s="263" t="str">
        <f t="shared" si="16"/>
        <v>N-RE-CE-010138-E-XX-XX-XX-XX-01</v>
      </c>
      <c r="B200" s="136" t="s">
        <v>3957</v>
      </c>
      <c r="C200" s="136" t="str">
        <f t="shared" si="24"/>
        <v>5.08.13.FESC20.v01</v>
      </c>
      <c r="D200" s="136" t="s">
        <v>1046</v>
      </c>
      <c r="E200" s="136" t="s">
        <v>142</v>
      </c>
      <c r="F200" s="136" t="s">
        <v>50</v>
      </c>
      <c r="G200" s="136" t="s">
        <v>3958</v>
      </c>
      <c r="H200" s="136" t="s">
        <v>3913</v>
      </c>
      <c r="I200" s="136" t="s">
        <v>3958</v>
      </c>
      <c r="J200" s="135">
        <v>1825</v>
      </c>
      <c r="K200" s="135">
        <v>0.37</v>
      </c>
      <c r="L200" s="177">
        <v>0</v>
      </c>
      <c r="M200" s="135">
        <v>0</v>
      </c>
      <c r="N200" s="177">
        <v>0</v>
      </c>
      <c r="O200" s="135">
        <v>0</v>
      </c>
      <c r="P200" s="135">
        <v>6</v>
      </c>
      <c r="Q200" s="132">
        <v>0</v>
      </c>
      <c r="R200" s="136" t="s">
        <v>3499</v>
      </c>
      <c r="S200" s="136"/>
      <c r="T200" s="136"/>
      <c r="U200" s="135">
        <v>0</v>
      </c>
      <c r="V200" s="136" t="s">
        <v>1493</v>
      </c>
      <c r="W200" s="136"/>
      <c r="X200" s="136" t="s">
        <v>57</v>
      </c>
      <c r="Y200" s="136"/>
      <c r="Z200" s="136"/>
      <c r="AA200" s="130">
        <v>40809</v>
      </c>
      <c r="AB200" s="136"/>
      <c r="AC200" s="136"/>
      <c r="AD200" s="136"/>
      <c r="AE200" s="136"/>
      <c r="AF200" s="136"/>
      <c r="AG200" s="136"/>
      <c r="AH200" s="136"/>
      <c r="AI200" s="136"/>
      <c r="AJ200" s="136"/>
      <c r="AK200" s="136"/>
      <c r="BN200" s="198" t="s">
        <v>61</v>
      </c>
      <c r="BO200" s="198" t="s">
        <v>3277</v>
      </c>
      <c r="BP200" s="198" t="s">
        <v>3739</v>
      </c>
      <c r="BQ200" s="344" t="s">
        <v>3959</v>
      </c>
      <c r="BR200" s="198" t="s">
        <v>65</v>
      </c>
      <c r="BS200" s="198" t="s">
        <v>66</v>
      </c>
      <c r="BT200" s="344" t="s">
        <v>382</v>
      </c>
    </row>
    <row r="201" spans="1:72" x14ac:dyDescent="0.25">
      <c r="A201" s="263" t="str">
        <f t="shared" si="16"/>
        <v>N-RE-CE-010139-E-XX-XX-XX-XX-01</v>
      </c>
      <c r="B201" s="136" t="s">
        <v>3960</v>
      </c>
      <c r="C201" s="136" t="str">
        <f t="shared" si="24"/>
        <v>5.08.14.FESC20.v01</v>
      </c>
      <c r="D201" s="136" t="s">
        <v>1046</v>
      </c>
      <c r="E201" s="136" t="s">
        <v>142</v>
      </c>
      <c r="F201" s="136" t="s">
        <v>50</v>
      </c>
      <c r="G201" s="136" t="s">
        <v>3961</v>
      </c>
      <c r="H201" s="136" t="s">
        <v>3916</v>
      </c>
      <c r="I201" s="136" t="s">
        <v>3961</v>
      </c>
      <c r="J201" s="135">
        <v>1825</v>
      </c>
      <c r="K201" s="135">
        <v>0.37</v>
      </c>
      <c r="L201" s="177">
        <v>0</v>
      </c>
      <c r="M201" s="135">
        <v>0</v>
      </c>
      <c r="N201" s="177">
        <v>0</v>
      </c>
      <c r="O201" s="135">
        <v>0</v>
      </c>
      <c r="P201" s="135">
        <v>6</v>
      </c>
      <c r="Q201" s="132">
        <v>0</v>
      </c>
      <c r="R201" s="136" t="s">
        <v>3499</v>
      </c>
      <c r="S201" s="136"/>
      <c r="T201" s="136"/>
      <c r="U201" s="135">
        <v>0</v>
      </c>
      <c r="V201" s="136" t="s">
        <v>1493</v>
      </c>
      <c r="W201" s="136"/>
      <c r="X201" s="136" t="s">
        <v>57</v>
      </c>
      <c r="Y201" s="136"/>
      <c r="Z201" s="130"/>
      <c r="AA201" s="130">
        <v>40809</v>
      </c>
      <c r="AB201" s="136"/>
      <c r="AC201" s="136"/>
      <c r="AD201" s="136"/>
      <c r="AE201" s="136"/>
      <c r="AF201" s="136"/>
      <c r="AG201" s="136"/>
      <c r="AH201" s="136"/>
      <c r="AI201" s="136"/>
      <c r="AJ201" s="136"/>
      <c r="AK201" s="136"/>
      <c r="BN201" s="198" t="s">
        <v>61</v>
      </c>
      <c r="BO201" s="198" t="s">
        <v>3277</v>
      </c>
      <c r="BP201" s="198" t="s">
        <v>3739</v>
      </c>
      <c r="BQ201" s="344" t="s">
        <v>3962</v>
      </c>
      <c r="BR201" s="198" t="s">
        <v>65</v>
      </c>
      <c r="BS201" s="198" t="s">
        <v>66</v>
      </c>
      <c r="BT201" s="344" t="s">
        <v>382</v>
      </c>
    </row>
    <row r="202" spans="1:72" x14ac:dyDescent="0.25">
      <c r="A202" s="263" t="str">
        <f t="shared" si="16"/>
        <v>N-RE-CE-010140-E-XX-XX-XX-XX-01</v>
      </c>
      <c r="B202" s="136" t="s">
        <v>3963</v>
      </c>
      <c r="C202" s="136" t="str">
        <f t="shared" si="24"/>
        <v>5.08.15.FESC20.v01</v>
      </c>
      <c r="D202" s="136" t="s">
        <v>1046</v>
      </c>
      <c r="E202" s="136" t="s">
        <v>142</v>
      </c>
      <c r="F202" s="136" t="s">
        <v>50</v>
      </c>
      <c r="G202" s="136" t="s">
        <v>3964</v>
      </c>
      <c r="H202" s="136" t="s">
        <v>3919</v>
      </c>
      <c r="I202" s="136" t="s">
        <v>3964</v>
      </c>
      <c r="J202" s="135">
        <v>1825</v>
      </c>
      <c r="K202" s="135">
        <v>0.37</v>
      </c>
      <c r="L202" s="177">
        <v>0</v>
      </c>
      <c r="M202" s="135">
        <v>0</v>
      </c>
      <c r="N202" s="177">
        <v>0</v>
      </c>
      <c r="O202" s="135">
        <v>0</v>
      </c>
      <c r="P202" s="135">
        <v>6</v>
      </c>
      <c r="Q202" s="132">
        <v>0</v>
      </c>
      <c r="R202" s="136" t="s">
        <v>3499</v>
      </c>
      <c r="S202" s="136"/>
      <c r="T202" s="136"/>
      <c r="U202" s="135">
        <v>0</v>
      </c>
      <c r="V202" s="136" t="s">
        <v>1493</v>
      </c>
      <c r="W202" s="136"/>
      <c r="X202" s="136" t="s">
        <v>57</v>
      </c>
      <c r="Y202" s="136"/>
      <c r="Z202" s="130"/>
      <c r="AA202" s="130">
        <v>40809</v>
      </c>
      <c r="AB202" s="136"/>
      <c r="AC202" s="136"/>
      <c r="AD202" s="136"/>
      <c r="AE202" s="136"/>
      <c r="AF202" s="136"/>
      <c r="AG202" s="136"/>
      <c r="AH202" s="136"/>
      <c r="AI202" s="136"/>
      <c r="AJ202" s="136"/>
      <c r="AK202" s="136"/>
      <c r="BN202" s="198" t="s">
        <v>61</v>
      </c>
      <c r="BO202" s="198" t="s">
        <v>3277</v>
      </c>
      <c r="BP202" s="198" t="s">
        <v>3739</v>
      </c>
      <c r="BQ202" s="344" t="s">
        <v>3965</v>
      </c>
      <c r="BR202" s="198" t="s">
        <v>65</v>
      </c>
      <c r="BS202" s="198" t="s">
        <v>66</v>
      </c>
      <c r="BT202" s="344" t="s">
        <v>382</v>
      </c>
    </row>
    <row r="203" spans="1:72" x14ac:dyDescent="0.25">
      <c r="A203" s="263" t="str">
        <f t="shared" si="16"/>
        <v>N-RE-CE-010141-E-XX-XX-XX-XX-01</v>
      </c>
      <c r="B203" s="136" t="s">
        <v>3966</v>
      </c>
      <c r="C203" s="136" t="str">
        <f t="shared" si="24"/>
        <v>5.08.16.FESC20.v01</v>
      </c>
      <c r="D203" s="136" t="s">
        <v>1046</v>
      </c>
      <c r="E203" s="136" t="s">
        <v>142</v>
      </c>
      <c r="F203" s="136" t="s">
        <v>50</v>
      </c>
      <c r="G203" s="136" t="s">
        <v>3967</v>
      </c>
      <c r="H203" s="136" t="s">
        <v>3922</v>
      </c>
      <c r="I203" s="136" t="s">
        <v>3967</v>
      </c>
      <c r="J203" s="135">
        <v>1825</v>
      </c>
      <c r="K203" s="135">
        <v>0.37</v>
      </c>
      <c r="L203" s="177">
        <v>0</v>
      </c>
      <c r="M203" s="135">
        <v>0</v>
      </c>
      <c r="N203" s="177">
        <v>0</v>
      </c>
      <c r="O203" s="135">
        <v>0</v>
      </c>
      <c r="P203" s="135">
        <v>6</v>
      </c>
      <c r="Q203" s="132">
        <v>0</v>
      </c>
      <c r="R203" s="136" t="s">
        <v>3499</v>
      </c>
      <c r="S203" s="136"/>
      <c r="T203" s="136"/>
      <c r="U203" s="135">
        <v>0</v>
      </c>
      <c r="V203" s="136" t="s">
        <v>1493</v>
      </c>
      <c r="W203" s="136"/>
      <c r="X203" s="136" t="s">
        <v>57</v>
      </c>
      <c r="Y203" s="136"/>
      <c r="Z203" s="130"/>
      <c r="AA203" s="130">
        <v>40809</v>
      </c>
      <c r="AB203" s="136"/>
      <c r="AC203" s="136"/>
      <c r="AD203" s="136"/>
      <c r="AE203" s="136"/>
      <c r="AF203" s="136"/>
      <c r="AG203" s="136"/>
      <c r="AH203" s="136"/>
      <c r="AI203" s="136"/>
      <c r="AJ203" s="136"/>
      <c r="AK203" s="136"/>
      <c r="BN203" s="198" t="s">
        <v>61</v>
      </c>
      <c r="BO203" s="198" t="s">
        <v>3277</v>
      </c>
      <c r="BP203" s="198" t="s">
        <v>3739</v>
      </c>
      <c r="BQ203" s="344" t="s">
        <v>3968</v>
      </c>
      <c r="BR203" s="198" t="s">
        <v>65</v>
      </c>
      <c r="BS203" s="198" t="s">
        <v>66</v>
      </c>
      <c r="BT203" s="344" t="s">
        <v>382</v>
      </c>
    </row>
    <row r="204" spans="1:72" x14ac:dyDescent="0.25">
      <c r="A204" s="263" t="str">
        <f t="shared" si="16"/>
        <v>N-RE-CE-010142-E-XX-XX-XX-XX-01</v>
      </c>
      <c r="B204" s="136" t="s">
        <v>3969</v>
      </c>
      <c r="C204" s="136" t="str">
        <f t="shared" si="24"/>
        <v>5.08.17.FESC20.v01</v>
      </c>
      <c r="D204" s="136" t="s">
        <v>1046</v>
      </c>
      <c r="E204" s="136" t="s">
        <v>142</v>
      </c>
      <c r="F204" s="136" t="s">
        <v>50</v>
      </c>
      <c r="G204" s="136" t="s">
        <v>3970</v>
      </c>
      <c r="H204" s="136" t="s">
        <v>3925</v>
      </c>
      <c r="I204" s="136" t="s">
        <v>3970</v>
      </c>
      <c r="J204" s="135">
        <v>1825</v>
      </c>
      <c r="K204" s="135">
        <v>0.37</v>
      </c>
      <c r="L204" s="177">
        <v>0</v>
      </c>
      <c r="M204" s="135">
        <v>0</v>
      </c>
      <c r="N204" s="177">
        <v>0</v>
      </c>
      <c r="O204" s="135">
        <v>0</v>
      </c>
      <c r="P204" s="135">
        <v>6</v>
      </c>
      <c r="Q204" s="132">
        <v>0</v>
      </c>
      <c r="R204" s="136" t="s">
        <v>3499</v>
      </c>
      <c r="S204" s="136"/>
      <c r="T204" s="136"/>
      <c r="U204" s="135">
        <v>0</v>
      </c>
      <c r="V204" s="136" t="s">
        <v>1493</v>
      </c>
      <c r="W204" s="136"/>
      <c r="X204" s="136" t="s">
        <v>57</v>
      </c>
      <c r="Y204" s="136"/>
      <c r="Z204" s="130"/>
      <c r="AA204" s="130">
        <v>40809</v>
      </c>
      <c r="AB204" s="136"/>
      <c r="AC204" s="136"/>
      <c r="AD204" s="136"/>
      <c r="AE204" s="136"/>
      <c r="AF204" s="136"/>
      <c r="AG204" s="136"/>
      <c r="AH204" s="136"/>
      <c r="AI204" s="136"/>
      <c r="AJ204" s="136"/>
      <c r="AK204" s="136"/>
      <c r="BN204" s="198" t="s">
        <v>61</v>
      </c>
      <c r="BO204" s="198" t="s">
        <v>3277</v>
      </c>
      <c r="BP204" s="198" t="s">
        <v>3739</v>
      </c>
      <c r="BQ204" s="344" t="s">
        <v>3971</v>
      </c>
      <c r="BR204" s="198" t="s">
        <v>65</v>
      </c>
      <c r="BS204" s="198" t="s">
        <v>66</v>
      </c>
      <c r="BT204" s="344" t="s">
        <v>382</v>
      </c>
    </row>
    <row r="205" spans="1:72" x14ac:dyDescent="0.25">
      <c r="A205" s="263" t="str">
        <f t="shared" si="16"/>
        <v>N-RE-CE-010143-E-XX-XX-XX-XX-01</v>
      </c>
      <c r="B205" s="136" t="s">
        <v>3972</v>
      </c>
      <c r="C205" s="136" t="str">
        <f t="shared" si="24"/>
        <v>5.08.18.FESC20.v01</v>
      </c>
      <c r="D205" s="136" t="s">
        <v>1046</v>
      </c>
      <c r="E205" s="136" t="s">
        <v>142</v>
      </c>
      <c r="F205" s="136" t="s">
        <v>50</v>
      </c>
      <c r="G205" s="136" t="s">
        <v>3973</v>
      </c>
      <c r="H205" s="136" t="s">
        <v>3929</v>
      </c>
      <c r="I205" s="136" t="s">
        <v>3974</v>
      </c>
      <c r="J205" s="135">
        <v>1825</v>
      </c>
      <c r="K205" s="135">
        <v>0.37</v>
      </c>
      <c r="L205" s="177">
        <v>0</v>
      </c>
      <c r="M205" s="135">
        <v>0</v>
      </c>
      <c r="N205" s="177">
        <v>0</v>
      </c>
      <c r="O205" s="135">
        <v>0</v>
      </c>
      <c r="P205" s="135">
        <v>6</v>
      </c>
      <c r="Q205" s="132">
        <v>0</v>
      </c>
      <c r="R205" s="136" t="s">
        <v>3499</v>
      </c>
      <c r="S205" s="136"/>
      <c r="T205" s="136"/>
      <c r="U205" s="135">
        <v>0</v>
      </c>
      <c r="V205" s="136" t="s">
        <v>1493</v>
      </c>
      <c r="W205" s="136"/>
      <c r="X205" s="136" t="s">
        <v>57</v>
      </c>
      <c r="Y205" s="136"/>
      <c r="Z205" s="130"/>
      <c r="AA205" s="130">
        <v>40809</v>
      </c>
      <c r="AB205" s="136"/>
      <c r="AC205" s="136"/>
      <c r="AD205" s="136"/>
      <c r="AE205" s="136"/>
      <c r="AF205" s="136"/>
      <c r="AG205" s="136"/>
      <c r="AH205" s="136"/>
      <c r="AI205" s="136"/>
      <c r="AJ205" s="136"/>
      <c r="AK205" s="136"/>
      <c r="BN205" s="198" t="s">
        <v>61</v>
      </c>
      <c r="BO205" s="198" t="s">
        <v>3277</v>
      </c>
      <c r="BP205" s="198" t="s">
        <v>3739</v>
      </c>
      <c r="BQ205" s="344" t="s">
        <v>3975</v>
      </c>
      <c r="BR205" s="198" t="s">
        <v>65</v>
      </c>
      <c r="BS205" s="198" t="s">
        <v>66</v>
      </c>
      <c r="BT205" s="344" t="s">
        <v>382</v>
      </c>
    </row>
    <row r="206" spans="1:72" x14ac:dyDescent="0.25">
      <c r="A206" s="263" t="str">
        <f t="shared" si="16"/>
        <v>N-RE-CE-010144-E-XX-XX-XX-XX-01</v>
      </c>
      <c r="B206" s="136" t="s">
        <v>3976</v>
      </c>
      <c r="C206" s="136" t="str">
        <f t="shared" si="24"/>
        <v>5.08.19.FESC20.v01</v>
      </c>
      <c r="D206" s="136" t="s">
        <v>1046</v>
      </c>
      <c r="E206" s="136" t="s">
        <v>142</v>
      </c>
      <c r="F206" s="136" t="s">
        <v>50</v>
      </c>
      <c r="G206" s="136" t="s">
        <v>3977</v>
      </c>
      <c r="H206" s="136" t="s">
        <v>3934</v>
      </c>
      <c r="I206" s="136" t="s">
        <v>3977</v>
      </c>
      <c r="J206" s="135">
        <v>1825</v>
      </c>
      <c r="K206" s="135">
        <v>0.37</v>
      </c>
      <c r="L206" s="177">
        <v>0</v>
      </c>
      <c r="M206" s="135">
        <v>0</v>
      </c>
      <c r="N206" s="177">
        <v>0</v>
      </c>
      <c r="O206" s="135">
        <v>0</v>
      </c>
      <c r="P206" s="135">
        <v>6</v>
      </c>
      <c r="Q206" s="132">
        <v>0</v>
      </c>
      <c r="R206" s="136" t="s">
        <v>3499</v>
      </c>
      <c r="S206" s="136"/>
      <c r="T206" s="136"/>
      <c r="U206" s="135">
        <v>0</v>
      </c>
      <c r="V206" s="136" t="s">
        <v>1493</v>
      </c>
      <c r="W206" s="136"/>
      <c r="X206" s="136" t="s">
        <v>57</v>
      </c>
      <c r="Y206" s="136"/>
      <c r="Z206" s="130"/>
      <c r="AA206" s="130">
        <v>40809</v>
      </c>
      <c r="AB206" s="136"/>
      <c r="AC206" s="136"/>
      <c r="AD206" s="136"/>
      <c r="AE206" s="136"/>
      <c r="AF206" s="136"/>
      <c r="AG206" s="136"/>
      <c r="AH206" s="136"/>
      <c r="AI206" s="136"/>
      <c r="AJ206" s="136"/>
      <c r="AK206" s="136"/>
      <c r="BN206" s="198" t="s">
        <v>61</v>
      </c>
      <c r="BO206" s="198" t="s">
        <v>3277</v>
      </c>
      <c r="BP206" s="198" t="s">
        <v>3739</v>
      </c>
      <c r="BQ206" s="344" t="s">
        <v>3978</v>
      </c>
      <c r="BR206" s="198" t="s">
        <v>65</v>
      </c>
      <c r="BS206" s="198" t="s">
        <v>66</v>
      </c>
      <c r="BT206" s="344" t="s">
        <v>382</v>
      </c>
    </row>
    <row r="207" spans="1:72" x14ac:dyDescent="0.25">
      <c r="A207" s="263" t="str">
        <f t="shared" si="16"/>
        <v>N-RE-CE-010145-E-XX-XX-XX-XX-01</v>
      </c>
      <c r="B207" s="136" t="s">
        <v>3979</v>
      </c>
      <c r="C207" s="136" t="str">
        <f t="shared" si="24"/>
        <v>5.08.20.FESC20.v01</v>
      </c>
      <c r="D207" s="136" t="s">
        <v>1046</v>
      </c>
      <c r="E207" s="136" t="s">
        <v>142</v>
      </c>
      <c r="F207" s="136" t="s">
        <v>50</v>
      </c>
      <c r="G207" s="136" t="s">
        <v>3980</v>
      </c>
      <c r="H207" s="136" t="s">
        <v>3938</v>
      </c>
      <c r="I207" s="136" t="s">
        <v>3980</v>
      </c>
      <c r="J207" s="135">
        <v>1825</v>
      </c>
      <c r="K207" s="135">
        <v>0.37</v>
      </c>
      <c r="L207" s="177">
        <v>0</v>
      </c>
      <c r="M207" s="135">
        <v>0</v>
      </c>
      <c r="N207" s="177">
        <v>0</v>
      </c>
      <c r="O207" s="135">
        <v>0</v>
      </c>
      <c r="P207" s="135">
        <v>6</v>
      </c>
      <c r="Q207" s="132">
        <v>0</v>
      </c>
      <c r="R207" s="136" t="s">
        <v>3499</v>
      </c>
      <c r="S207" s="136"/>
      <c r="T207" s="136"/>
      <c r="U207" s="135">
        <v>0</v>
      </c>
      <c r="V207" s="136" t="s">
        <v>1493</v>
      </c>
      <c r="W207" s="136"/>
      <c r="X207" s="136" t="s">
        <v>57</v>
      </c>
      <c r="Y207" s="136"/>
      <c r="Z207" s="130"/>
      <c r="AA207" s="130">
        <v>40809</v>
      </c>
      <c r="AB207" s="136"/>
      <c r="AC207" s="136"/>
      <c r="AD207" s="136"/>
      <c r="AE207" s="136"/>
      <c r="AF207" s="136"/>
      <c r="AG207" s="136"/>
      <c r="AH207" s="136"/>
      <c r="AI207" s="136"/>
      <c r="AJ207" s="136"/>
      <c r="AK207" s="136"/>
      <c r="BN207" s="198" t="s">
        <v>61</v>
      </c>
      <c r="BO207" s="198" t="s">
        <v>3277</v>
      </c>
      <c r="BP207" s="198" t="s">
        <v>3739</v>
      </c>
      <c r="BQ207" s="344" t="s">
        <v>3981</v>
      </c>
      <c r="BR207" s="198" t="s">
        <v>65</v>
      </c>
      <c r="BS207" s="198" t="s">
        <v>66</v>
      </c>
      <c r="BT207" s="344" t="s">
        <v>382</v>
      </c>
    </row>
    <row r="208" spans="1:72" x14ac:dyDescent="0.25">
      <c r="A208" s="263" t="str">
        <f t="shared" si="16"/>
        <v>N-RE-CE-010146-E-XX-XX-XX-XX-01</v>
      </c>
      <c r="B208" s="136" t="s">
        <v>3982</v>
      </c>
      <c r="C208" s="136" t="str">
        <f t="shared" si="24"/>
        <v>5.08.21.FESC20.v01</v>
      </c>
      <c r="D208" s="136" t="s">
        <v>1046</v>
      </c>
      <c r="E208" s="136" t="s">
        <v>142</v>
      </c>
      <c r="F208" s="136" t="s">
        <v>50</v>
      </c>
      <c r="G208" s="136" t="s">
        <v>3983</v>
      </c>
      <c r="H208" s="136" t="s">
        <v>3942</v>
      </c>
      <c r="I208" s="136" t="s">
        <v>3983</v>
      </c>
      <c r="J208" s="135">
        <v>1825</v>
      </c>
      <c r="K208" s="135">
        <v>0.37</v>
      </c>
      <c r="L208" s="177">
        <v>0</v>
      </c>
      <c r="M208" s="135">
        <v>0</v>
      </c>
      <c r="N208" s="177">
        <v>0</v>
      </c>
      <c r="O208" s="135">
        <v>0</v>
      </c>
      <c r="P208" s="135">
        <v>6</v>
      </c>
      <c r="Q208" s="132">
        <v>0</v>
      </c>
      <c r="R208" s="136" t="s">
        <v>3499</v>
      </c>
      <c r="S208" s="136"/>
      <c r="T208" s="136"/>
      <c r="U208" s="135">
        <v>0</v>
      </c>
      <c r="V208" s="136" t="s">
        <v>1493</v>
      </c>
      <c r="W208" s="136"/>
      <c r="X208" s="136" t="s">
        <v>57</v>
      </c>
      <c r="Y208" s="136"/>
      <c r="Z208" s="130"/>
      <c r="AA208" s="130">
        <v>40809</v>
      </c>
      <c r="AB208" s="136"/>
      <c r="AC208" s="136"/>
      <c r="AD208" s="136"/>
      <c r="AE208" s="136"/>
      <c r="AF208" s="136"/>
      <c r="AG208" s="136"/>
      <c r="AH208" s="136"/>
      <c r="AI208" s="136"/>
      <c r="AJ208" s="136"/>
      <c r="AK208" s="136"/>
      <c r="BN208" s="198" t="s">
        <v>61</v>
      </c>
      <c r="BO208" s="198" t="s">
        <v>3277</v>
      </c>
      <c r="BP208" s="198" t="s">
        <v>3739</v>
      </c>
      <c r="BQ208" s="344" t="s">
        <v>3984</v>
      </c>
      <c r="BR208" s="198" t="s">
        <v>65</v>
      </c>
      <c r="BS208" s="198" t="s">
        <v>66</v>
      </c>
      <c r="BT208" s="344" t="s">
        <v>382</v>
      </c>
    </row>
    <row r="209" spans="1:72" x14ac:dyDescent="0.25">
      <c r="A209" s="263" t="str">
        <f t="shared" si="16"/>
        <v>N-RE-CE-010147-E-XX-XX-XX-XX-01</v>
      </c>
      <c r="B209" s="136" t="s">
        <v>3985</v>
      </c>
      <c r="C209" s="136" t="str">
        <f t="shared" si="24"/>
        <v>5.08.22.FESC20.v01</v>
      </c>
      <c r="D209" s="136" t="s">
        <v>1046</v>
      </c>
      <c r="E209" s="136" t="s">
        <v>142</v>
      </c>
      <c r="F209" s="136" t="s">
        <v>50</v>
      </c>
      <c r="G209" s="136" t="s">
        <v>3986</v>
      </c>
      <c r="H209" s="136" t="s">
        <v>3946</v>
      </c>
      <c r="I209" s="136" t="s">
        <v>3986</v>
      </c>
      <c r="J209" s="135">
        <v>1825</v>
      </c>
      <c r="K209" s="135">
        <v>0.37</v>
      </c>
      <c r="L209" s="177">
        <v>0</v>
      </c>
      <c r="M209" s="135">
        <v>0</v>
      </c>
      <c r="N209" s="177">
        <v>0</v>
      </c>
      <c r="O209" s="135">
        <v>0</v>
      </c>
      <c r="P209" s="135">
        <v>6</v>
      </c>
      <c r="Q209" s="132">
        <v>0</v>
      </c>
      <c r="R209" s="136" t="s">
        <v>3499</v>
      </c>
      <c r="S209" s="136"/>
      <c r="T209" s="136"/>
      <c r="U209" s="135">
        <v>0</v>
      </c>
      <c r="V209" s="136" t="s">
        <v>1493</v>
      </c>
      <c r="W209" s="136"/>
      <c r="X209" s="136" t="s">
        <v>57</v>
      </c>
      <c r="Y209" s="136"/>
      <c r="Z209" s="130"/>
      <c r="AA209" s="130">
        <v>40809</v>
      </c>
      <c r="AB209" s="136"/>
      <c r="AC209" s="136"/>
      <c r="AD209" s="136"/>
      <c r="AE209" s="136"/>
      <c r="AF209" s="136"/>
      <c r="AG209" s="136"/>
      <c r="AH209" s="136"/>
      <c r="AI209" s="136"/>
      <c r="AJ209" s="136"/>
      <c r="AK209" s="136"/>
      <c r="BN209" s="198" t="s">
        <v>61</v>
      </c>
      <c r="BO209" s="198" t="s">
        <v>3277</v>
      </c>
      <c r="BP209" s="198" t="s">
        <v>3739</v>
      </c>
      <c r="BQ209" s="344" t="s">
        <v>3987</v>
      </c>
      <c r="BR209" s="198" t="s">
        <v>65</v>
      </c>
      <c r="BS209" s="198" t="s">
        <v>66</v>
      </c>
      <c r="BT209" s="344" t="s">
        <v>382</v>
      </c>
    </row>
    <row r="210" spans="1:72" x14ac:dyDescent="0.25">
      <c r="A210" s="263" t="str">
        <f t="shared" si="16"/>
        <v>N-RE-CE-010148-E-XX-XX-XX-XX-01</v>
      </c>
      <c r="B210" s="136" t="s">
        <v>3988</v>
      </c>
      <c r="C210" s="136" t="str">
        <f t="shared" si="24"/>
        <v>5.08.23.FESC20.v01</v>
      </c>
      <c r="D210" s="136" t="s">
        <v>1046</v>
      </c>
      <c r="E210" s="136" t="s">
        <v>142</v>
      </c>
      <c r="F210" s="136" t="s">
        <v>50</v>
      </c>
      <c r="G210" s="136" t="s">
        <v>3989</v>
      </c>
      <c r="H210" s="136" t="s">
        <v>3950</v>
      </c>
      <c r="I210" s="136" t="s">
        <v>3989</v>
      </c>
      <c r="J210" s="135">
        <v>1825</v>
      </c>
      <c r="K210" s="135">
        <v>0.37</v>
      </c>
      <c r="L210" s="177">
        <v>0</v>
      </c>
      <c r="M210" s="135">
        <v>0</v>
      </c>
      <c r="N210" s="177">
        <v>0</v>
      </c>
      <c r="O210" s="135">
        <v>0</v>
      </c>
      <c r="P210" s="135">
        <v>6</v>
      </c>
      <c r="Q210" s="132">
        <v>0</v>
      </c>
      <c r="R210" s="136" t="s">
        <v>3499</v>
      </c>
      <c r="S210" s="136"/>
      <c r="T210" s="136"/>
      <c r="U210" s="135">
        <v>0</v>
      </c>
      <c r="V210" s="136" t="s">
        <v>1493</v>
      </c>
      <c r="W210" s="136"/>
      <c r="X210" s="136" t="s">
        <v>57</v>
      </c>
      <c r="Y210" s="136"/>
      <c r="Z210" s="130"/>
      <c r="AA210" s="130">
        <v>40809</v>
      </c>
      <c r="AB210" s="136"/>
      <c r="AC210" s="136"/>
      <c r="AD210" s="136"/>
      <c r="AE210" s="136"/>
      <c r="AF210" s="136"/>
      <c r="AG210" s="136"/>
      <c r="AH210" s="136"/>
      <c r="AI210" s="136"/>
      <c r="AJ210" s="136"/>
      <c r="AK210" s="136"/>
      <c r="BN210" s="198" t="s">
        <v>61</v>
      </c>
      <c r="BO210" s="198" t="s">
        <v>3277</v>
      </c>
      <c r="BP210" s="198" t="s">
        <v>3739</v>
      </c>
      <c r="BQ210" s="344" t="s">
        <v>3990</v>
      </c>
      <c r="BR210" s="198" t="s">
        <v>65</v>
      </c>
      <c r="BS210" s="198" t="s">
        <v>66</v>
      </c>
      <c r="BT210" s="344" t="s">
        <v>382</v>
      </c>
    </row>
    <row r="211" spans="1:72" x14ac:dyDescent="0.25">
      <c r="A211" s="263" t="str">
        <f t="shared" si="16"/>
        <v>N-RE-CE-010149-E-XX-XX-XX-XX-01</v>
      </c>
      <c r="B211" s="136" t="s">
        <v>3991</v>
      </c>
      <c r="C211" s="136" t="str">
        <f t="shared" si="24"/>
        <v>5.08.24.FESC20.v01</v>
      </c>
      <c r="D211" s="136" t="s">
        <v>1046</v>
      </c>
      <c r="E211" s="136" t="s">
        <v>142</v>
      </c>
      <c r="F211" s="136" t="s">
        <v>50</v>
      </c>
      <c r="G211" s="136" t="s">
        <v>3992</v>
      </c>
      <c r="H211" s="136" t="s">
        <v>3954</v>
      </c>
      <c r="I211" s="136" t="s">
        <v>3993</v>
      </c>
      <c r="J211" s="135">
        <v>1825</v>
      </c>
      <c r="K211" s="135">
        <v>0.37</v>
      </c>
      <c r="L211" s="177">
        <v>0</v>
      </c>
      <c r="M211" s="135">
        <v>0</v>
      </c>
      <c r="N211" s="177">
        <v>0</v>
      </c>
      <c r="O211" s="135">
        <v>0</v>
      </c>
      <c r="P211" s="135">
        <v>6</v>
      </c>
      <c r="Q211" s="132">
        <v>0</v>
      </c>
      <c r="R211" s="136" t="s">
        <v>3499</v>
      </c>
      <c r="S211" s="136"/>
      <c r="T211" s="136"/>
      <c r="U211" s="135">
        <v>0</v>
      </c>
      <c r="V211" s="136" t="s">
        <v>1493</v>
      </c>
      <c r="W211" s="136"/>
      <c r="X211" s="136" t="s">
        <v>57</v>
      </c>
      <c r="Y211" s="136"/>
      <c r="Z211" s="130"/>
      <c r="AA211" s="130">
        <v>40809</v>
      </c>
      <c r="AB211" s="136"/>
      <c r="AC211" s="136"/>
      <c r="AD211" s="136"/>
      <c r="AE211" s="136"/>
      <c r="AF211" s="136"/>
      <c r="AG211" s="136"/>
      <c r="AH211" s="136"/>
      <c r="AI211" s="136"/>
      <c r="AJ211" s="136"/>
      <c r="AK211" s="136"/>
      <c r="BN211" s="198" t="s">
        <v>61</v>
      </c>
      <c r="BO211" s="198" t="s">
        <v>3277</v>
      </c>
      <c r="BP211" s="198" t="s">
        <v>3739</v>
      </c>
      <c r="BQ211" s="344" t="s">
        <v>3994</v>
      </c>
      <c r="BR211" s="198" t="s">
        <v>65</v>
      </c>
      <c r="BS211" s="198" t="s">
        <v>66</v>
      </c>
      <c r="BT211" s="344" t="s">
        <v>382</v>
      </c>
    </row>
    <row r="212" spans="1:72" x14ac:dyDescent="0.25">
      <c r="A212" s="263" t="str">
        <f t="shared" si="16"/>
        <v>N-RE-CE-010150-E-XX-XX-XX-XX-02</v>
      </c>
      <c r="B212" s="136" t="s">
        <v>3976</v>
      </c>
      <c r="C212" s="136" t="str">
        <f t="shared" ref="C212:C218" si="25">CONCATENATE(B212,D212,E212)</f>
        <v>5.08.19.FESC20.v01</v>
      </c>
      <c r="D212" s="136" t="s">
        <v>1046</v>
      </c>
      <c r="E212" s="136" t="s">
        <v>142</v>
      </c>
      <c r="F212" s="136" t="s">
        <v>50</v>
      </c>
      <c r="G212" s="136" t="s">
        <v>3995</v>
      </c>
      <c r="H212" s="136" t="s">
        <v>3996</v>
      </c>
      <c r="I212" s="136" t="s">
        <v>3995</v>
      </c>
      <c r="J212" s="135">
        <v>1825</v>
      </c>
      <c r="K212" s="135">
        <v>0.37</v>
      </c>
      <c r="L212" s="177">
        <v>0</v>
      </c>
      <c r="M212" s="135">
        <v>0</v>
      </c>
      <c r="N212" s="177">
        <v>0</v>
      </c>
      <c r="O212" s="135">
        <v>0</v>
      </c>
      <c r="P212" s="135">
        <v>6</v>
      </c>
      <c r="Q212" s="132">
        <v>0</v>
      </c>
      <c r="R212" s="136" t="s">
        <v>3499</v>
      </c>
      <c r="S212" s="136"/>
      <c r="T212" s="136"/>
      <c r="U212" s="135">
        <v>0</v>
      </c>
      <c r="V212" s="136" t="s">
        <v>1493</v>
      </c>
      <c r="W212" s="136"/>
      <c r="X212" s="136" t="s">
        <v>57</v>
      </c>
      <c r="Y212" s="136" t="s">
        <v>3997</v>
      </c>
      <c r="Z212" s="130">
        <v>41851</v>
      </c>
      <c r="AA212" s="130">
        <v>41485</v>
      </c>
      <c r="AB212" s="136"/>
      <c r="AC212" s="136"/>
      <c r="AD212" s="136"/>
      <c r="AE212" s="136"/>
      <c r="AF212" s="136"/>
      <c r="AG212" s="136"/>
      <c r="AH212" s="136"/>
      <c r="AI212" s="136"/>
      <c r="AJ212" s="136"/>
      <c r="AK212" s="136"/>
      <c r="BN212" s="198" t="s">
        <v>61</v>
      </c>
      <c r="BO212" s="198" t="s">
        <v>3277</v>
      </c>
      <c r="BP212" s="198" t="s">
        <v>3739</v>
      </c>
      <c r="BQ212" s="344" t="s">
        <v>3998</v>
      </c>
      <c r="BR212" s="198" t="s">
        <v>65</v>
      </c>
      <c r="BS212" s="198" t="s">
        <v>66</v>
      </c>
      <c r="BT212" s="344" t="s">
        <v>67</v>
      </c>
    </row>
    <row r="213" spans="1:72" x14ac:dyDescent="0.25">
      <c r="A213" s="263" t="str">
        <f t="shared" si="16"/>
        <v>N-RE-CE-010151-E-XX-XX-XX-XX-01</v>
      </c>
      <c r="B213" s="136" t="s">
        <v>3979</v>
      </c>
      <c r="C213" s="136" t="str">
        <f t="shared" si="25"/>
        <v>5.08.20.FESC20.v01</v>
      </c>
      <c r="D213" s="136" t="s">
        <v>1046</v>
      </c>
      <c r="E213" s="136" t="s">
        <v>142</v>
      </c>
      <c r="F213" s="136" t="s">
        <v>50</v>
      </c>
      <c r="G213" s="136" t="s">
        <v>3999</v>
      </c>
      <c r="H213" s="136" t="s">
        <v>4000</v>
      </c>
      <c r="I213" s="136" t="s">
        <v>3999</v>
      </c>
      <c r="J213" s="135">
        <v>1825</v>
      </c>
      <c r="K213" s="135">
        <v>0.37</v>
      </c>
      <c r="L213" s="177">
        <v>0</v>
      </c>
      <c r="M213" s="135">
        <v>0</v>
      </c>
      <c r="N213" s="177">
        <v>0</v>
      </c>
      <c r="O213" s="135">
        <v>0</v>
      </c>
      <c r="P213" s="135">
        <v>6</v>
      </c>
      <c r="Q213" s="132">
        <v>0</v>
      </c>
      <c r="R213" s="136" t="s">
        <v>3499</v>
      </c>
      <c r="S213" s="136"/>
      <c r="T213" s="136"/>
      <c r="U213" s="135">
        <v>0</v>
      </c>
      <c r="V213" s="136" t="s">
        <v>1493</v>
      </c>
      <c r="W213" s="136"/>
      <c r="X213" s="136" t="s">
        <v>57</v>
      </c>
      <c r="Y213" s="136"/>
      <c r="Z213" s="130"/>
      <c r="AA213" s="130">
        <v>41485</v>
      </c>
      <c r="AB213" s="136"/>
      <c r="AC213" s="136"/>
      <c r="AD213" s="136"/>
      <c r="AE213" s="136"/>
      <c r="AF213" s="136"/>
      <c r="AG213" s="136"/>
      <c r="AH213" s="136"/>
      <c r="AI213" s="136"/>
      <c r="AJ213" s="136"/>
      <c r="AK213" s="136"/>
      <c r="BN213" s="198" t="s">
        <v>61</v>
      </c>
      <c r="BO213" s="198" t="s">
        <v>3277</v>
      </c>
      <c r="BP213" s="198" t="s">
        <v>3739</v>
      </c>
      <c r="BQ213" s="344" t="s">
        <v>4001</v>
      </c>
      <c r="BR213" s="198" t="s">
        <v>65</v>
      </c>
      <c r="BS213" s="198" t="s">
        <v>66</v>
      </c>
      <c r="BT213" s="344" t="s">
        <v>382</v>
      </c>
    </row>
    <row r="214" spans="1:72" x14ac:dyDescent="0.25">
      <c r="A214" s="263" t="str">
        <f t="shared" si="16"/>
        <v>N-RE-CE-010152-E-XX-XX-XX-XX-01</v>
      </c>
      <c r="B214" s="136" t="s">
        <v>3982</v>
      </c>
      <c r="C214" s="136" t="str">
        <f t="shared" si="25"/>
        <v>5.08.21.FESC20.v01</v>
      </c>
      <c r="D214" s="136" t="s">
        <v>1046</v>
      </c>
      <c r="E214" s="136" t="s">
        <v>142</v>
      </c>
      <c r="F214" s="136" t="s">
        <v>50</v>
      </c>
      <c r="G214" s="136" t="s">
        <v>4002</v>
      </c>
      <c r="H214" s="136" t="s">
        <v>4003</v>
      </c>
      <c r="I214" s="136" t="s">
        <v>4002</v>
      </c>
      <c r="J214" s="135">
        <v>1825</v>
      </c>
      <c r="K214" s="135">
        <v>0.37</v>
      </c>
      <c r="L214" s="177">
        <v>0</v>
      </c>
      <c r="M214" s="135">
        <v>0</v>
      </c>
      <c r="N214" s="177">
        <v>0</v>
      </c>
      <c r="O214" s="135">
        <v>0</v>
      </c>
      <c r="P214" s="135">
        <v>6</v>
      </c>
      <c r="Q214" s="132">
        <v>0</v>
      </c>
      <c r="R214" s="136" t="s">
        <v>3499</v>
      </c>
      <c r="S214" s="136"/>
      <c r="T214" s="136"/>
      <c r="U214" s="135">
        <v>0</v>
      </c>
      <c r="V214" s="136" t="s">
        <v>1493</v>
      </c>
      <c r="W214" s="136"/>
      <c r="X214" s="136" t="s">
        <v>57</v>
      </c>
      <c r="Y214" s="136"/>
      <c r="Z214" s="130"/>
      <c r="AA214" s="130">
        <v>41485</v>
      </c>
      <c r="AB214" s="136"/>
      <c r="AC214" s="136"/>
      <c r="AD214" s="136"/>
      <c r="AE214" s="136"/>
      <c r="AF214" s="136"/>
      <c r="AG214" s="136"/>
      <c r="AH214" s="136"/>
      <c r="AI214" s="136"/>
      <c r="AJ214" s="136"/>
      <c r="AK214" s="136"/>
      <c r="BN214" s="198" t="s">
        <v>61</v>
      </c>
      <c r="BO214" s="198" t="s">
        <v>3277</v>
      </c>
      <c r="BP214" s="198" t="s">
        <v>3739</v>
      </c>
      <c r="BQ214" s="344" t="s">
        <v>4004</v>
      </c>
      <c r="BR214" s="198" t="s">
        <v>65</v>
      </c>
      <c r="BS214" s="198" t="s">
        <v>66</v>
      </c>
      <c r="BT214" s="344" t="s">
        <v>382</v>
      </c>
    </row>
    <row r="215" spans="1:72" x14ac:dyDescent="0.25">
      <c r="A215" s="263" t="str">
        <f t="shared" si="16"/>
        <v>N-RE-CE-010153-E-XX-XX-XX-XX-01</v>
      </c>
      <c r="B215" s="136" t="s">
        <v>3985</v>
      </c>
      <c r="C215" s="136" t="str">
        <f t="shared" si="25"/>
        <v>5.08.22.FESC20.v01</v>
      </c>
      <c r="D215" s="136" t="s">
        <v>1046</v>
      </c>
      <c r="E215" s="136" t="s">
        <v>142</v>
      </c>
      <c r="F215" s="136" t="s">
        <v>50</v>
      </c>
      <c r="G215" s="136" t="s">
        <v>4005</v>
      </c>
      <c r="H215" s="136" t="s">
        <v>4006</v>
      </c>
      <c r="I215" s="136" t="s">
        <v>4005</v>
      </c>
      <c r="J215" s="135">
        <v>1825</v>
      </c>
      <c r="K215" s="135">
        <v>0.37</v>
      </c>
      <c r="L215" s="177">
        <v>0</v>
      </c>
      <c r="M215" s="135">
        <v>0</v>
      </c>
      <c r="N215" s="177">
        <v>0</v>
      </c>
      <c r="O215" s="135">
        <v>0</v>
      </c>
      <c r="P215" s="135">
        <v>6</v>
      </c>
      <c r="Q215" s="132">
        <v>0</v>
      </c>
      <c r="R215" s="136" t="s">
        <v>3499</v>
      </c>
      <c r="S215" s="136"/>
      <c r="T215" s="136"/>
      <c r="U215" s="135">
        <v>0</v>
      </c>
      <c r="V215" s="136" t="s">
        <v>1493</v>
      </c>
      <c r="W215" s="136"/>
      <c r="X215" s="136" t="s">
        <v>57</v>
      </c>
      <c r="Y215" s="136"/>
      <c r="Z215" s="130"/>
      <c r="AA215" s="130">
        <v>41485</v>
      </c>
      <c r="AB215" s="136"/>
      <c r="AC215" s="136"/>
      <c r="AD215" s="136"/>
      <c r="AE215" s="136"/>
      <c r="AF215" s="136"/>
      <c r="AG215" s="136"/>
      <c r="AH215" s="136"/>
      <c r="AI215" s="136"/>
      <c r="AJ215" s="136"/>
      <c r="AK215" s="136"/>
      <c r="BN215" s="198" t="s">
        <v>61</v>
      </c>
      <c r="BO215" s="198" t="s">
        <v>3277</v>
      </c>
      <c r="BP215" s="198" t="s">
        <v>3739</v>
      </c>
      <c r="BQ215" s="344" t="s">
        <v>4007</v>
      </c>
      <c r="BR215" s="198" t="s">
        <v>65</v>
      </c>
      <c r="BS215" s="198" t="s">
        <v>66</v>
      </c>
      <c r="BT215" s="344" t="s">
        <v>382</v>
      </c>
    </row>
    <row r="216" spans="1:72" x14ac:dyDescent="0.25">
      <c r="A216" s="263" t="str">
        <f t="shared" si="16"/>
        <v>N-RE-CE-010154-E-XX-XX-XX-XX-01</v>
      </c>
      <c r="B216" s="136" t="s">
        <v>3988</v>
      </c>
      <c r="C216" s="136" t="str">
        <f t="shared" si="25"/>
        <v>5.08.23.FESC20.v01</v>
      </c>
      <c r="D216" s="136" t="s">
        <v>1046</v>
      </c>
      <c r="E216" s="136" t="s">
        <v>142</v>
      </c>
      <c r="F216" s="136" t="s">
        <v>50</v>
      </c>
      <c r="G216" s="136" t="s">
        <v>4008</v>
      </c>
      <c r="H216" s="136" t="s">
        <v>4009</v>
      </c>
      <c r="I216" s="136" t="s">
        <v>4008</v>
      </c>
      <c r="J216" s="135">
        <v>1825</v>
      </c>
      <c r="K216" s="135">
        <v>0.37</v>
      </c>
      <c r="L216" s="177">
        <v>0</v>
      </c>
      <c r="M216" s="135">
        <v>0</v>
      </c>
      <c r="N216" s="177">
        <v>0</v>
      </c>
      <c r="O216" s="135">
        <v>0</v>
      </c>
      <c r="P216" s="135">
        <v>6</v>
      </c>
      <c r="Q216" s="132">
        <v>0</v>
      </c>
      <c r="R216" s="136" t="s">
        <v>3499</v>
      </c>
      <c r="S216" s="136"/>
      <c r="T216" s="136"/>
      <c r="U216" s="135">
        <v>0</v>
      </c>
      <c r="V216" s="136" t="s">
        <v>1493</v>
      </c>
      <c r="W216" s="136"/>
      <c r="X216" s="136" t="s">
        <v>57</v>
      </c>
      <c r="Y216" s="136"/>
      <c r="Z216" s="130"/>
      <c r="AA216" s="130">
        <v>41485</v>
      </c>
      <c r="AB216" s="136"/>
      <c r="AC216" s="136"/>
      <c r="AD216" s="136"/>
      <c r="AE216" s="136"/>
      <c r="AF216" s="136"/>
      <c r="AG216" s="136"/>
      <c r="AH216" s="136"/>
      <c r="AI216" s="136"/>
      <c r="AJ216" s="136"/>
      <c r="AK216" s="136"/>
      <c r="BN216" s="198" t="s">
        <v>61</v>
      </c>
      <c r="BO216" s="198" t="s">
        <v>3277</v>
      </c>
      <c r="BP216" s="198" t="s">
        <v>3739</v>
      </c>
      <c r="BQ216" s="344" t="s">
        <v>4010</v>
      </c>
      <c r="BR216" s="198" t="s">
        <v>65</v>
      </c>
      <c r="BS216" s="198" t="s">
        <v>66</v>
      </c>
      <c r="BT216" s="344" t="s">
        <v>382</v>
      </c>
    </row>
    <row r="217" spans="1:72" x14ac:dyDescent="0.25">
      <c r="A217" s="263" t="str">
        <f t="shared" si="16"/>
        <v>N-RE-CE-010155-E-XX-XX-XX-XX-01</v>
      </c>
      <c r="B217" s="136" t="s">
        <v>3991</v>
      </c>
      <c r="C217" s="136" t="str">
        <f t="shared" si="25"/>
        <v>5.08.24.FESC20.v01</v>
      </c>
      <c r="D217" s="136" t="s">
        <v>1046</v>
      </c>
      <c r="E217" s="136" t="s">
        <v>142</v>
      </c>
      <c r="F217" s="136" t="s">
        <v>50</v>
      </c>
      <c r="G217" s="136" t="s">
        <v>4011</v>
      </c>
      <c r="H217" s="136" t="s">
        <v>4012</v>
      </c>
      <c r="I217" s="136" t="s">
        <v>4013</v>
      </c>
      <c r="J217" s="135">
        <v>1825</v>
      </c>
      <c r="K217" s="135">
        <v>0.37</v>
      </c>
      <c r="L217" s="177">
        <v>0</v>
      </c>
      <c r="M217" s="135">
        <v>0</v>
      </c>
      <c r="N217" s="177">
        <v>0</v>
      </c>
      <c r="O217" s="135">
        <v>0</v>
      </c>
      <c r="P217" s="135">
        <v>6</v>
      </c>
      <c r="Q217" s="132">
        <v>0</v>
      </c>
      <c r="R217" s="136" t="s">
        <v>3499</v>
      </c>
      <c r="S217" s="136"/>
      <c r="T217" s="136"/>
      <c r="U217" s="135">
        <v>0</v>
      </c>
      <c r="V217" s="136" t="s">
        <v>1493</v>
      </c>
      <c r="W217" s="136"/>
      <c r="X217" s="136" t="s">
        <v>57</v>
      </c>
      <c r="Y217" s="136"/>
      <c r="Z217" s="130"/>
      <c r="AA217" s="130">
        <v>41485</v>
      </c>
      <c r="AB217" s="136"/>
      <c r="AC217" s="136"/>
      <c r="AD217" s="136"/>
      <c r="AE217" s="136"/>
      <c r="AF217" s="136"/>
      <c r="AG217" s="136"/>
      <c r="AH217" s="136"/>
      <c r="AI217" s="136"/>
      <c r="AJ217" s="136"/>
      <c r="AK217" s="136"/>
      <c r="BN217" s="198" t="s">
        <v>61</v>
      </c>
      <c r="BO217" s="198" t="s">
        <v>3277</v>
      </c>
      <c r="BP217" s="198" t="s">
        <v>3739</v>
      </c>
      <c r="BQ217" s="344" t="s">
        <v>4014</v>
      </c>
      <c r="BR217" s="198" t="s">
        <v>65</v>
      </c>
      <c r="BS217" s="198" t="s">
        <v>66</v>
      </c>
      <c r="BT217" s="344" t="s">
        <v>382</v>
      </c>
    </row>
    <row r="218" spans="1:72" x14ac:dyDescent="0.25">
      <c r="A218" s="263" t="str">
        <f t="shared" si="16"/>
        <v>N-RE-CE-010209-E-XX-XX-XX-XX-01</v>
      </c>
      <c r="B218" s="140" t="s">
        <v>4015</v>
      </c>
      <c r="C218" s="147" t="str">
        <f t="shared" si="25"/>
        <v>5.08.29.FESC20.v01</v>
      </c>
      <c r="D218" s="147" t="s">
        <v>1046</v>
      </c>
      <c r="E218" s="147" t="s">
        <v>142</v>
      </c>
      <c r="F218" s="147" t="s">
        <v>50</v>
      </c>
      <c r="G218" s="147" t="s">
        <v>4016</v>
      </c>
      <c r="H218" s="147" t="s">
        <v>3913</v>
      </c>
      <c r="I218" s="147" t="s">
        <v>4016</v>
      </c>
      <c r="J218" s="354">
        <v>1825</v>
      </c>
      <c r="K218" s="354">
        <v>0.37</v>
      </c>
      <c r="L218" s="358">
        <v>3.5945945945945947E-2</v>
      </c>
      <c r="M218" s="354">
        <v>24.3</v>
      </c>
      <c r="N218" s="358">
        <v>1.3299999999999999E-2</v>
      </c>
      <c r="O218" s="359"/>
      <c r="P218" s="354">
        <v>6</v>
      </c>
      <c r="Q218" s="360">
        <v>0</v>
      </c>
      <c r="R218" s="147" t="s">
        <v>3499</v>
      </c>
      <c r="S218" s="123"/>
      <c r="T218" s="123"/>
      <c r="U218" s="473">
        <v>0</v>
      </c>
      <c r="V218" s="140" t="s">
        <v>1493</v>
      </c>
      <c r="W218" s="123"/>
      <c r="X218" s="123" t="s">
        <v>57</v>
      </c>
      <c r="Y218" s="123"/>
      <c r="Z218" s="356"/>
      <c r="AA218" s="356">
        <v>42580</v>
      </c>
      <c r="AB218" s="123"/>
      <c r="AC218" s="123"/>
      <c r="AD218" s="123" t="s">
        <v>4017</v>
      </c>
      <c r="AE218" s="123"/>
      <c r="AF218" s="123"/>
      <c r="AG218" s="123"/>
      <c r="AH218" s="123"/>
      <c r="AI218" s="123"/>
      <c r="AJ218" s="123"/>
      <c r="AK218" s="123"/>
      <c r="BN218" s="198" t="s">
        <v>61</v>
      </c>
      <c r="BO218" s="198" t="s">
        <v>3277</v>
      </c>
      <c r="BP218" s="198" t="s">
        <v>3739</v>
      </c>
      <c r="BQ218" s="344" t="s">
        <v>4018</v>
      </c>
      <c r="BR218" s="198" t="s">
        <v>65</v>
      </c>
      <c r="BS218" s="198" t="s">
        <v>66</v>
      </c>
      <c r="BT218" s="344" t="s">
        <v>382</v>
      </c>
    </row>
    <row r="219" spans="1:72" x14ac:dyDescent="0.25">
      <c r="A219" s="263" t="str">
        <f t="shared" si="16"/>
        <v>N-RE-CE-010210-E-XX-XX-XX-XX-01</v>
      </c>
      <c r="B219" s="140" t="s">
        <v>4019</v>
      </c>
      <c r="C219" s="147" t="str">
        <f t="shared" ref="C219:C235" si="26">CONCATENATE(B219,D219,E219)</f>
        <v>5.08.30.FESC20.v01</v>
      </c>
      <c r="D219" s="147" t="s">
        <v>1046</v>
      </c>
      <c r="E219" s="147" t="s">
        <v>142</v>
      </c>
      <c r="F219" s="147" t="s">
        <v>50</v>
      </c>
      <c r="G219" s="147" t="s">
        <v>4020</v>
      </c>
      <c r="H219" s="147" t="s">
        <v>3916</v>
      </c>
      <c r="I219" s="147" t="s">
        <v>4020</v>
      </c>
      <c r="J219" s="354">
        <v>1825</v>
      </c>
      <c r="K219" s="354">
        <v>0.37</v>
      </c>
      <c r="L219" s="358">
        <v>9.2162162162162165E-2</v>
      </c>
      <c r="M219" s="354">
        <v>62.1</v>
      </c>
      <c r="N219" s="358">
        <v>3.4099999999999998E-2</v>
      </c>
      <c r="O219" s="359"/>
      <c r="P219" s="354">
        <v>6</v>
      </c>
      <c r="Q219" s="360">
        <v>0</v>
      </c>
      <c r="R219" s="147" t="s">
        <v>3499</v>
      </c>
      <c r="S219" s="123"/>
      <c r="T219" s="123"/>
      <c r="U219" s="473">
        <v>0</v>
      </c>
      <c r="V219" s="140" t="s">
        <v>1493</v>
      </c>
      <c r="W219" s="123"/>
      <c r="X219" s="123" t="s">
        <v>57</v>
      </c>
      <c r="Y219" s="123"/>
      <c r="Z219" s="356"/>
      <c r="AA219" s="356">
        <v>42580</v>
      </c>
      <c r="AB219" s="123"/>
      <c r="AC219" s="123"/>
      <c r="AD219" s="123" t="s">
        <v>4017</v>
      </c>
      <c r="AE219" s="123"/>
      <c r="AF219" s="123"/>
      <c r="AG219" s="123"/>
      <c r="AH219" s="123"/>
      <c r="AI219" s="123"/>
      <c r="AJ219" s="123"/>
      <c r="AK219" s="123"/>
      <c r="BN219" s="198" t="s">
        <v>61</v>
      </c>
      <c r="BO219" s="198" t="s">
        <v>3277</v>
      </c>
      <c r="BP219" s="198" t="s">
        <v>3739</v>
      </c>
      <c r="BQ219" s="344" t="s">
        <v>4021</v>
      </c>
      <c r="BR219" s="198" t="s">
        <v>65</v>
      </c>
      <c r="BS219" s="198" t="s">
        <v>66</v>
      </c>
      <c r="BT219" s="344" t="s">
        <v>382</v>
      </c>
    </row>
    <row r="220" spans="1:72" x14ac:dyDescent="0.25">
      <c r="A220" s="263" t="str">
        <f t="shared" si="16"/>
        <v>N-RE-CE-010211-E-XX-XX-XX-XX-01</v>
      </c>
      <c r="B220" s="140" t="s">
        <v>4022</v>
      </c>
      <c r="C220" s="147" t="str">
        <f t="shared" si="26"/>
        <v>5.08.31.FESC20.v01</v>
      </c>
      <c r="D220" s="147" t="s">
        <v>1046</v>
      </c>
      <c r="E220" s="147" t="s">
        <v>142</v>
      </c>
      <c r="F220" s="147" t="s">
        <v>50</v>
      </c>
      <c r="G220" s="147" t="s">
        <v>4023</v>
      </c>
      <c r="H220" s="147" t="s">
        <v>3919</v>
      </c>
      <c r="I220" s="147" t="s">
        <v>4023</v>
      </c>
      <c r="J220" s="354">
        <v>1825</v>
      </c>
      <c r="K220" s="354">
        <v>0.37</v>
      </c>
      <c r="L220" s="358">
        <v>0.15513513513513513</v>
      </c>
      <c r="M220" s="354">
        <v>104.8</v>
      </c>
      <c r="N220" s="358">
        <v>5.74E-2</v>
      </c>
      <c r="O220" s="359"/>
      <c r="P220" s="354">
        <v>6</v>
      </c>
      <c r="Q220" s="360">
        <v>0</v>
      </c>
      <c r="R220" s="147" t="s">
        <v>3499</v>
      </c>
      <c r="S220" s="123"/>
      <c r="T220" s="123"/>
      <c r="U220" s="473">
        <v>0</v>
      </c>
      <c r="V220" s="140" t="s">
        <v>1493</v>
      </c>
      <c r="W220" s="123"/>
      <c r="X220" s="123" t="s">
        <v>57</v>
      </c>
      <c r="Y220" s="123"/>
      <c r="Z220" s="356"/>
      <c r="AA220" s="356">
        <v>42580</v>
      </c>
      <c r="AB220" s="123"/>
      <c r="AC220" s="123"/>
      <c r="AD220" s="123" t="s">
        <v>4017</v>
      </c>
      <c r="AE220" s="123"/>
      <c r="AF220" s="123"/>
      <c r="AG220" s="123"/>
      <c r="AH220" s="123"/>
      <c r="AI220" s="123"/>
      <c r="AJ220" s="123"/>
      <c r="AK220" s="123"/>
      <c r="BN220" s="198" t="s">
        <v>61</v>
      </c>
      <c r="BO220" s="198" t="s">
        <v>3277</v>
      </c>
      <c r="BP220" s="198" t="s">
        <v>3739</v>
      </c>
      <c r="BQ220" s="344" t="s">
        <v>4024</v>
      </c>
      <c r="BR220" s="198" t="s">
        <v>65</v>
      </c>
      <c r="BS220" s="198" t="s">
        <v>66</v>
      </c>
      <c r="BT220" s="344" t="s">
        <v>382</v>
      </c>
    </row>
    <row r="221" spans="1:72" x14ac:dyDescent="0.25">
      <c r="A221" s="263" t="str">
        <f t="shared" si="16"/>
        <v>N-RE-CE-010212-E-XX-XX-XX-XX-01</v>
      </c>
      <c r="B221" s="140" t="s">
        <v>4025</v>
      </c>
      <c r="C221" s="147" t="str">
        <f t="shared" si="26"/>
        <v>5.08.32.FESC20.v01</v>
      </c>
      <c r="D221" s="147" t="s">
        <v>1046</v>
      </c>
      <c r="E221" s="147" t="s">
        <v>142</v>
      </c>
      <c r="F221" s="147" t="s">
        <v>50</v>
      </c>
      <c r="G221" s="147" t="s">
        <v>4026</v>
      </c>
      <c r="H221" s="147" t="s">
        <v>3922</v>
      </c>
      <c r="I221" s="147" t="s">
        <v>4026</v>
      </c>
      <c r="J221" s="354">
        <v>1825</v>
      </c>
      <c r="K221" s="354">
        <v>0.37</v>
      </c>
      <c r="L221" s="358">
        <v>0.23405405405405405</v>
      </c>
      <c r="M221" s="354">
        <v>158.1</v>
      </c>
      <c r="N221" s="358">
        <v>8.6599999999999996E-2</v>
      </c>
      <c r="O221" s="359"/>
      <c r="P221" s="354">
        <v>6</v>
      </c>
      <c r="Q221" s="360">
        <v>0</v>
      </c>
      <c r="R221" s="147" t="s">
        <v>3499</v>
      </c>
      <c r="S221" s="123"/>
      <c r="T221" s="123"/>
      <c r="U221" s="473">
        <v>0</v>
      </c>
      <c r="V221" s="140" t="s">
        <v>1493</v>
      </c>
      <c r="W221" s="123"/>
      <c r="X221" s="123" t="s">
        <v>57</v>
      </c>
      <c r="Y221" s="123"/>
      <c r="Z221" s="356"/>
      <c r="AA221" s="356">
        <v>42580</v>
      </c>
      <c r="AB221" s="123"/>
      <c r="AC221" s="123"/>
      <c r="AD221" s="123" t="s">
        <v>4017</v>
      </c>
      <c r="AE221" s="123"/>
      <c r="AF221" s="123"/>
      <c r="AG221" s="123"/>
      <c r="AH221" s="123"/>
      <c r="AI221" s="123"/>
      <c r="AJ221" s="123"/>
      <c r="AK221" s="123"/>
      <c r="BN221" s="198" t="s">
        <v>61</v>
      </c>
      <c r="BO221" s="198" t="s">
        <v>3277</v>
      </c>
      <c r="BP221" s="198" t="s">
        <v>3739</v>
      </c>
      <c r="BQ221" s="344" t="s">
        <v>4027</v>
      </c>
      <c r="BR221" s="198" t="s">
        <v>65</v>
      </c>
      <c r="BS221" s="198" t="s">
        <v>66</v>
      </c>
      <c r="BT221" s="344" t="s">
        <v>382</v>
      </c>
    </row>
    <row r="222" spans="1:72" x14ac:dyDescent="0.25">
      <c r="A222" s="263" t="str">
        <f t="shared" si="16"/>
        <v>N-RE-CE-010213-E-XX-XX-XX-XX-01</v>
      </c>
      <c r="B222" s="140" t="s">
        <v>4028</v>
      </c>
      <c r="C222" s="147" t="str">
        <f t="shared" si="26"/>
        <v>5.08.33.FESC20.v01</v>
      </c>
      <c r="D222" s="147" t="s">
        <v>1046</v>
      </c>
      <c r="E222" s="147" t="s">
        <v>142</v>
      </c>
      <c r="F222" s="147" t="s">
        <v>50</v>
      </c>
      <c r="G222" s="147" t="s">
        <v>4029</v>
      </c>
      <c r="H222" s="147" t="s">
        <v>3925</v>
      </c>
      <c r="I222" s="147" t="s">
        <v>4029</v>
      </c>
      <c r="J222" s="354">
        <v>1825</v>
      </c>
      <c r="K222" s="354">
        <v>0.37</v>
      </c>
      <c r="L222" s="358">
        <v>0.33216216216216216</v>
      </c>
      <c r="M222" s="354">
        <v>224.3</v>
      </c>
      <c r="N222" s="358">
        <v>0.1229</v>
      </c>
      <c r="O222" s="359"/>
      <c r="P222" s="354">
        <v>6</v>
      </c>
      <c r="Q222" s="360">
        <v>0</v>
      </c>
      <c r="R222" s="147" t="s">
        <v>3499</v>
      </c>
      <c r="S222" s="123"/>
      <c r="T222" s="123"/>
      <c r="U222" s="473">
        <v>0</v>
      </c>
      <c r="V222" s="140" t="s">
        <v>1493</v>
      </c>
      <c r="W222" s="123"/>
      <c r="X222" s="123" t="s">
        <v>57</v>
      </c>
      <c r="Y222" s="123"/>
      <c r="Z222" s="356"/>
      <c r="AA222" s="356">
        <v>42580</v>
      </c>
      <c r="AB222" s="123"/>
      <c r="AC222" s="123"/>
      <c r="AD222" s="123" t="s">
        <v>4017</v>
      </c>
      <c r="AE222" s="123"/>
      <c r="AF222" s="123"/>
      <c r="AG222" s="123"/>
      <c r="AH222" s="123"/>
      <c r="AI222" s="123"/>
      <c r="AJ222" s="123"/>
      <c r="AK222" s="123"/>
      <c r="BN222" s="198" t="s">
        <v>61</v>
      </c>
      <c r="BO222" s="198" t="s">
        <v>3277</v>
      </c>
      <c r="BP222" s="198" t="s">
        <v>3739</v>
      </c>
      <c r="BQ222" s="344" t="s">
        <v>4030</v>
      </c>
      <c r="BR222" s="198" t="s">
        <v>65</v>
      </c>
      <c r="BS222" s="198" t="s">
        <v>66</v>
      </c>
      <c r="BT222" s="344" t="s">
        <v>382</v>
      </c>
    </row>
    <row r="223" spans="1:72" x14ac:dyDescent="0.25">
      <c r="A223" s="263" t="str">
        <f t="shared" si="16"/>
        <v>N-RE-CE-010214-E-XX-XX-XX-XX-01</v>
      </c>
      <c r="B223" s="140" t="s">
        <v>4031</v>
      </c>
      <c r="C223" s="147" t="str">
        <f t="shared" si="26"/>
        <v>5.08.34.FESC20.v01</v>
      </c>
      <c r="D223" s="147" t="s">
        <v>1046</v>
      </c>
      <c r="E223" s="147" t="s">
        <v>142</v>
      </c>
      <c r="F223" s="147" t="s">
        <v>50</v>
      </c>
      <c r="G223" s="147" t="s">
        <v>4032</v>
      </c>
      <c r="H223" s="147" t="s">
        <v>3929</v>
      </c>
      <c r="I223" s="147" t="s">
        <v>4033</v>
      </c>
      <c r="J223" s="354">
        <v>1825</v>
      </c>
      <c r="K223" s="354">
        <v>0.37</v>
      </c>
      <c r="L223" s="358">
        <v>0.4727027027027027</v>
      </c>
      <c r="M223" s="354">
        <v>319.2</v>
      </c>
      <c r="N223" s="358">
        <v>0.1749</v>
      </c>
      <c r="O223" s="359"/>
      <c r="P223" s="354">
        <v>6</v>
      </c>
      <c r="Q223" s="360">
        <v>0</v>
      </c>
      <c r="R223" s="147" t="s">
        <v>3499</v>
      </c>
      <c r="S223" s="123"/>
      <c r="T223" s="123"/>
      <c r="U223" s="473">
        <v>0</v>
      </c>
      <c r="V223" s="140" t="s">
        <v>1493</v>
      </c>
      <c r="W223" s="123"/>
      <c r="X223" s="123" t="s">
        <v>57</v>
      </c>
      <c r="Y223" s="123"/>
      <c r="Z223" s="356"/>
      <c r="AA223" s="356">
        <v>42580</v>
      </c>
      <c r="AB223" s="123"/>
      <c r="AC223" s="123"/>
      <c r="AD223" s="123" t="s">
        <v>4017</v>
      </c>
      <c r="AE223" s="123"/>
      <c r="AF223" s="123"/>
      <c r="AG223" s="123"/>
      <c r="AH223" s="123"/>
      <c r="AI223" s="123"/>
      <c r="AJ223" s="123"/>
      <c r="AK223" s="123"/>
      <c r="BN223" s="198" t="s">
        <v>61</v>
      </c>
      <c r="BO223" s="198" t="s">
        <v>3277</v>
      </c>
      <c r="BP223" s="198" t="s">
        <v>3739</v>
      </c>
      <c r="BQ223" s="344" t="s">
        <v>4034</v>
      </c>
      <c r="BR223" s="198" t="s">
        <v>65</v>
      </c>
      <c r="BS223" s="198" t="s">
        <v>66</v>
      </c>
      <c r="BT223" s="344" t="s">
        <v>382</v>
      </c>
    </row>
    <row r="224" spans="1:72" x14ac:dyDescent="0.25">
      <c r="A224" s="263" t="str">
        <f t="shared" si="16"/>
        <v>N-RE-CE-010215-E-XX-XX-XX-XX-01</v>
      </c>
      <c r="B224" s="140" t="s">
        <v>4035</v>
      </c>
      <c r="C224" s="147" t="str">
        <f t="shared" si="26"/>
        <v>5.08.35.FESC20.v01</v>
      </c>
      <c r="D224" s="147" t="s">
        <v>1046</v>
      </c>
      <c r="E224" s="147" t="s">
        <v>142</v>
      </c>
      <c r="F224" s="147" t="s">
        <v>50</v>
      </c>
      <c r="G224" s="147" t="s">
        <v>4036</v>
      </c>
      <c r="H224" s="147" t="s">
        <v>3934</v>
      </c>
      <c r="I224" s="147" t="s">
        <v>4036</v>
      </c>
      <c r="J224" s="354">
        <v>1825</v>
      </c>
      <c r="K224" s="354">
        <v>0.37</v>
      </c>
      <c r="L224" s="358">
        <v>4.5135135135135132E-2</v>
      </c>
      <c r="M224" s="354">
        <v>32.200000000000003</v>
      </c>
      <c r="N224" s="358">
        <v>1.67E-2</v>
      </c>
      <c r="O224" s="359"/>
      <c r="P224" s="354">
        <v>6</v>
      </c>
      <c r="Q224" s="360">
        <v>0</v>
      </c>
      <c r="R224" s="147" t="s">
        <v>3499</v>
      </c>
      <c r="S224" s="123"/>
      <c r="T224" s="123"/>
      <c r="U224" s="473">
        <v>0</v>
      </c>
      <c r="V224" s="140" t="s">
        <v>1493</v>
      </c>
      <c r="W224" s="123"/>
      <c r="X224" s="123" t="s">
        <v>57</v>
      </c>
      <c r="Y224" s="123"/>
      <c r="Z224" s="356"/>
      <c r="AA224" s="356">
        <v>42580</v>
      </c>
      <c r="AB224" s="123"/>
      <c r="AC224" s="123"/>
      <c r="AD224" s="123" t="s">
        <v>4017</v>
      </c>
      <c r="AE224" s="123"/>
      <c r="AF224" s="123"/>
      <c r="AG224" s="123"/>
      <c r="AH224" s="123"/>
      <c r="AI224" s="123"/>
      <c r="AJ224" s="123"/>
      <c r="AK224" s="123"/>
      <c r="BN224" s="198" t="s">
        <v>61</v>
      </c>
      <c r="BO224" s="198" t="s">
        <v>3277</v>
      </c>
      <c r="BP224" s="198" t="s">
        <v>3739</v>
      </c>
      <c r="BQ224" s="344" t="s">
        <v>4037</v>
      </c>
      <c r="BR224" s="198" t="s">
        <v>65</v>
      </c>
      <c r="BS224" s="198" t="s">
        <v>66</v>
      </c>
      <c r="BT224" s="344" t="s">
        <v>382</v>
      </c>
    </row>
    <row r="225" spans="1:72" x14ac:dyDescent="0.25">
      <c r="A225" s="263" t="str">
        <f t="shared" si="16"/>
        <v>N-RE-CE-010216-E-XX-XX-XX-XX-01</v>
      </c>
      <c r="B225" s="140" t="s">
        <v>4038</v>
      </c>
      <c r="C225" s="147" t="str">
        <f t="shared" si="26"/>
        <v>5.08.36.FESC20.v01</v>
      </c>
      <c r="D225" s="147" t="s">
        <v>1046</v>
      </c>
      <c r="E225" s="147" t="s">
        <v>142</v>
      </c>
      <c r="F225" s="147" t="s">
        <v>50</v>
      </c>
      <c r="G225" s="147" t="s">
        <v>4039</v>
      </c>
      <c r="H225" s="147" t="s">
        <v>3938</v>
      </c>
      <c r="I225" s="147" t="s">
        <v>4039</v>
      </c>
      <c r="J225" s="354">
        <v>1825</v>
      </c>
      <c r="K225" s="354">
        <v>0.37</v>
      </c>
      <c r="L225" s="358">
        <v>0.10405405405405406</v>
      </c>
      <c r="M225" s="354">
        <v>79</v>
      </c>
      <c r="N225" s="358">
        <v>3.85E-2</v>
      </c>
      <c r="O225" s="359"/>
      <c r="P225" s="354">
        <v>6</v>
      </c>
      <c r="Q225" s="360">
        <v>0</v>
      </c>
      <c r="R225" s="147" t="s">
        <v>3499</v>
      </c>
      <c r="S225" s="123"/>
      <c r="T225" s="123"/>
      <c r="U225" s="473">
        <v>0</v>
      </c>
      <c r="V225" s="140" t="s">
        <v>1493</v>
      </c>
      <c r="W225" s="123"/>
      <c r="X225" s="123" t="s">
        <v>57</v>
      </c>
      <c r="Y225" s="123"/>
      <c r="Z225" s="356"/>
      <c r="AA225" s="356">
        <v>42580</v>
      </c>
      <c r="AB225" s="123"/>
      <c r="AC225" s="123"/>
      <c r="AD225" s="123" t="s">
        <v>4017</v>
      </c>
      <c r="AE225" s="123"/>
      <c r="AF225" s="123"/>
      <c r="AG225" s="123"/>
      <c r="AH225" s="123"/>
      <c r="AI225" s="123"/>
      <c r="AJ225" s="123"/>
      <c r="AK225" s="123"/>
      <c r="BN225" s="198" t="s">
        <v>61</v>
      </c>
      <c r="BO225" s="198" t="s">
        <v>3277</v>
      </c>
      <c r="BP225" s="198" t="s">
        <v>3739</v>
      </c>
      <c r="BQ225" s="344" t="s">
        <v>4040</v>
      </c>
      <c r="BR225" s="198" t="s">
        <v>65</v>
      </c>
      <c r="BS225" s="198" t="s">
        <v>66</v>
      </c>
      <c r="BT225" s="344" t="s">
        <v>382</v>
      </c>
    </row>
    <row r="226" spans="1:72" x14ac:dyDescent="0.25">
      <c r="A226" s="263" t="str">
        <f t="shared" si="16"/>
        <v>N-RE-CE-010217-E-XX-XX-XX-XX-01</v>
      </c>
      <c r="B226" s="140" t="s">
        <v>4041</v>
      </c>
      <c r="C226" s="147" t="str">
        <f t="shared" si="26"/>
        <v>5.08.37.FESC20.v01</v>
      </c>
      <c r="D226" s="147" t="s">
        <v>1046</v>
      </c>
      <c r="E226" s="147" t="s">
        <v>142</v>
      </c>
      <c r="F226" s="147" t="s">
        <v>50</v>
      </c>
      <c r="G226" s="147" t="s">
        <v>4042</v>
      </c>
      <c r="H226" s="147" t="s">
        <v>3942</v>
      </c>
      <c r="I226" s="147" t="s">
        <v>4042</v>
      </c>
      <c r="J226" s="354">
        <v>1825</v>
      </c>
      <c r="K226" s="354">
        <v>0.37</v>
      </c>
      <c r="L226" s="358">
        <v>0.17270270270270269</v>
      </c>
      <c r="M226" s="354">
        <v>136.9</v>
      </c>
      <c r="N226" s="358">
        <v>6.3899999999999998E-2</v>
      </c>
      <c r="O226" s="359"/>
      <c r="P226" s="354">
        <v>6</v>
      </c>
      <c r="Q226" s="360">
        <v>0</v>
      </c>
      <c r="R226" s="147" t="s">
        <v>3499</v>
      </c>
      <c r="S226" s="123"/>
      <c r="T226" s="123"/>
      <c r="U226" s="473">
        <v>0</v>
      </c>
      <c r="V226" s="140" t="s">
        <v>1493</v>
      </c>
      <c r="W226" s="123"/>
      <c r="X226" s="123" t="s">
        <v>57</v>
      </c>
      <c r="Y226" s="123"/>
      <c r="Z226" s="356"/>
      <c r="AA226" s="356">
        <v>42580</v>
      </c>
      <c r="AB226" s="123"/>
      <c r="AC226" s="123"/>
      <c r="AD226" s="123" t="s">
        <v>4017</v>
      </c>
      <c r="AE226" s="123"/>
      <c r="AF226" s="123"/>
      <c r="AG226" s="123"/>
      <c r="AH226" s="123"/>
      <c r="AI226" s="123"/>
      <c r="AJ226" s="123"/>
      <c r="AK226" s="123"/>
      <c r="BN226" s="198" t="s">
        <v>61</v>
      </c>
      <c r="BO226" s="198" t="s">
        <v>3277</v>
      </c>
      <c r="BP226" s="198" t="s">
        <v>3739</v>
      </c>
      <c r="BQ226" s="344" t="s">
        <v>4043</v>
      </c>
      <c r="BR226" s="198" t="s">
        <v>65</v>
      </c>
      <c r="BS226" s="198" t="s">
        <v>66</v>
      </c>
      <c r="BT226" s="344" t="s">
        <v>382</v>
      </c>
    </row>
    <row r="227" spans="1:72" x14ac:dyDescent="0.25">
      <c r="A227" s="263" t="str">
        <f t="shared" si="16"/>
        <v>N-RE-CE-010218-E-XX-XX-XX-XX-01</v>
      </c>
      <c r="B227" s="140" t="s">
        <v>4044</v>
      </c>
      <c r="C227" s="147" t="str">
        <f t="shared" si="26"/>
        <v>5.08.38.FESC20.v01</v>
      </c>
      <c r="D227" s="147" t="s">
        <v>1046</v>
      </c>
      <c r="E227" s="147" t="s">
        <v>142</v>
      </c>
      <c r="F227" s="147" t="s">
        <v>50</v>
      </c>
      <c r="G227" s="147" t="s">
        <v>4045</v>
      </c>
      <c r="H227" s="147" t="s">
        <v>3946</v>
      </c>
      <c r="I227" s="147" t="s">
        <v>4045</v>
      </c>
      <c r="J227" s="354">
        <v>1825</v>
      </c>
      <c r="K227" s="354">
        <v>0.37</v>
      </c>
      <c r="L227" s="358">
        <v>0.25810810810810814</v>
      </c>
      <c r="M227" s="354">
        <v>209.4</v>
      </c>
      <c r="N227" s="358">
        <v>9.5500000000000002E-2</v>
      </c>
      <c r="O227" s="359"/>
      <c r="P227" s="354">
        <v>6</v>
      </c>
      <c r="Q227" s="360">
        <v>0</v>
      </c>
      <c r="R227" s="147" t="s">
        <v>3499</v>
      </c>
      <c r="S227" s="123"/>
      <c r="T227" s="123"/>
      <c r="U227" s="473">
        <v>0</v>
      </c>
      <c r="V227" s="140" t="s">
        <v>1493</v>
      </c>
      <c r="W227" s="123"/>
      <c r="X227" s="123" t="s">
        <v>57</v>
      </c>
      <c r="Y227" s="123"/>
      <c r="Z227" s="356"/>
      <c r="AA227" s="356">
        <v>42580</v>
      </c>
      <c r="AB227" s="123"/>
      <c r="AC227" s="123"/>
      <c r="AD227" s="123" t="s">
        <v>4017</v>
      </c>
      <c r="AE227" s="123"/>
      <c r="AF227" s="123"/>
      <c r="AG227" s="123"/>
      <c r="AH227" s="123"/>
      <c r="AI227" s="123"/>
      <c r="AJ227" s="123"/>
      <c r="AK227" s="123"/>
      <c r="BN227" s="198" t="s">
        <v>61</v>
      </c>
      <c r="BO227" s="198" t="s">
        <v>3277</v>
      </c>
      <c r="BP227" s="198" t="s">
        <v>3739</v>
      </c>
      <c r="BQ227" s="344" t="s">
        <v>4046</v>
      </c>
      <c r="BR227" s="198" t="s">
        <v>65</v>
      </c>
      <c r="BS227" s="198" t="s">
        <v>66</v>
      </c>
      <c r="BT227" s="344" t="s">
        <v>382</v>
      </c>
    </row>
    <row r="228" spans="1:72" x14ac:dyDescent="0.25">
      <c r="A228" s="263" t="str">
        <f t="shared" si="16"/>
        <v>N-RE-CE-010219-E-XX-XX-XX-XX-01</v>
      </c>
      <c r="B228" s="140" t="s">
        <v>4047</v>
      </c>
      <c r="C228" s="147" t="str">
        <f t="shared" si="26"/>
        <v>5.08.39.FESC20.v01</v>
      </c>
      <c r="D228" s="147" t="s">
        <v>1046</v>
      </c>
      <c r="E228" s="147" t="s">
        <v>142</v>
      </c>
      <c r="F228" s="147" t="s">
        <v>50</v>
      </c>
      <c r="G228" s="147" t="s">
        <v>4048</v>
      </c>
      <c r="H228" s="147" t="s">
        <v>3950</v>
      </c>
      <c r="I228" s="147" t="s">
        <v>4048</v>
      </c>
      <c r="J228" s="354">
        <v>1825</v>
      </c>
      <c r="K228" s="354">
        <v>0.37</v>
      </c>
      <c r="L228" s="358">
        <v>0.36270270270270272</v>
      </c>
      <c r="M228" s="354">
        <v>295.8</v>
      </c>
      <c r="N228" s="358">
        <v>0.13420000000000001</v>
      </c>
      <c r="O228" s="359"/>
      <c r="P228" s="354">
        <v>6</v>
      </c>
      <c r="Q228" s="360">
        <v>0</v>
      </c>
      <c r="R228" s="147" t="s">
        <v>3499</v>
      </c>
      <c r="S228" s="123"/>
      <c r="T228" s="123"/>
      <c r="U228" s="473">
        <v>0</v>
      </c>
      <c r="V228" s="140" t="s">
        <v>1493</v>
      </c>
      <c r="W228" s="123"/>
      <c r="X228" s="123" t="s">
        <v>57</v>
      </c>
      <c r="Y228" s="123"/>
      <c r="Z228" s="356"/>
      <c r="AA228" s="356">
        <v>42580</v>
      </c>
      <c r="AB228" s="123"/>
      <c r="AC228" s="123"/>
      <c r="AD228" s="123" t="s">
        <v>4017</v>
      </c>
      <c r="AE228" s="123"/>
      <c r="AF228" s="123"/>
      <c r="AG228" s="123"/>
      <c r="AH228" s="123"/>
      <c r="AI228" s="123"/>
      <c r="AJ228" s="123"/>
      <c r="AK228" s="123"/>
      <c r="BN228" s="198" t="s">
        <v>61</v>
      </c>
      <c r="BO228" s="198" t="s">
        <v>3277</v>
      </c>
      <c r="BP228" s="198" t="s">
        <v>3739</v>
      </c>
      <c r="BQ228" s="344" t="s">
        <v>4049</v>
      </c>
      <c r="BR228" s="198" t="s">
        <v>65</v>
      </c>
      <c r="BS228" s="198" t="s">
        <v>66</v>
      </c>
      <c r="BT228" s="344" t="s">
        <v>382</v>
      </c>
    </row>
    <row r="229" spans="1:72" x14ac:dyDescent="0.25">
      <c r="A229" s="263" t="str">
        <f t="shared" si="16"/>
        <v>N-RE-CE-010220-E-XX-XX-XX-XX-01</v>
      </c>
      <c r="B229" s="140" t="s">
        <v>4050</v>
      </c>
      <c r="C229" s="147" t="str">
        <f t="shared" si="26"/>
        <v>5.08.40.FESC20.v01</v>
      </c>
      <c r="D229" s="147" t="s">
        <v>1046</v>
      </c>
      <c r="E229" s="147" t="s">
        <v>142</v>
      </c>
      <c r="F229" s="147" t="s">
        <v>50</v>
      </c>
      <c r="G229" s="147" t="s">
        <v>4051</v>
      </c>
      <c r="H229" s="147" t="s">
        <v>3954</v>
      </c>
      <c r="I229" s="147" t="s">
        <v>4052</v>
      </c>
      <c r="J229" s="354">
        <v>1825</v>
      </c>
      <c r="K229" s="354">
        <v>0.37</v>
      </c>
      <c r="L229" s="358">
        <v>0.51027027027027028</v>
      </c>
      <c r="M229" s="354">
        <v>412</v>
      </c>
      <c r="N229" s="358">
        <v>0.1888</v>
      </c>
      <c r="O229" s="359"/>
      <c r="P229" s="354">
        <v>6</v>
      </c>
      <c r="Q229" s="360">
        <v>0</v>
      </c>
      <c r="R229" s="147" t="s">
        <v>3499</v>
      </c>
      <c r="S229" s="123"/>
      <c r="T229" s="123"/>
      <c r="U229" s="473">
        <v>0</v>
      </c>
      <c r="V229" s="140" t="s">
        <v>1493</v>
      </c>
      <c r="W229" s="123"/>
      <c r="X229" s="123" t="s">
        <v>57</v>
      </c>
      <c r="Y229" s="123"/>
      <c r="Z229" s="356"/>
      <c r="AA229" s="356">
        <v>42580</v>
      </c>
      <c r="AB229" s="123"/>
      <c r="AC229" s="123"/>
      <c r="AD229" s="123" t="s">
        <v>4017</v>
      </c>
      <c r="AE229" s="123"/>
      <c r="AF229" s="123"/>
      <c r="AG229" s="123"/>
      <c r="AH229" s="123"/>
      <c r="AI229" s="123"/>
      <c r="AJ229" s="123"/>
      <c r="AK229" s="123"/>
      <c r="BN229" s="198" t="s">
        <v>61</v>
      </c>
      <c r="BO229" s="198" t="s">
        <v>3277</v>
      </c>
      <c r="BP229" s="198" t="s">
        <v>3739</v>
      </c>
      <c r="BQ229" s="344" t="s">
        <v>4053</v>
      </c>
      <c r="BR229" s="198" t="s">
        <v>65</v>
      </c>
      <c r="BS229" s="198" t="s">
        <v>66</v>
      </c>
      <c r="BT229" s="344" t="s">
        <v>382</v>
      </c>
    </row>
    <row r="230" spans="1:72" x14ac:dyDescent="0.25">
      <c r="A230" s="263" t="str">
        <f t="shared" si="16"/>
        <v>N-RE-CE-010221-E-XX-XX-XX-XX-01</v>
      </c>
      <c r="B230" s="140" t="s">
        <v>4054</v>
      </c>
      <c r="C230" s="147" t="str">
        <f t="shared" si="26"/>
        <v>5.08.41.FESC20.v01</v>
      </c>
      <c r="D230" s="147" t="s">
        <v>1046</v>
      </c>
      <c r="E230" s="147" t="s">
        <v>142</v>
      </c>
      <c r="F230" s="147" t="s">
        <v>50</v>
      </c>
      <c r="G230" s="147" t="s">
        <v>4055</v>
      </c>
      <c r="H230" s="147" t="s">
        <v>3996</v>
      </c>
      <c r="I230" s="147" t="s">
        <v>4055</v>
      </c>
      <c r="J230" s="354">
        <v>1825</v>
      </c>
      <c r="K230" s="354">
        <v>0.37</v>
      </c>
      <c r="L230" s="358">
        <v>5.1621621621621622E-2</v>
      </c>
      <c r="M230" s="354">
        <v>33.200000000000003</v>
      </c>
      <c r="N230" s="358">
        <v>1.9099999999999999E-2</v>
      </c>
      <c r="O230" s="359"/>
      <c r="P230" s="354">
        <v>6</v>
      </c>
      <c r="Q230" s="360">
        <v>0</v>
      </c>
      <c r="R230" s="147" t="s">
        <v>3499</v>
      </c>
      <c r="S230" s="123"/>
      <c r="T230" s="123"/>
      <c r="U230" s="473">
        <v>0</v>
      </c>
      <c r="V230" s="140" t="s">
        <v>1493</v>
      </c>
      <c r="W230" s="123"/>
      <c r="X230" s="123" t="s">
        <v>57</v>
      </c>
      <c r="Y230" s="123"/>
      <c r="Z230" s="356"/>
      <c r="AA230" s="356">
        <v>42580</v>
      </c>
      <c r="AB230" s="123"/>
      <c r="AC230" s="123"/>
      <c r="AD230" s="123" t="s">
        <v>4017</v>
      </c>
      <c r="AE230" s="123"/>
      <c r="AF230" s="123"/>
      <c r="AG230" s="123"/>
      <c r="AH230" s="123"/>
      <c r="AI230" s="123"/>
      <c r="AJ230" s="123"/>
      <c r="AK230" s="123"/>
      <c r="BN230" s="198" t="s">
        <v>61</v>
      </c>
      <c r="BO230" s="198" t="s">
        <v>3277</v>
      </c>
      <c r="BP230" s="198" t="s">
        <v>3739</v>
      </c>
      <c r="BQ230" s="344" t="s">
        <v>4056</v>
      </c>
      <c r="BR230" s="198" t="s">
        <v>65</v>
      </c>
      <c r="BS230" s="198" t="s">
        <v>66</v>
      </c>
      <c r="BT230" s="344" t="s">
        <v>382</v>
      </c>
    </row>
    <row r="231" spans="1:72" x14ac:dyDescent="0.25">
      <c r="A231" s="263" t="str">
        <f t="shared" si="16"/>
        <v>N-RE-CE-010222-E-XX-XX-XX-XX-01</v>
      </c>
      <c r="B231" s="140" t="s">
        <v>4057</v>
      </c>
      <c r="C231" s="147" t="str">
        <f t="shared" si="26"/>
        <v>5.08.42.FESC20.v01</v>
      </c>
      <c r="D231" s="147" t="s">
        <v>1046</v>
      </c>
      <c r="E231" s="147" t="s">
        <v>142</v>
      </c>
      <c r="F231" s="147" t="s">
        <v>50</v>
      </c>
      <c r="G231" s="147" t="s">
        <v>4058</v>
      </c>
      <c r="H231" s="147" t="s">
        <v>4000</v>
      </c>
      <c r="I231" s="147" t="s">
        <v>4058</v>
      </c>
      <c r="J231" s="354">
        <v>1825</v>
      </c>
      <c r="K231" s="354">
        <v>0.37</v>
      </c>
      <c r="L231" s="358">
        <v>0.11324324324324324</v>
      </c>
      <c r="M231" s="354">
        <v>80</v>
      </c>
      <c r="N231" s="358">
        <v>4.19E-2</v>
      </c>
      <c r="O231" s="359"/>
      <c r="P231" s="354">
        <v>6</v>
      </c>
      <c r="Q231" s="360">
        <v>0</v>
      </c>
      <c r="R231" s="147" t="s">
        <v>3499</v>
      </c>
      <c r="S231" s="123"/>
      <c r="T231" s="123"/>
      <c r="U231" s="473">
        <v>0</v>
      </c>
      <c r="V231" s="140" t="s">
        <v>1493</v>
      </c>
      <c r="W231" s="123"/>
      <c r="X231" s="123" t="s">
        <v>57</v>
      </c>
      <c r="Y231" s="123"/>
      <c r="Z231" s="356"/>
      <c r="AA231" s="356">
        <v>42580</v>
      </c>
      <c r="AB231" s="123"/>
      <c r="AC231" s="123"/>
      <c r="AD231" s="123" t="s">
        <v>4017</v>
      </c>
      <c r="AE231" s="123"/>
      <c r="AF231" s="123"/>
      <c r="AG231" s="123"/>
      <c r="AH231" s="123"/>
      <c r="AI231" s="123"/>
      <c r="AJ231" s="123"/>
      <c r="AK231" s="123"/>
      <c r="BN231" s="198" t="s">
        <v>61</v>
      </c>
      <c r="BO231" s="198" t="s">
        <v>3277</v>
      </c>
      <c r="BP231" s="198" t="s">
        <v>3739</v>
      </c>
      <c r="BQ231" s="344" t="s">
        <v>4059</v>
      </c>
      <c r="BR231" s="198" t="s">
        <v>65</v>
      </c>
      <c r="BS231" s="198" t="s">
        <v>66</v>
      </c>
      <c r="BT231" s="344" t="s">
        <v>382</v>
      </c>
    </row>
    <row r="232" spans="1:72" x14ac:dyDescent="0.25">
      <c r="A232" s="263" t="str">
        <f t="shared" si="16"/>
        <v>N-RE-CE-010223-E-XX-XX-XX-XX-01</v>
      </c>
      <c r="B232" s="140" t="s">
        <v>4060</v>
      </c>
      <c r="C232" s="147" t="str">
        <f t="shared" si="26"/>
        <v>5.08.43.FESC20.v01</v>
      </c>
      <c r="D232" s="147" t="s">
        <v>1046</v>
      </c>
      <c r="E232" s="147" t="s">
        <v>142</v>
      </c>
      <c r="F232" s="147" t="s">
        <v>50</v>
      </c>
      <c r="G232" s="147" t="s">
        <v>4061</v>
      </c>
      <c r="H232" s="147" t="s">
        <v>4003</v>
      </c>
      <c r="I232" s="147" t="s">
        <v>4061</v>
      </c>
      <c r="J232" s="354">
        <v>1825</v>
      </c>
      <c r="K232" s="354">
        <v>0.37</v>
      </c>
      <c r="L232" s="358">
        <v>0.18567567567567567</v>
      </c>
      <c r="M232" s="354">
        <v>138</v>
      </c>
      <c r="N232" s="358">
        <v>6.8699999999999997E-2</v>
      </c>
      <c r="O232" s="359"/>
      <c r="P232" s="354">
        <v>6</v>
      </c>
      <c r="Q232" s="360">
        <v>0</v>
      </c>
      <c r="R232" s="147" t="s">
        <v>3499</v>
      </c>
      <c r="S232" s="123"/>
      <c r="T232" s="123"/>
      <c r="U232" s="473">
        <v>0</v>
      </c>
      <c r="V232" s="140" t="s">
        <v>1493</v>
      </c>
      <c r="W232" s="123"/>
      <c r="X232" s="123" t="s">
        <v>57</v>
      </c>
      <c r="Y232" s="123"/>
      <c r="Z232" s="356"/>
      <c r="AA232" s="356">
        <v>42580</v>
      </c>
      <c r="AB232" s="123"/>
      <c r="AC232" s="123"/>
      <c r="AD232" s="123" t="s">
        <v>4017</v>
      </c>
      <c r="AE232" s="123"/>
      <c r="AF232" s="123"/>
      <c r="AG232" s="123"/>
      <c r="AH232" s="123"/>
      <c r="AI232" s="123"/>
      <c r="AJ232" s="123"/>
      <c r="AK232" s="123"/>
      <c r="BN232" s="198" t="s">
        <v>61</v>
      </c>
      <c r="BO232" s="198" t="s">
        <v>3277</v>
      </c>
      <c r="BP232" s="198" t="s">
        <v>3739</v>
      </c>
      <c r="BQ232" s="344" t="s">
        <v>4062</v>
      </c>
      <c r="BR232" s="198" t="s">
        <v>65</v>
      </c>
      <c r="BS232" s="198" t="s">
        <v>66</v>
      </c>
      <c r="BT232" s="344" t="s">
        <v>382</v>
      </c>
    </row>
    <row r="233" spans="1:72" x14ac:dyDescent="0.25">
      <c r="A233" s="263" t="str">
        <f t="shared" si="16"/>
        <v>N-RE-CE-010224-E-XX-XX-XX-XX-01</v>
      </c>
      <c r="B233" s="140" t="s">
        <v>4063</v>
      </c>
      <c r="C233" s="147" t="str">
        <f t="shared" si="26"/>
        <v>5.08.44.FESC20.v01</v>
      </c>
      <c r="D233" s="147" t="s">
        <v>1046</v>
      </c>
      <c r="E233" s="147" t="s">
        <v>142</v>
      </c>
      <c r="F233" s="147" t="s">
        <v>50</v>
      </c>
      <c r="G233" s="147" t="s">
        <v>4064</v>
      </c>
      <c r="H233" s="147" t="s">
        <v>4006</v>
      </c>
      <c r="I233" s="147" t="s">
        <v>4064</v>
      </c>
      <c r="J233" s="354">
        <v>1825</v>
      </c>
      <c r="K233" s="354">
        <v>0.37</v>
      </c>
      <c r="L233" s="358">
        <v>0.27594594594594596</v>
      </c>
      <c r="M233" s="354">
        <v>210.5</v>
      </c>
      <c r="N233" s="358">
        <v>0.1021</v>
      </c>
      <c r="O233" s="359"/>
      <c r="P233" s="354">
        <v>6</v>
      </c>
      <c r="Q233" s="360">
        <v>0</v>
      </c>
      <c r="R233" s="147" t="s">
        <v>3499</v>
      </c>
      <c r="S233" s="123"/>
      <c r="T233" s="123"/>
      <c r="U233" s="473">
        <v>0</v>
      </c>
      <c r="V233" s="140" t="s">
        <v>1493</v>
      </c>
      <c r="W233" s="123"/>
      <c r="X233" s="123" t="s">
        <v>57</v>
      </c>
      <c r="Y233" s="123"/>
      <c r="Z233" s="356"/>
      <c r="AA233" s="356">
        <v>42580</v>
      </c>
      <c r="AB233" s="123"/>
      <c r="AC233" s="123"/>
      <c r="AD233" s="123" t="s">
        <v>4017</v>
      </c>
      <c r="AE233" s="123"/>
      <c r="AF233" s="123"/>
      <c r="AG233" s="123"/>
      <c r="AH233" s="123"/>
      <c r="AI233" s="123"/>
      <c r="AJ233" s="123"/>
      <c r="AK233" s="123"/>
      <c r="BN233" s="198" t="s">
        <v>61</v>
      </c>
      <c r="BO233" s="198" t="s">
        <v>3277</v>
      </c>
      <c r="BP233" s="198" t="s">
        <v>3739</v>
      </c>
      <c r="BQ233" s="344" t="s">
        <v>4065</v>
      </c>
      <c r="BR233" s="198" t="s">
        <v>65</v>
      </c>
      <c r="BS233" s="198" t="s">
        <v>66</v>
      </c>
      <c r="BT233" s="344" t="s">
        <v>382</v>
      </c>
    </row>
    <row r="234" spans="1:72" x14ac:dyDescent="0.25">
      <c r="A234" s="263" t="str">
        <f t="shared" si="16"/>
        <v>N-RE-CE-010225-E-XX-XX-XX-XX-01</v>
      </c>
      <c r="B234" s="140" t="s">
        <v>4066</v>
      </c>
      <c r="C234" s="147" t="str">
        <f t="shared" si="26"/>
        <v>5.08.45.FESC20.v01</v>
      </c>
      <c r="D234" s="147" t="s">
        <v>1046</v>
      </c>
      <c r="E234" s="147" t="s">
        <v>142</v>
      </c>
      <c r="F234" s="147" t="s">
        <v>50</v>
      </c>
      <c r="G234" s="147" t="s">
        <v>4067</v>
      </c>
      <c r="H234" s="147" t="s">
        <v>4009</v>
      </c>
      <c r="I234" s="147" t="s">
        <v>4067</v>
      </c>
      <c r="J234" s="354">
        <v>1825</v>
      </c>
      <c r="K234" s="354">
        <v>0.37</v>
      </c>
      <c r="L234" s="358">
        <v>0.38567567567567568</v>
      </c>
      <c r="M234" s="354">
        <v>296.89999999999998</v>
      </c>
      <c r="N234" s="358">
        <v>0.14269999999999999</v>
      </c>
      <c r="O234" s="359"/>
      <c r="P234" s="354">
        <v>6</v>
      </c>
      <c r="Q234" s="360">
        <v>0</v>
      </c>
      <c r="R234" s="147" t="s">
        <v>3499</v>
      </c>
      <c r="S234" s="123"/>
      <c r="T234" s="123"/>
      <c r="U234" s="473">
        <v>0</v>
      </c>
      <c r="V234" s="140" t="s">
        <v>1493</v>
      </c>
      <c r="W234" s="123"/>
      <c r="X234" s="123" t="s">
        <v>57</v>
      </c>
      <c r="Y234" s="123"/>
      <c r="Z234" s="356"/>
      <c r="AA234" s="356">
        <v>42580</v>
      </c>
      <c r="AB234" s="123"/>
      <c r="AC234" s="123"/>
      <c r="AD234" s="123" t="s">
        <v>4017</v>
      </c>
      <c r="AE234" s="123"/>
      <c r="AF234" s="123"/>
      <c r="AG234" s="123"/>
      <c r="AH234" s="123"/>
      <c r="AI234" s="123"/>
      <c r="AJ234" s="123"/>
      <c r="AK234" s="123"/>
      <c r="BN234" s="198" t="s">
        <v>61</v>
      </c>
      <c r="BO234" s="198" t="s">
        <v>3277</v>
      </c>
      <c r="BP234" s="198" t="s">
        <v>3739</v>
      </c>
      <c r="BQ234" s="344" t="s">
        <v>4068</v>
      </c>
      <c r="BR234" s="198" t="s">
        <v>65</v>
      </c>
      <c r="BS234" s="198" t="s">
        <v>66</v>
      </c>
      <c r="BT234" s="344" t="s">
        <v>382</v>
      </c>
    </row>
    <row r="235" spans="1:72" x14ac:dyDescent="0.25">
      <c r="A235" s="263" t="str">
        <f t="shared" si="16"/>
        <v>N-RE-CE-010226-E-XX-XX-XX-XX-01</v>
      </c>
      <c r="B235" s="140" t="s">
        <v>4069</v>
      </c>
      <c r="C235" s="147" t="str">
        <f t="shared" si="26"/>
        <v>5.08.46.FESC20.v01</v>
      </c>
      <c r="D235" s="147" t="s">
        <v>1046</v>
      </c>
      <c r="E235" s="147" t="s">
        <v>142</v>
      </c>
      <c r="F235" s="147" t="s">
        <v>50</v>
      </c>
      <c r="G235" s="147" t="s">
        <v>4070</v>
      </c>
      <c r="H235" s="147" t="s">
        <v>4012</v>
      </c>
      <c r="I235" s="147" t="s">
        <v>4071</v>
      </c>
      <c r="J235" s="354">
        <v>1825</v>
      </c>
      <c r="K235" s="354">
        <v>0.37</v>
      </c>
      <c r="L235" s="358">
        <v>0.53837837837837832</v>
      </c>
      <c r="M235" s="354">
        <v>413.1</v>
      </c>
      <c r="N235" s="358">
        <v>0.19919999999999999</v>
      </c>
      <c r="O235" s="359"/>
      <c r="P235" s="354">
        <v>6</v>
      </c>
      <c r="Q235" s="360">
        <v>0</v>
      </c>
      <c r="R235" s="147" t="s">
        <v>3499</v>
      </c>
      <c r="S235" s="123"/>
      <c r="T235" s="123"/>
      <c r="U235" s="473">
        <v>0</v>
      </c>
      <c r="V235" s="140" t="s">
        <v>1493</v>
      </c>
      <c r="W235" s="123"/>
      <c r="X235" s="123" t="s">
        <v>57</v>
      </c>
      <c r="Y235" s="123"/>
      <c r="Z235" s="356"/>
      <c r="AA235" s="356">
        <v>42580</v>
      </c>
      <c r="AB235" s="123"/>
      <c r="AC235" s="123"/>
      <c r="AD235" s="123" t="s">
        <v>4017</v>
      </c>
      <c r="AE235" s="123"/>
      <c r="AF235" s="123"/>
      <c r="AG235" s="123"/>
      <c r="AH235" s="123"/>
      <c r="AI235" s="123"/>
      <c r="AJ235" s="123"/>
      <c r="AK235" s="123"/>
      <c r="BN235" s="198" t="s">
        <v>61</v>
      </c>
      <c r="BO235" s="198" t="s">
        <v>3277</v>
      </c>
      <c r="BP235" s="198" t="s">
        <v>3739</v>
      </c>
      <c r="BQ235" s="344" t="s">
        <v>3900</v>
      </c>
      <c r="BR235" s="198" t="s">
        <v>65</v>
      </c>
      <c r="BS235" s="198" t="s">
        <v>66</v>
      </c>
      <c r="BT235" s="344" t="s">
        <v>382</v>
      </c>
    </row>
    <row r="236" spans="1:72" x14ac:dyDescent="0.25">
      <c r="A236" s="263" t="str">
        <f t="shared" si="16"/>
        <v>N-RE-CE-010156-E-XX-XX-XX-XX-01</v>
      </c>
      <c r="B236" s="3" t="s">
        <v>4072</v>
      </c>
      <c r="C236" s="2" t="str">
        <f t="shared" si="24"/>
        <v>5.08.25.FESC20.v01</v>
      </c>
      <c r="D236" s="2" t="s">
        <v>1046</v>
      </c>
      <c r="E236" s="2" t="s">
        <v>142</v>
      </c>
      <c r="F236" s="2" t="s">
        <v>50</v>
      </c>
      <c r="G236" s="2" t="s">
        <v>4073</v>
      </c>
      <c r="H236" s="2" t="s">
        <v>4074</v>
      </c>
      <c r="I236" s="2" t="s">
        <v>4073</v>
      </c>
      <c r="J236" s="496">
        <v>2081</v>
      </c>
      <c r="K236" s="496">
        <v>0.25</v>
      </c>
      <c r="L236" s="85">
        <v>9.4000000000000004E-3</v>
      </c>
      <c r="M236" s="496">
        <v>19.399999999999999</v>
      </c>
      <c r="N236" s="85">
        <f t="shared" ref="N236:N239" si="27">K236*L236</f>
        <v>2.3500000000000001E-3</v>
      </c>
      <c r="O236" s="6"/>
      <c r="P236" s="496">
        <v>5</v>
      </c>
      <c r="Q236" s="5">
        <v>0</v>
      </c>
      <c r="R236" s="2" t="s">
        <v>3499</v>
      </c>
      <c r="S236" s="108"/>
      <c r="T236" s="108"/>
      <c r="U236" s="12">
        <v>0</v>
      </c>
      <c r="V236" s="3" t="s">
        <v>1493</v>
      </c>
      <c r="W236" s="108"/>
      <c r="X236" s="108" t="s">
        <v>57</v>
      </c>
      <c r="Y236" s="108"/>
      <c r="Z236" s="58"/>
      <c r="AA236" s="58">
        <v>40809</v>
      </c>
      <c r="AB236" s="108"/>
      <c r="AC236" s="108"/>
      <c r="AD236" s="108" t="s">
        <v>4075</v>
      </c>
      <c r="AE236" s="108"/>
      <c r="AF236" s="108"/>
      <c r="AG236" s="108"/>
      <c r="AH236" s="108"/>
      <c r="AI236" s="108"/>
      <c r="AJ236" s="108"/>
      <c r="AK236" s="108"/>
      <c r="BN236" s="198" t="s">
        <v>61</v>
      </c>
      <c r="BO236" s="198" t="s">
        <v>3277</v>
      </c>
      <c r="BP236" s="198" t="s">
        <v>3739</v>
      </c>
      <c r="BQ236" s="344" t="s">
        <v>4076</v>
      </c>
      <c r="BR236" s="198" t="s">
        <v>65</v>
      </c>
      <c r="BS236" s="198" t="s">
        <v>66</v>
      </c>
      <c r="BT236" s="344" t="s">
        <v>382</v>
      </c>
    </row>
    <row r="237" spans="1:72" x14ac:dyDescent="0.25">
      <c r="A237" s="263" t="str">
        <f t="shared" si="16"/>
        <v>N-RE-CE-010157-E-XX-XX-XX-XX-01</v>
      </c>
      <c r="B237" s="3" t="s">
        <v>4077</v>
      </c>
      <c r="C237" s="2" t="str">
        <f t="shared" si="24"/>
        <v>5.08.26.FESC20.v01</v>
      </c>
      <c r="D237" s="2" t="s">
        <v>1046</v>
      </c>
      <c r="E237" s="2" t="s">
        <v>142</v>
      </c>
      <c r="F237" s="2" t="s">
        <v>50</v>
      </c>
      <c r="G237" s="2" t="s">
        <v>4078</v>
      </c>
      <c r="H237" s="2" t="s">
        <v>4074</v>
      </c>
      <c r="I237" s="2" t="s">
        <v>4078</v>
      </c>
      <c r="J237" s="496">
        <v>2081</v>
      </c>
      <c r="K237" s="496">
        <v>0.25</v>
      </c>
      <c r="L237" s="85">
        <v>1.4500000000000001E-2</v>
      </c>
      <c r="M237" s="496">
        <v>29.8</v>
      </c>
      <c r="N237" s="85">
        <f t="shared" si="27"/>
        <v>3.6250000000000002E-3</v>
      </c>
      <c r="O237" s="6"/>
      <c r="P237" s="496">
        <v>5</v>
      </c>
      <c r="Q237" s="5">
        <v>0</v>
      </c>
      <c r="R237" s="2" t="s">
        <v>3499</v>
      </c>
      <c r="S237" s="108"/>
      <c r="T237" s="108"/>
      <c r="U237" s="12">
        <v>0</v>
      </c>
      <c r="V237" s="3" t="s">
        <v>1493</v>
      </c>
      <c r="W237" s="108"/>
      <c r="X237" s="108" t="s">
        <v>57</v>
      </c>
      <c r="Y237" s="108"/>
      <c r="Z237" s="58"/>
      <c r="AA237" s="58">
        <v>40809</v>
      </c>
      <c r="AB237" s="108"/>
      <c r="AC237" s="108"/>
      <c r="AD237" s="108" t="s">
        <v>4075</v>
      </c>
      <c r="AE237" s="108"/>
      <c r="AF237" s="108"/>
      <c r="AG237" s="108"/>
      <c r="AH237" s="108"/>
      <c r="AI237" s="108"/>
      <c r="AJ237" s="108"/>
      <c r="AK237" s="108"/>
      <c r="BN237" s="198" t="s">
        <v>61</v>
      </c>
      <c r="BO237" s="198" t="s">
        <v>3277</v>
      </c>
      <c r="BP237" s="198" t="s">
        <v>3739</v>
      </c>
      <c r="BQ237" s="344" t="s">
        <v>4079</v>
      </c>
      <c r="BR237" s="198" t="s">
        <v>65</v>
      </c>
      <c r="BS237" s="198" t="s">
        <v>66</v>
      </c>
      <c r="BT237" s="344" t="s">
        <v>382</v>
      </c>
    </row>
    <row r="238" spans="1:72" x14ac:dyDescent="0.25">
      <c r="A238" s="263" t="str">
        <f t="shared" si="16"/>
        <v>N-RE-CE-010158-E-XX-XX-XX-XX-01</v>
      </c>
      <c r="B238" s="3" t="s">
        <v>4080</v>
      </c>
      <c r="C238" s="2" t="str">
        <f t="shared" si="24"/>
        <v>5.08.27.FESC20.v01</v>
      </c>
      <c r="D238" s="2" t="s">
        <v>1046</v>
      </c>
      <c r="E238" s="2" t="s">
        <v>142</v>
      </c>
      <c r="F238" s="2" t="s">
        <v>50</v>
      </c>
      <c r="G238" s="2" t="s">
        <v>4081</v>
      </c>
      <c r="H238" s="2" t="s">
        <v>4074</v>
      </c>
      <c r="I238" s="2" t="s">
        <v>4081</v>
      </c>
      <c r="J238" s="496">
        <v>2081</v>
      </c>
      <c r="K238" s="496">
        <v>0.25</v>
      </c>
      <c r="L238" s="85">
        <v>1.95E-2</v>
      </c>
      <c r="M238" s="496">
        <v>40.200000000000003</v>
      </c>
      <c r="N238" s="85">
        <f t="shared" si="27"/>
        <v>4.875E-3</v>
      </c>
      <c r="O238" s="6"/>
      <c r="P238" s="496">
        <v>5</v>
      </c>
      <c r="Q238" s="5">
        <v>0</v>
      </c>
      <c r="R238" s="2" t="s">
        <v>3499</v>
      </c>
      <c r="S238" s="108"/>
      <c r="T238" s="108"/>
      <c r="U238" s="12">
        <v>0</v>
      </c>
      <c r="V238" s="3" t="s">
        <v>1493</v>
      </c>
      <c r="W238" s="108"/>
      <c r="X238" s="108" t="s">
        <v>57</v>
      </c>
      <c r="Y238" s="108"/>
      <c r="Z238" s="58"/>
      <c r="AA238" s="58">
        <v>40809</v>
      </c>
      <c r="AB238" s="108"/>
      <c r="AC238" s="108"/>
      <c r="AD238" s="108" t="s">
        <v>4075</v>
      </c>
      <c r="AE238" s="108"/>
      <c r="AF238" s="108"/>
      <c r="AG238" s="108"/>
      <c r="AH238" s="108"/>
      <c r="AI238" s="108"/>
      <c r="AJ238" s="108"/>
      <c r="AK238" s="108"/>
      <c r="BN238" s="198" t="s">
        <v>61</v>
      </c>
      <c r="BO238" s="198" t="s">
        <v>3277</v>
      </c>
      <c r="BP238" s="198" t="s">
        <v>3739</v>
      </c>
      <c r="BQ238" s="344" t="s">
        <v>4082</v>
      </c>
      <c r="BR238" s="198" t="s">
        <v>65</v>
      </c>
      <c r="BS238" s="198" t="s">
        <v>66</v>
      </c>
      <c r="BT238" s="344" t="s">
        <v>382</v>
      </c>
    </row>
    <row r="239" spans="1:72" x14ac:dyDescent="0.25">
      <c r="A239" s="263" t="str">
        <f t="shared" si="16"/>
        <v>N-RE-CE-010159-E-XX-XX-XX-XX-01</v>
      </c>
      <c r="B239" s="3" t="s">
        <v>4083</v>
      </c>
      <c r="C239" s="2" t="str">
        <f t="shared" si="24"/>
        <v>5.08.28.FESC20.v01</v>
      </c>
      <c r="D239" s="2" t="s">
        <v>1046</v>
      </c>
      <c r="E239" s="2" t="s">
        <v>142</v>
      </c>
      <c r="F239" s="2" t="s">
        <v>50</v>
      </c>
      <c r="G239" s="2" t="s">
        <v>4084</v>
      </c>
      <c r="H239" s="2" t="s">
        <v>4085</v>
      </c>
      <c r="I239" s="2" t="s">
        <v>4084</v>
      </c>
      <c r="J239" s="496">
        <v>3407</v>
      </c>
      <c r="K239" s="496">
        <v>0.51</v>
      </c>
      <c r="L239" s="85">
        <v>2.2599999999999999E-2</v>
      </c>
      <c r="M239" s="496">
        <v>77</v>
      </c>
      <c r="N239" s="85">
        <f t="shared" si="27"/>
        <v>1.1526E-2</v>
      </c>
      <c r="O239" s="6"/>
      <c r="P239" s="496">
        <v>4</v>
      </c>
      <c r="Q239" s="5">
        <v>0</v>
      </c>
      <c r="R239" s="2" t="s">
        <v>3499</v>
      </c>
      <c r="S239" s="108" t="s">
        <v>4086</v>
      </c>
      <c r="T239" s="108"/>
      <c r="U239" s="12">
        <v>0</v>
      </c>
      <c r="V239" s="3" t="s">
        <v>1493</v>
      </c>
      <c r="W239" s="108"/>
      <c r="X239" s="108" t="s">
        <v>57</v>
      </c>
      <c r="Y239" s="58"/>
      <c r="Z239" s="108"/>
      <c r="AA239" s="58">
        <v>40809</v>
      </c>
      <c r="AB239" s="108"/>
      <c r="AC239" s="108"/>
      <c r="AD239" s="108" t="s">
        <v>4075</v>
      </c>
      <c r="AE239" s="108"/>
      <c r="AF239" s="108"/>
      <c r="AG239" s="108"/>
      <c r="AH239" s="108"/>
      <c r="AI239" s="108"/>
      <c r="AJ239" s="108"/>
      <c r="AK239" s="108"/>
      <c r="BN239" s="198" t="s">
        <v>61</v>
      </c>
      <c r="BO239" s="198" t="s">
        <v>3277</v>
      </c>
      <c r="BP239" s="198" t="s">
        <v>3739</v>
      </c>
      <c r="BQ239" s="344" t="s">
        <v>4087</v>
      </c>
      <c r="BR239" s="198" t="s">
        <v>65</v>
      </c>
      <c r="BS239" s="198" t="s">
        <v>66</v>
      </c>
      <c r="BT239" s="344" t="s">
        <v>382</v>
      </c>
    </row>
    <row r="240" spans="1:72" x14ac:dyDescent="0.25">
      <c r="A240" s="283"/>
    </row>
    <row r="241" spans="1:6" x14ac:dyDescent="0.25">
      <c r="A241" s="160"/>
      <c r="C241" s="198" t="s">
        <v>3260</v>
      </c>
    </row>
    <row r="242" spans="1:6" x14ac:dyDescent="0.25">
      <c r="A242" s="211"/>
      <c r="C242" s="198" t="s">
        <v>3261</v>
      </c>
    </row>
    <row r="243" spans="1:6" x14ac:dyDescent="0.25">
      <c r="A243" s="95"/>
      <c r="C243" s="198" t="s">
        <v>3262</v>
      </c>
    </row>
    <row r="244" spans="1:6" x14ac:dyDescent="0.25">
      <c r="A244" s="123"/>
      <c r="C244" s="198" t="s">
        <v>3263</v>
      </c>
    </row>
    <row r="245" spans="1:6" x14ac:dyDescent="0.25">
      <c r="A245" s="128"/>
      <c r="C245" s="198" t="s">
        <v>3264</v>
      </c>
    </row>
    <row r="247" spans="1:6" x14ac:dyDescent="0.25">
      <c r="A247" s="516" t="s">
        <v>4088</v>
      </c>
      <c r="B247" s="517"/>
      <c r="C247" s="516"/>
      <c r="D247" s="516"/>
      <c r="E247" s="517"/>
      <c r="F247" s="516"/>
    </row>
    <row r="248" spans="1:6" x14ac:dyDescent="0.25">
      <c r="A248" s="516"/>
      <c r="B248" s="517"/>
      <c r="C248" s="516"/>
      <c r="D248" s="516"/>
      <c r="E248" s="517"/>
      <c r="F248" s="516"/>
    </row>
    <row r="249" spans="1:6" x14ac:dyDescent="0.25">
      <c r="A249" s="516"/>
      <c r="B249" s="517"/>
      <c r="C249" s="516"/>
      <c r="D249" s="516"/>
      <c r="E249" s="517"/>
      <c r="F249" s="516"/>
    </row>
    <row r="250" spans="1:6" x14ac:dyDescent="0.25">
      <c r="C250" s="198"/>
      <c r="D250" s="198"/>
      <c r="E250" s="198"/>
    </row>
    <row r="251" spans="1:6" x14ac:dyDescent="0.25">
      <c r="C251" s="198"/>
      <c r="D251" s="198"/>
      <c r="E251" s="198"/>
    </row>
    <row r="252" spans="1:6" x14ac:dyDescent="0.25">
      <c r="C252" s="198"/>
      <c r="D252" s="198"/>
      <c r="E252" s="198"/>
    </row>
    <row r="253" spans="1:6" x14ac:dyDescent="0.25">
      <c r="C253" s="198"/>
      <c r="D253" s="198"/>
      <c r="E253" s="198"/>
    </row>
  </sheetData>
  <autoFilter ref="A3:GY239"/>
  <mergeCells count="4">
    <mergeCell ref="B1:W1"/>
    <mergeCell ref="G2:W2"/>
    <mergeCell ref="C2:E2"/>
    <mergeCell ref="A247:F249"/>
  </mergeCells>
  <conditionalFormatting sqref="A4:A71 A93:A112 A115:A166 A172:A239 A75:A79">
    <cfRule type="duplicateValues" dxfId="10" priority="14"/>
  </conditionalFormatting>
  <conditionalFormatting sqref="B87:D87 O87:P87 EA87:XFD87 W87:AK87 R87:S87 F87:I87">
    <cfRule type="duplicateValues" dxfId="9" priority="13"/>
  </conditionalFormatting>
  <conditionalFormatting sqref="T87">
    <cfRule type="duplicateValues" dxfId="8" priority="11"/>
  </conditionalFormatting>
  <conditionalFormatting sqref="U87">
    <cfRule type="duplicateValues" dxfId="7" priority="10"/>
  </conditionalFormatting>
  <conditionalFormatting sqref="A83:A92">
    <cfRule type="duplicateValues" dxfId="6" priority="9"/>
  </conditionalFormatting>
  <conditionalFormatting sqref="A113:A114">
    <cfRule type="duplicateValues" dxfId="5" priority="8"/>
  </conditionalFormatting>
  <conditionalFormatting sqref="A167:A171">
    <cfRule type="duplicateValues" dxfId="4" priority="7"/>
  </conditionalFormatting>
  <conditionalFormatting sqref="A80">
    <cfRule type="duplicateValues" dxfId="3" priority="5"/>
  </conditionalFormatting>
  <conditionalFormatting sqref="A81:A82">
    <cfRule type="duplicateValues" dxfId="2" priority="4"/>
  </conditionalFormatting>
  <conditionalFormatting sqref="A72">
    <cfRule type="duplicateValues" dxfId="1" priority="2"/>
  </conditionalFormatting>
  <conditionalFormatting sqref="A73:A74">
    <cfRule type="duplicateValues" dxfId="0" priority="1"/>
  </conditionalFormatting>
  <pageMargins left="0.7" right="0.7" top="0.75" bottom="0.75" header="0.3" footer="0.3"/>
  <pageSetup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75"/>
  <sheetViews>
    <sheetView zoomScale="90" zoomScaleNormal="90" workbookViewId="0">
      <pane xSplit="7" ySplit="3" topLeftCell="H4" activePane="bottomRight" state="frozen"/>
      <selection pane="topRight" activeCell="H1" sqref="H1"/>
      <selection pane="bottomLeft" activeCell="A4" sqref="A4"/>
      <selection pane="bottomRight"/>
    </sheetView>
  </sheetViews>
  <sheetFormatPr defaultRowHeight="15" x14ac:dyDescent="0.25"/>
  <cols>
    <col min="1" max="1" width="37" style="17" customWidth="1"/>
    <col min="2" max="2" width="7.85546875" style="107" hidden="1" customWidth="1"/>
    <col min="3" max="3" width="21.140625" style="107" customWidth="1"/>
    <col min="4" max="4" width="10.140625" style="107" hidden="1" customWidth="1"/>
    <col min="5" max="5" width="4.7109375" style="107" hidden="1" customWidth="1"/>
    <col min="6" max="6" width="12" style="107" bestFit="1" customWidth="1"/>
    <col min="7" max="7" width="56" style="107" bestFit="1" customWidth="1"/>
    <col min="8" max="8" width="65.7109375" style="107" bestFit="1" customWidth="1"/>
    <col min="9" max="9" width="52.28515625" style="107" customWidth="1"/>
    <col min="10" max="10" width="9.42578125" style="107" bestFit="1" customWidth="1"/>
    <col min="11" max="11" width="5.5703125" style="107" bestFit="1" customWidth="1"/>
    <col min="12" max="12" width="13" style="107" bestFit="1" customWidth="1"/>
    <col min="13" max="13" width="11" style="107" bestFit="1" customWidth="1"/>
    <col min="14" max="15" width="11.5703125" style="107" bestFit="1" customWidth="1"/>
    <col min="16" max="16" width="8.7109375" style="107" bestFit="1" customWidth="1"/>
    <col min="17" max="17" width="11" style="107" bestFit="1" customWidth="1"/>
    <col min="18" max="18" width="24.5703125" style="107" bestFit="1" customWidth="1"/>
    <col min="19" max="19" width="6.42578125" style="107" bestFit="1" customWidth="1"/>
    <col min="20" max="20" width="10.140625" style="107" customWidth="1"/>
    <col min="21" max="21" width="9.140625" style="107"/>
    <col min="22" max="22" width="6" style="107" bestFit="1" customWidth="1"/>
    <col min="23" max="23" width="10.7109375" style="107" bestFit="1" customWidth="1"/>
    <col min="24" max="24" width="12.42578125" style="107" customWidth="1"/>
    <col min="25" max="25" width="26" style="107" customWidth="1"/>
    <col min="26" max="26" width="41.140625" style="107" customWidth="1"/>
    <col min="27" max="27" width="17.140625" style="107" bestFit="1" customWidth="1"/>
    <col min="28" max="28" width="121.7109375" style="107" bestFit="1" customWidth="1"/>
    <col min="29" max="29" width="22.28515625" style="107" bestFit="1" customWidth="1"/>
    <col min="30" max="30" width="11.42578125" style="107" bestFit="1" customWidth="1"/>
    <col min="31" max="31" width="9.140625" style="107"/>
    <col min="32" max="32" width="14.85546875" style="107" bestFit="1" customWidth="1"/>
    <col min="33" max="33" width="59.42578125" style="107" bestFit="1" customWidth="1"/>
    <col min="34" max="36" width="9.140625" style="107" hidden="1" customWidth="1"/>
    <col min="37" max="39" width="9.140625" style="107"/>
    <col min="40" max="43" width="9.140625" style="198"/>
    <col min="44" max="48" width="9.140625" style="107"/>
    <col min="49" max="49" width="43.42578125" style="107" customWidth="1"/>
    <col min="50" max="71" width="9.140625" style="107"/>
    <col min="72" max="72" width="9.140625" style="107" customWidth="1"/>
    <col min="73" max="75" width="9.140625" style="107" hidden="1" customWidth="1"/>
    <col min="76" max="76" width="10.7109375" style="107" hidden="1" customWidth="1"/>
    <col min="77" max="77" width="10.42578125" style="107" hidden="1" customWidth="1"/>
    <col min="78" max="80" width="9.140625" style="107" hidden="1" customWidth="1"/>
    <col min="81" max="16384" width="9.140625" style="107"/>
  </cols>
  <sheetData>
    <row r="1" spans="1:80" s="198" customFormat="1" ht="27" x14ac:dyDescent="0.35">
      <c r="A1" s="17"/>
      <c r="B1" s="507" t="s">
        <v>0</v>
      </c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7"/>
      <c r="Y1" s="507"/>
      <c r="Z1" s="508"/>
      <c r="AA1" s="495"/>
      <c r="AB1" s="108"/>
      <c r="AC1" s="108"/>
      <c r="AD1" s="108"/>
      <c r="AG1" s="92"/>
      <c r="AH1" s="510">
        <v>2012</v>
      </c>
      <c r="AI1" s="511"/>
      <c r="AJ1" s="512"/>
      <c r="AK1" s="504" t="s">
        <v>1</v>
      </c>
      <c r="AL1" s="505"/>
      <c r="AM1" s="506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</row>
    <row r="2" spans="1:80" s="198" customFormat="1" ht="27.6" customHeight="1" x14ac:dyDescent="0.25">
      <c r="A2" s="17"/>
      <c r="B2" s="108"/>
      <c r="C2" s="504" t="s">
        <v>2</v>
      </c>
      <c r="D2" s="505"/>
      <c r="E2" s="506"/>
      <c r="F2" s="108"/>
      <c r="G2" s="509" t="s">
        <v>4089</v>
      </c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108"/>
      <c r="S2" s="108"/>
      <c r="T2" s="108"/>
      <c r="U2" s="108"/>
      <c r="V2" s="108"/>
      <c r="W2" s="108"/>
      <c r="X2" s="108"/>
      <c r="Y2" s="108"/>
      <c r="Z2" s="89"/>
      <c r="AA2" s="493"/>
      <c r="AB2" s="108"/>
      <c r="AC2" s="108"/>
      <c r="AD2" s="108"/>
      <c r="AF2" s="108" t="s">
        <v>4</v>
      </c>
      <c r="AG2" s="108" t="s">
        <v>5</v>
      </c>
      <c r="AH2" s="116" t="s">
        <v>6</v>
      </c>
      <c r="AI2" s="117" t="s">
        <v>7</v>
      </c>
      <c r="AJ2" s="117" t="s">
        <v>8</v>
      </c>
      <c r="AK2" s="93" t="s">
        <v>9</v>
      </c>
      <c r="AL2" s="108" t="s">
        <v>7</v>
      </c>
      <c r="AM2" s="108" t="s">
        <v>8</v>
      </c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</row>
    <row r="3" spans="1:80" s="18" customFormat="1" ht="85.5" customHeight="1" x14ac:dyDescent="0.25">
      <c r="A3" s="14" t="s">
        <v>10</v>
      </c>
      <c r="B3" s="14" t="s">
        <v>11</v>
      </c>
      <c r="C3" s="14" t="s">
        <v>12</v>
      </c>
      <c r="D3" s="1" t="s">
        <v>13</v>
      </c>
      <c r="E3" s="14"/>
      <c r="F3" s="2" t="s">
        <v>15</v>
      </c>
      <c r="G3" s="2" t="s">
        <v>16</v>
      </c>
      <c r="H3" s="2" t="s">
        <v>17</v>
      </c>
      <c r="I3" s="2" t="s">
        <v>18</v>
      </c>
      <c r="J3" s="14" t="s">
        <v>19</v>
      </c>
      <c r="K3" s="57" t="s">
        <v>20</v>
      </c>
      <c r="L3" s="25" t="s">
        <v>21</v>
      </c>
      <c r="M3" s="14" t="s">
        <v>22</v>
      </c>
      <c r="N3" s="14" t="s">
        <v>23</v>
      </c>
      <c r="O3" s="14" t="s">
        <v>24</v>
      </c>
      <c r="P3" s="14" t="s">
        <v>25</v>
      </c>
      <c r="Q3" s="14" t="s">
        <v>26</v>
      </c>
      <c r="R3" s="25" t="s">
        <v>27</v>
      </c>
      <c r="S3" s="25" t="s">
        <v>28</v>
      </c>
      <c r="T3" s="455" t="s">
        <v>4090</v>
      </c>
      <c r="U3" s="25" t="s">
        <v>29</v>
      </c>
      <c r="V3" s="25" t="s">
        <v>30</v>
      </c>
      <c r="W3" s="25" t="s">
        <v>31</v>
      </c>
      <c r="X3" s="26" t="s">
        <v>32</v>
      </c>
      <c r="Y3" s="1" t="s">
        <v>33</v>
      </c>
      <c r="Z3" s="36" t="s">
        <v>34</v>
      </c>
      <c r="AA3" s="259" t="s">
        <v>35</v>
      </c>
      <c r="AB3" s="2" t="s">
        <v>36</v>
      </c>
      <c r="AC3" s="65" t="s">
        <v>37</v>
      </c>
      <c r="AD3" s="65" t="s">
        <v>38</v>
      </c>
      <c r="AF3" s="108"/>
      <c r="AG3" s="108"/>
      <c r="AH3" s="117" t="s">
        <v>39</v>
      </c>
      <c r="AI3" s="117"/>
      <c r="AJ3" s="117"/>
      <c r="AK3" s="108"/>
      <c r="AL3" s="108"/>
      <c r="AM3" s="108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V3" s="349" t="s">
        <v>40</v>
      </c>
      <c r="BW3" s="349" t="s">
        <v>41</v>
      </c>
      <c r="BX3" s="349" t="s">
        <v>42</v>
      </c>
      <c r="BY3" s="349" t="s">
        <v>43</v>
      </c>
      <c r="BZ3" s="349" t="s">
        <v>44</v>
      </c>
      <c r="CA3" s="349" t="s">
        <v>45</v>
      </c>
      <c r="CB3" s="349" t="s">
        <v>46</v>
      </c>
    </row>
    <row r="4" spans="1:80" s="198" customFormat="1" x14ac:dyDescent="0.25">
      <c r="A4" s="284" t="str">
        <f>CONCATENATE(BV4,"-",BW4,"-",BX4,BY4,BZ4,CA4,CB4)</f>
        <v>N-MF-LI-020000-E-XX-XX-XX-XX-02</v>
      </c>
      <c r="B4" s="2" t="s">
        <v>758</v>
      </c>
      <c r="C4" s="2" t="str">
        <f t="shared" ref="C4:C13" si="0">CONCATENATE(B4,D4,E4)</f>
        <v>1.08.01.FESL6MF.v03</v>
      </c>
      <c r="D4" s="2" t="s">
        <v>4091</v>
      </c>
      <c r="E4" s="2" t="s">
        <v>49</v>
      </c>
      <c r="F4" s="2" t="s">
        <v>50</v>
      </c>
      <c r="G4" s="108" t="s">
        <v>760</v>
      </c>
      <c r="H4" s="108" t="s">
        <v>4092</v>
      </c>
      <c r="I4" s="108" t="s">
        <v>760</v>
      </c>
      <c r="J4" s="108">
        <v>4380</v>
      </c>
      <c r="K4" s="109">
        <v>0</v>
      </c>
      <c r="L4" s="110">
        <v>7.8E-2</v>
      </c>
      <c r="M4" s="108">
        <v>341.6</v>
      </c>
      <c r="N4" s="110">
        <v>7.0199999999999999E-2</v>
      </c>
      <c r="O4" s="108">
        <v>0</v>
      </c>
      <c r="P4" s="108">
        <v>12</v>
      </c>
      <c r="Q4" s="111">
        <v>79</v>
      </c>
      <c r="R4" s="108" t="s">
        <v>54</v>
      </c>
      <c r="S4" s="108" t="s">
        <v>4093</v>
      </c>
      <c r="T4" s="456" t="s">
        <v>4094</v>
      </c>
      <c r="U4" s="108"/>
      <c r="V4" s="112"/>
      <c r="W4" s="108"/>
      <c r="X4" s="113">
        <v>34</v>
      </c>
      <c r="Y4" s="3" t="s">
        <v>495</v>
      </c>
      <c r="Z4" s="3" t="s">
        <v>162</v>
      </c>
      <c r="AA4" s="90" t="s">
        <v>3281</v>
      </c>
      <c r="AB4" s="285" t="s">
        <v>4095</v>
      </c>
      <c r="AC4" s="286" t="s">
        <v>4096</v>
      </c>
      <c r="AD4" s="119"/>
      <c r="AE4" s="107"/>
      <c r="AF4" s="90"/>
      <c r="AG4" s="90" t="s">
        <v>3283</v>
      </c>
      <c r="AH4" s="117"/>
      <c r="AI4" s="117"/>
      <c r="AJ4" s="117"/>
      <c r="AK4" s="90"/>
      <c r="AL4" s="90"/>
      <c r="AM4" s="90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V4" s="198" t="s">
        <v>61</v>
      </c>
      <c r="BW4" s="198" t="s">
        <v>4097</v>
      </c>
      <c r="BX4" s="198" t="s">
        <v>63</v>
      </c>
      <c r="BY4" s="344" t="s">
        <v>4098</v>
      </c>
      <c r="BZ4" s="198" t="s">
        <v>65</v>
      </c>
      <c r="CA4" s="198" t="s">
        <v>66</v>
      </c>
      <c r="CB4" s="344" t="s">
        <v>67</v>
      </c>
    </row>
    <row r="5" spans="1:80" s="198" customFormat="1" x14ac:dyDescent="0.25">
      <c r="A5" s="284" t="str">
        <f t="shared" ref="A5:A68" si="1">CONCATENATE(BV5,"-",BW5,"-",BX5,BY5,BZ5,CA5,CB5)</f>
        <v>N-MF-LI-020001-E-XX-XX-XX-XX-02</v>
      </c>
      <c r="B5" s="2" t="s">
        <v>765</v>
      </c>
      <c r="C5" s="2" t="str">
        <f t="shared" si="0"/>
        <v>1.08.02.FESL6MF.v04</v>
      </c>
      <c r="D5" s="2" t="s">
        <v>4091</v>
      </c>
      <c r="E5" s="2" t="s">
        <v>84</v>
      </c>
      <c r="F5" s="2" t="s">
        <v>50</v>
      </c>
      <c r="G5" s="108" t="s">
        <v>4099</v>
      </c>
      <c r="H5" s="108" t="s">
        <v>4100</v>
      </c>
      <c r="I5" s="108" t="s">
        <v>4099</v>
      </c>
      <c r="J5" s="108">
        <v>4380</v>
      </c>
      <c r="K5" s="109">
        <v>0</v>
      </c>
      <c r="L5" s="108">
        <v>3.39E-2</v>
      </c>
      <c r="M5" s="108">
        <v>148</v>
      </c>
      <c r="N5" s="110">
        <v>3.0499999999999999E-2</v>
      </c>
      <c r="O5" s="108">
        <v>0</v>
      </c>
      <c r="P5" s="108">
        <v>2</v>
      </c>
      <c r="Q5" s="111">
        <v>1.4355</v>
      </c>
      <c r="R5" s="108" t="s">
        <v>144</v>
      </c>
      <c r="S5" s="108" t="s">
        <v>4093</v>
      </c>
      <c r="T5" s="456" t="s">
        <v>4094</v>
      </c>
      <c r="U5" s="108"/>
      <c r="V5" s="112"/>
      <c r="W5" s="108"/>
      <c r="X5" s="113">
        <v>0</v>
      </c>
      <c r="Y5" s="3" t="s">
        <v>4101</v>
      </c>
      <c r="Z5" s="3" t="s">
        <v>162</v>
      </c>
      <c r="AA5" s="90" t="s">
        <v>3281</v>
      </c>
      <c r="AB5" s="285" t="s">
        <v>4095</v>
      </c>
      <c r="AC5" s="286" t="s">
        <v>4096</v>
      </c>
      <c r="AD5" s="106"/>
      <c r="AF5" s="108"/>
      <c r="AG5" s="90" t="s">
        <v>3283</v>
      </c>
      <c r="AH5" s="108"/>
      <c r="AI5" s="108"/>
      <c r="AJ5" s="108"/>
      <c r="AK5" s="108"/>
      <c r="AL5" s="108"/>
      <c r="AM5" s="108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V5" s="198" t="s">
        <v>61</v>
      </c>
      <c r="BW5" s="198" t="s">
        <v>4097</v>
      </c>
      <c r="BX5" s="198" t="s">
        <v>63</v>
      </c>
      <c r="BY5" s="344" t="s">
        <v>4102</v>
      </c>
      <c r="BZ5" s="198" t="s">
        <v>65</v>
      </c>
      <c r="CA5" s="198" t="s">
        <v>66</v>
      </c>
      <c r="CB5" s="344" t="s">
        <v>67</v>
      </c>
    </row>
    <row r="6" spans="1:80" s="198" customFormat="1" x14ac:dyDescent="0.25">
      <c r="A6" s="284" t="str">
        <f t="shared" si="1"/>
        <v>N-MF-LI-020002-E-XX-XX-XX-XX-02</v>
      </c>
      <c r="B6" s="2" t="s">
        <v>765</v>
      </c>
      <c r="C6" s="2" t="str">
        <f t="shared" si="0"/>
        <v>1.08.02.FESL6MF.v04</v>
      </c>
      <c r="D6" s="2" t="s">
        <v>4091</v>
      </c>
      <c r="E6" s="2" t="s">
        <v>84</v>
      </c>
      <c r="F6" s="2" t="s">
        <v>50</v>
      </c>
      <c r="G6" s="108" t="s">
        <v>4103</v>
      </c>
      <c r="H6" s="108" t="s">
        <v>4104</v>
      </c>
      <c r="I6" s="108" t="s">
        <v>4103</v>
      </c>
      <c r="J6" s="108">
        <v>4380</v>
      </c>
      <c r="K6" s="109">
        <v>0</v>
      </c>
      <c r="L6" s="110">
        <v>0.13493150684931507</v>
      </c>
      <c r="M6" s="108">
        <v>591</v>
      </c>
      <c r="N6" s="110">
        <v>0</v>
      </c>
      <c r="O6" s="108">
        <v>0</v>
      </c>
      <c r="P6" s="108">
        <v>2</v>
      </c>
      <c r="Q6" s="111">
        <v>3.3555000000000006</v>
      </c>
      <c r="R6" s="108" t="s">
        <v>144</v>
      </c>
      <c r="S6" s="108" t="s">
        <v>4093</v>
      </c>
      <c r="T6" s="456" t="s">
        <v>4094</v>
      </c>
      <c r="U6" s="108"/>
      <c r="V6" s="112"/>
      <c r="W6" s="108"/>
      <c r="X6" s="113">
        <v>0</v>
      </c>
      <c r="Y6" s="3" t="s">
        <v>4101</v>
      </c>
      <c r="Z6" s="3" t="s">
        <v>162</v>
      </c>
      <c r="AA6" s="90" t="s">
        <v>223</v>
      </c>
      <c r="AB6" s="459" t="s">
        <v>4105</v>
      </c>
      <c r="AC6" s="119" t="s">
        <v>4106</v>
      </c>
      <c r="AD6" s="119"/>
      <c r="AE6" s="107"/>
      <c r="AF6" s="90"/>
      <c r="AG6" s="108"/>
      <c r="AH6" s="117"/>
      <c r="AI6" s="117"/>
      <c r="AJ6" s="117"/>
      <c r="AK6" s="90"/>
      <c r="AL6" s="90"/>
      <c r="AM6" s="90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V6" s="198" t="s">
        <v>61</v>
      </c>
      <c r="BW6" s="198" t="s">
        <v>4097</v>
      </c>
      <c r="BX6" s="198" t="s">
        <v>63</v>
      </c>
      <c r="BY6" s="344" t="s">
        <v>4107</v>
      </c>
      <c r="BZ6" s="198" t="s">
        <v>65</v>
      </c>
      <c r="CA6" s="198" t="s">
        <v>66</v>
      </c>
      <c r="CB6" s="344" t="s">
        <v>67</v>
      </c>
    </row>
    <row r="7" spans="1:80" s="198" customFormat="1" x14ac:dyDescent="0.25">
      <c r="A7" s="10" t="str">
        <f t="shared" si="1"/>
        <v>N-MF-LI-020003-E-XX-XX-XX-XX-02</v>
      </c>
      <c r="B7" s="150" t="s">
        <v>817</v>
      </c>
      <c r="C7" s="150" t="str">
        <f t="shared" si="0"/>
        <v>1.08.03.FESL6MF.v04</v>
      </c>
      <c r="D7" s="150" t="s">
        <v>4091</v>
      </c>
      <c r="E7" s="150" t="s">
        <v>84</v>
      </c>
      <c r="F7" s="150" t="s">
        <v>50</v>
      </c>
      <c r="G7" s="160" t="s">
        <v>4108</v>
      </c>
      <c r="H7" s="160" t="s">
        <v>792</v>
      </c>
      <c r="I7" s="160" t="s">
        <v>4109</v>
      </c>
      <c r="J7" s="160">
        <v>8760</v>
      </c>
      <c r="K7" s="195">
        <v>1</v>
      </c>
      <c r="L7" s="185">
        <v>3.4000000000000002E-2</v>
      </c>
      <c r="M7" s="160">
        <v>298</v>
      </c>
      <c r="N7" s="185">
        <v>3.4000000000000002E-2</v>
      </c>
      <c r="O7" s="160">
        <v>0</v>
      </c>
      <c r="P7" s="160">
        <v>8</v>
      </c>
      <c r="Q7" s="186">
        <v>6.91</v>
      </c>
      <c r="R7" s="160" t="s">
        <v>144</v>
      </c>
      <c r="S7" s="160" t="s">
        <v>4110</v>
      </c>
      <c r="T7" s="457" t="s">
        <v>4094</v>
      </c>
      <c r="U7" s="160"/>
      <c r="V7" s="187"/>
      <c r="W7" s="160"/>
      <c r="X7" s="188">
        <v>0</v>
      </c>
      <c r="Y7" s="151" t="s">
        <v>4111</v>
      </c>
      <c r="Z7" s="151" t="s">
        <v>4112</v>
      </c>
      <c r="AA7" s="160" t="s">
        <v>223</v>
      </c>
      <c r="AB7" s="160" t="s">
        <v>4113</v>
      </c>
      <c r="AC7" s="172" t="s">
        <v>4114</v>
      </c>
      <c r="AD7" s="172">
        <v>41485</v>
      </c>
      <c r="AE7" s="168"/>
      <c r="AF7" s="160"/>
      <c r="AG7" s="160"/>
      <c r="AH7" s="160"/>
      <c r="AI7" s="160"/>
      <c r="AJ7" s="160"/>
      <c r="AK7" s="160"/>
      <c r="AL7" s="160"/>
      <c r="AM7" s="160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V7" s="198" t="s">
        <v>61</v>
      </c>
      <c r="BW7" s="198" t="s">
        <v>4097</v>
      </c>
      <c r="BX7" s="198" t="s">
        <v>63</v>
      </c>
      <c r="BY7" s="344" t="s">
        <v>4115</v>
      </c>
      <c r="BZ7" s="198" t="s">
        <v>65</v>
      </c>
      <c r="CA7" s="198" t="s">
        <v>66</v>
      </c>
      <c r="CB7" s="344" t="s">
        <v>67</v>
      </c>
    </row>
    <row r="8" spans="1:80" s="198" customFormat="1" x14ac:dyDescent="0.25">
      <c r="A8" s="10" t="str">
        <f t="shared" si="1"/>
        <v>N-MF-LI-020004-E-XX-XX-XX-XX-02</v>
      </c>
      <c r="B8" s="150" t="s">
        <v>823</v>
      </c>
      <c r="C8" s="150" t="str">
        <f t="shared" si="0"/>
        <v>1.08.04.FESL6MF.v04</v>
      </c>
      <c r="D8" s="150" t="s">
        <v>4091</v>
      </c>
      <c r="E8" s="150" t="s">
        <v>84</v>
      </c>
      <c r="F8" s="150" t="s">
        <v>50</v>
      </c>
      <c r="G8" s="160" t="s">
        <v>4116</v>
      </c>
      <c r="H8" s="160" t="s">
        <v>792</v>
      </c>
      <c r="I8" s="160" t="s">
        <v>4109</v>
      </c>
      <c r="J8" s="160">
        <v>4380</v>
      </c>
      <c r="K8" s="195">
        <v>0</v>
      </c>
      <c r="L8" s="185">
        <v>3.4000000000000002E-2</v>
      </c>
      <c r="M8" s="160">
        <v>147</v>
      </c>
      <c r="N8" s="185">
        <v>0</v>
      </c>
      <c r="O8" s="160">
        <v>0</v>
      </c>
      <c r="P8" s="160">
        <v>8</v>
      </c>
      <c r="Q8" s="186">
        <v>6.91</v>
      </c>
      <c r="R8" s="160" t="s">
        <v>144</v>
      </c>
      <c r="S8" s="160" t="s">
        <v>4117</v>
      </c>
      <c r="T8" s="457" t="s">
        <v>4094</v>
      </c>
      <c r="U8" s="160"/>
      <c r="V8" s="187"/>
      <c r="W8" s="160"/>
      <c r="X8" s="188">
        <v>0</v>
      </c>
      <c r="Y8" s="151" t="s">
        <v>4111</v>
      </c>
      <c r="Z8" s="151" t="s">
        <v>4112</v>
      </c>
      <c r="AA8" s="160" t="s">
        <v>223</v>
      </c>
      <c r="AB8" s="160" t="s">
        <v>4113</v>
      </c>
      <c r="AC8" s="172" t="s">
        <v>4114</v>
      </c>
      <c r="AD8" s="172">
        <v>41485</v>
      </c>
      <c r="AE8" s="168"/>
      <c r="AF8" s="160"/>
      <c r="AG8" s="160"/>
      <c r="AH8" s="160"/>
      <c r="AI8" s="160"/>
      <c r="AJ8" s="160"/>
      <c r="AK8" s="160"/>
      <c r="AL8" s="160"/>
      <c r="AM8" s="160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V8" s="198" t="s">
        <v>61</v>
      </c>
      <c r="BW8" s="198" t="s">
        <v>4097</v>
      </c>
      <c r="BX8" s="198" t="s">
        <v>63</v>
      </c>
      <c r="BY8" s="344" t="s">
        <v>4118</v>
      </c>
      <c r="BZ8" s="198" t="s">
        <v>65</v>
      </c>
      <c r="CA8" s="198" t="s">
        <v>66</v>
      </c>
      <c r="CB8" s="344" t="s">
        <v>67</v>
      </c>
    </row>
    <row r="9" spans="1:80" s="198" customFormat="1" x14ac:dyDescent="0.25">
      <c r="A9" s="2" t="str">
        <f t="shared" si="1"/>
        <v>N-MF-LI-020005-E-XX-XX-XX-XX-03</v>
      </c>
      <c r="B9" s="150" t="s">
        <v>831</v>
      </c>
      <c r="C9" s="150" t="str">
        <f t="shared" si="0"/>
        <v>1.08.05.FESL6aMF.v05</v>
      </c>
      <c r="D9" s="150" t="s">
        <v>4119</v>
      </c>
      <c r="E9" s="150" t="s">
        <v>103</v>
      </c>
      <c r="F9" s="150" t="s">
        <v>50</v>
      </c>
      <c r="G9" s="160" t="s">
        <v>4120</v>
      </c>
      <c r="H9" s="160" t="s">
        <v>792</v>
      </c>
      <c r="I9" s="160" t="s">
        <v>4121</v>
      </c>
      <c r="J9" s="160">
        <v>8760</v>
      </c>
      <c r="K9" s="195">
        <v>1</v>
      </c>
      <c r="L9" s="185">
        <v>2.8299999999999999E-2</v>
      </c>
      <c r="M9" s="160">
        <v>247</v>
      </c>
      <c r="N9" s="185">
        <v>2.8299999999999999E-2</v>
      </c>
      <c r="O9" s="160">
        <v>0</v>
      </c>
      <c r="P9" s="160">
        <v>9</v>
      </c>
      <c r="Q9" s="186">
        <v>12.81</v>
      </c>
      <c r="R9" s="160" t="s">
        <v>144</v>
      </c>
      <c r="S9" s="160" t="s">
        <v>4110</v>
      </c>
      <c r="T9" s="457" t="s">
        <v>4094</v>
      </c>
      <c r="U9" s="160"/>
      <c r="V9" s="187"/>
      <c r="W9" s="160"/>
      <c r="X9" s="188">
        <v>0</v>
      </c>
      <c r="Y9" s="151" t="s">
        <v>4101</v>
      </c>
      <c r="Z9" s="151" t="s">
        <v>4112</v>
      </c>
      <c r="AA9" s="160" t="s">
        <v>223</v>
      </c>
      <c r="AB9" s="160" t="s">
        <v>4113</v>
      </c>
      <c r="AC9" s="172" t="s">
        <v>4122</v>
      </c>
      <c r="AD9" s="172">
        <v>41485</v>
      </c>
      <c r="AE9" s="168"/>
      <c r="AF9" s="160"/>
      <c r="AG9" s="160"/>
      <c r="AH9" s="160"/>
      <c r="AI9" s="160"/>
      <c r="AJ9" s="160"/>
      <c r="AK9" s="160"/>
      <c r="AL9" s="160"/>
      <c r="AM9" s="160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V9" s="198" t="s">
        <v>61</v>
      </c>
      <c r="BW9" s="198" t="s">
        <v>4097</v>
      </c>
      <c r="BX9" s="198" t="s">
        <v>63</v>
      </c>
      <c r="BY9" s="344" t="s">
        <v>4123</v>
      </c>
      <c r="BZ9" s="198" t="s">
        <v>65</v>
      </c>
      <c r="CA9" s="198" t="s">
        <v>66</v>
      </c>
      <c r="CB9" s="344" t="s">
        <v>92</v>
      </c>
    </row>
    <row r="10" spans="1:80" s="198" customFormat="1" x14ac:dyDescent="0.25">
      <c r="A10" s="2" t="str">
        <f t="shared" si="1"/>
        <v>N-MF-LI-020006-E-XX-XX-XX-XX-03</v>
      </c>
      <c r="B10" s="150" t="s">
        <v>835</v>
      </c>
      <c r="C10" s="150" t="str">
        <f t="shared" si="0"/>
        <v>1.08.06.FESL6aMF.v05</v>
      </c>
      <c r="D10" s="150" t="s">
        <v>4119</v>
      </c>
      <c r="E10" s="150" t="s">
        <v>103</v>
      </c>
      <c r="F10" s="150" t="s">
        <v>50</v>
      </c>
      <c r="G10" s="160" t="s">
        <v>4124</v>
      </c>
      <c r="H10" s="160" t="s">
        <v>800</v>
      </c>
      <c r="I10" s="160" t="s">
        <v>4121</v>
      </c>
      <c r="J10" s="160">
        <v>4380</v>
      </c>
      <c r="K10" s="195">
        <v>0</v>
      </c>
      <c r="L10" s="185">
        <v>2.8299999999999999E-2</v>
      </c>
      <c r="M10" s="160">
        <v>124</v>
      </c>
      <c r="N10" s="185">
        <v>0</v>
      </c>
      <c r="O10" s="160">
        <v>0</v>
      </c>
      <c r="P10" s="160">
        <v>9</v>
      </c>
      <c r="Q10" s="186">
        <v>12.81</v>
      </c>
      <c r="R10" s="160" t="s">
        <v>144</v>
      </c>
      <c r="S10" s="160" t="s">
        <v>4117</v>
      </c>
      <c r="T10" s="457" t="s">
        <v>4094</v>
      </c>
      <c r="U10" s="160"/>
      <c r="V10" s="187"/>
      <c r="W10" s="160"/>
      <c r="X10" s="188">
        <v>0</v>
      </c>
      <c r="Y10" s="151" t="s">
        <v>4101</v>
      </c>
      <c r="Z10" s="151" t="s">
        <v>4112</v>
      </c>
      <c r="AA10" s="160" t="s">
        <v>223</v>
      </c>
      <c r="AB10" s="160" t="s">
        <v>4113</v>
      </c>
      <c r="AC10" s="172" t="s">
        <v>4122</v>
      </c>
      <c r="AD10" s="172">
        <v>41485</v>
      </c>
      <c r="AE10" s="168"/>
      <c r="AF10" s="160"/>
      <c r="AG10" s="160"/>
      <c r="AH10" s="160"/>
      <c r="AI10" s="160"/>
      <c r="AJ10" s="160"/>
      <c r="AK10" s="160"/>
      <c r="AL10" s="160"/>
      <c r="AM10" s="160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V10" s="198" t="s">
        <v>61</v>
      </c>
      <c r="BW10" s="198" t="s">
        <v>4097</v>
      </c>
      <c r="BX10" s="198" t="s">
        <v>63</v>
      </c>
      <c r="BY10" s="344" t="s">
        <v>4125</v>
      </c>
      <c r="BZ10" s="198" t="s">
        <v>65</v>
      </c>
      <c r="CA10" s="198" t="s">
        <v>66</v>
      </c>
      <c r="CB10" s="344" t="s">
        <v>92</v>
      </c>
    </row>
    <row r="11" spans="1:80" s="198" customFormat="1" x14ac:dyDescent="0.25">
      <c r="A11" s="2" t="str">
        <f t="shared" si="1"/>
        <v>N-MF-LI-020007-E-XX-XX-XX-XX-03</v>
      </c>
      <c r="B11" s="150" t="s">
        <v>846</v>
      </c>
      <c r="C11" s="150" t="str">
        <f t="shared" si="0"/>
        <v>1.08.07.FESL6aMF.v05</v>
      </c>
      <c r="D11" s="150" t="s">
        <v>4119</v>
      </c>
      <c r="E11" s="150" t="s">
        <v>103</v>
      </c>
      <c r="F11" s="150" t="s">
        <v>50</v>
      </c>
      <c r="G11" s="160" t="s">
        <v>4126</v>
      </c>
      <c r="H11" s="160" t="s">
        <v>800</v>
      </c>
      <c r="I11" s="160" t="s">
        <v>4121</v>
      </c>
      <c r="J11" s="160">
        <v>8760</v>
      </c>
      <c r="K11" s="195">
        <v>1</v>
      </c>
      <c r="L11" s="185">
        <v>3.2099999999999997E-2</v>
      </c>
      <c r="M11" s="160">
        <v>281</v>
      </c>
      <c r="N11" s="185">
        <v>3.2099999999999997E-2</v>
      </c>
      <c r="O11" s="160">
        <v>0</v>
      </c>
      <c r="P11" s="160">
        <v>9</v>
      </c>
      <c r="Q11" s="186">
        <v>12.76</v>
      </c>
      <c r="R11" s="160" t="s">
        <v>144</v>
      </c>
      <c r="S11" s="160" t="s">
        <v>4110</v>
      </c>
      <c r="T11" s="457" t="s">
        <v>4094</v>
      </c>
      <c r="U11" s="160"/>
      <c r="V11" s="187"/>
      <c r="W11" s="160"/>
      <c r="X11" s="188">
        <v>0</v>
      </c>
      <c r="Y11" s="151" t="s">
        <v>4101</v>
      </c>
      <c r="Z11" s="151" t="s">
        <v>4112</v>
      </c>
      <c r="AA11" s="160" t="s">
        <v>223</v>
      </c>
      <c r="AB11" s="160" t="s">
        <v>4113</v>
      </c>
      <c r="AC11" s="172" t="s">
        <v>4122</v>
      </c>
      <c r="AD11" s="172">
        <v>41485</v>
      </c>
      <c r="AE11" s="168"/>
      <c r="AF11" s="160"/>
      <c r="AG11" s="160"/>
      <c r="AH11" s="160"/>
      <c r="AI11" s="160"/>
      <c r="AJ11" s="160"/>
      <c r="AK11" s="160"/>
      <c r="AL11" s="160"/>
      <c r="AM11" s="160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V11" s="198" t="s">
        <v>61</v>
      </c>
      <c r="BW11" s="198" t="s">
        <v>4097</v>
      </c>
      <c r="BX11" s="198" t="s">
        <v>63</v>
      </c>
      <c r="BY11" s="344" t="s">
        <v>4127</v>
      </c>
      <c r="BZ11" s="198" t="s">
        <v>65</v>
      </c>
      <c r="CA11" s="198" t="s">
        <v>66</v>
      </c>
      <c r="CB11" s="344" t="s">
        <v>92</v>
      </c>
    </row>
    <row r="12" spans="1:80" s="198" customFormat="1" x14ac:dyDescent="0.25">
      <c r="A12" s="2" t="str">
        <f t="shared" si="1"/>
        <v>N-MF-LI-020008-E-XX-XX-XX-XX-03</v>
      </c>
      <c r="B12" s="150" t="s">
        <v>852</v>
      </c>
      <c r="C12" s="150" t="str">
        <f t="shared" si="0"/>
        <v>1.08.08.FESL6aMF.v05</v>
      </c>
      <c r="D12" s="150" t="s">
        <v>4119</v>
      </c>
      <c r="E12" s="150" t="s">
        <v>103</v>
      </c>
      <c r="F12" s="150" t="s">
        <v>50</v>
      </c>
      <c r="G12" s="160" t="s">
        <v>4128</v>
      </c>
      <c r="H12" s="160" t="s">
        <v>800</v>
      </c>
      <c r="I12" s="160" t="s">
        <v>4121</v>
      </c>
      <c r="J12" s="160">
        <v>4380</v>
      </c>
      <c r="K12" s="195">
        <v>0</v>
      </c>
      <c r="L12" s="185">
        <v>3.2099999999999997E-2</v>
      </c>
      <c r="M12" s="160">
        <v>141</v>
      </c>
      <c r="N12" s="185">
        <v>0</v>
      </c>
      <c r="O12" s="160">
        <v>0</v>
      </c>
      <c r="P12" s="160">
        <v>9</v>
      </c>
      <c r="Q12" s="186">
        <v>12.76</v>
      </c>
      <c r="R12" s="160" t="s">
        <v>144</v>
      </c>
      <c r="S12" s="160" t="s">
        <v>4117</v>
      </c>
      <c r="T12" s="457" t="s">
        <v>4094</v>
      </c>
      <c r="U12" s="160"/>
      <c r="V12" s="187"/>
      <c r="W12" s="160"/>
      <c r="X12" s="188">
        <v>0</v>
      </c>
      <c r="Y12" s="151" t="s">
        <v>4101</v>
      </c>
      <c r="Z12" s="151" t="s">
        <v>4112</v>
      </c>
      <c r="AA12" s="160" t="s">
        <v>223</v>
      </c>
      <c r="AB12" s="160" t="s">
        <v>4113</v>
      </c>
      <c r="AC12" s="172" t="s">
        <v>4122</v>
      </c>
      <c r="AD12" s="172">
        <v>41485</v>
      </c>
      <c r="AE12" s="168"/>
      <c r="AF12" s="160"/>
      <c r="AG12" s="160"/>
      <c r="AH12" s="160"/>
      <c r="AI12" s="160"/>
      <c r="AJ12" s="160"/>
      <c r="AK12" s="160"/>
      <c r="AL12" s="160"/>
      <c r="AM12" s="160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V12" s="198" t="s">
        <v>61</v>
      </c>
      <c r="BW12" s="198" t="s">
        <v>4097</v>
      </c>
      <c r="BX12" s="198" t="s">
        <v>63</v>
      </c>
      <c r="BY12" s="344" t="s">
        <v>4129</v>
      </c>
      <c r="BZ12" s="198" t="s">
        <v>65</v>
      </c>
      <c r="CA12" s="198" t="s">
        <v>66</v>
      </c>
      <c r="CB12" s="344" t="s">
        <v>92</v>
      </c>
    </row>
    <row r="13" spans="1:80" s="198" customFormat="1" x14ac:dyDescent="0.25">
      <c r="A13" s="284" t="str">
        <f t="shared" si="1"/>
        <v>N-MF-LI-020152-E-XX-XX-XX-XX-01</v>
      </c>
      <c r="B13" s="96" t="s">
        <v>861</v>
      </c>
      <c r="C13" s="96" t="str">
        <f t="shared" si="0"/>
        <v>1.08.09.FESL6aMF.v06</v>
      </c>
      <c r="D13" s="96" t="s">
        <v>4119</v>
      </c>
      <c r="E13" s="96" t="s">
        <v>1472</v>
      </c>
      <c r="F13" s="96" t="s">
        <v>50</v>
      </c>
      <c r="G13" s="95" t="s">
        <v>4130</v>
      </c>
      <c r="H13" s="95" t="s">
        <v>3314</v>
      </c>
      <c r="I13" s="95" t="s">
        <v>4121</v>
      </c>
      <c r="J13" s="95">
        <v>4380</v>
      </c>
      <c r="K13" s="316">
        <v>0</v>
      </c>
      <c r="L13" s="309">
        <v>3.78E-2</v>
      </c>
      <c r="M13" s="95">
        <v>165.3</v>
      </c>
      <c r="N13" s="309">
        <v>0</v>
      </c>
      <c r="O13" s="95">
        <v>0</v>
      </c>
      <c r="P13" s="95">
        <v>11</v>
      </c>
      <c r="Q13" s="340">
        <v>12.684999999999999</v>
      </c>
      <c r="R13" s="95" t="s">
        <v>144</v>
      </c>
      <c r="S13" s="95" t="s">
        <v>4117</v>
      </c>
      <c r="T13" s="415" t="s">
        <v>4094</v>
      </c>
      <c r="U13" s="95"/>
      <c r="V13" s="317"/>
      <c r="W13" s="95"/>
      <c r="X13" s="318" t="s">
        <v>4131</v>
      </c>
      <c r="Y13" s="103" t="s">
        <v>4101</v>
      </c>
      <c r="Z13" s="103" t="s">
        <v>4112</v>
      </c>
      <c r="AA13" s="95" t="s">
        <v>223</v>
      </c>
      <c r="AB13" s="95" t="s">
        <v>4132</v>
      </c>
      <c r="AC13" s="460">
        <v>42580</v>
      </c>
      <c r="AD13" s="299">
        <v>42216</v>
      </c>
      <c r="AE13" s="300"/>
      <c r="AF13" s="95"/>
      <c r="AG13" s="95"/>
      <c r="AH13" s="95"/>
      <c r="AI13" s="95"/>
      <c r="AJ13" s="95"/>
      <c r="AK13" s="95"/>
      <c r="AL13" s="95"/>
      <c r="AM13" s="95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V13" s="198" t="s">
        <v>61</v>
      </c>
      <c r="BW13" s="198" t="s">
        <v>4097</v>
      </c>
      <c r="BX13" s="198" t="s">
        <v>63</v>
      </c>
      <c r="BY13" s="344" t="s">
        <v>4133</v>
      </c>
      <c r="BZ13" s="198" t="s">
        <v>65</v>
      </c>
      <c r="CA13" s="198" t="s">
        <v>66</v>
      </c>
      <c r="CB13" s="344" t="s">
        <v>382</v>
      </c>
    </row>
    <row r="14" spans="1:80" s="198" customFormat="1" x14ac:dyDescent="0.25">
      <c r="A14" s="284" t="str">
        <f t="shared" si="1"/>
        <v>N-MF-LI-020009-E-XX-XX-XX-XX-01</v>
      </c>
      <c r="B14" s="2" t="s">
        <v>641</v>
      </c>
      <c r="C14" s="2" t="s">
        <v>4134</v>
      </c>
      <c r="D14" s="2" t="s">
        <v>4135</v>
      </c>
      <c r="E14" s="2" t="s">
        <v>142</v>
      </c>
      <c r="F14" s="2" t="s">
        <v>50</v>
      </c>
      <c r="G14" s="108" t="s">
        <v>4136</v>
      </c>
      <c r="H14" s="108" t="s">
        <v>4137</v>
      </c>
      <c r="I14" s="108" t="s">
        <v>4136</v>
      </c>
      <c r="J14" s="108">
        <v>2920</v>
      </c>
      <c r="K14" s="109">
        <v>0</v>
      </c>
      <c r="L14" s="110">
        <v>0.10205479452054794</v>
      </c>
      <c r="M14" s="108">
        <v>298</v>
      </c>
      <c r="N14" s="109">
        <v>0</v>
      </c>
      <c r="O14" s="108">
        <v>0</v>
      </c>
      <c r="P14" s="108">
        <v>12</v>
      </c>
      <c r="Q14" s="111">
        <v>79</v>
      </c>
      <c r="R14" s="108" t="s">
        <v>54</v>
      </c>
      <c r="S14" s="108" t="s">
        <v>4093</v>
      </c>
      <c r="T14" s="456" t="s">
        <v>4094</v>
      </c>
      <c r="U14" s="108"/>
      <c r="V14" s="112"/>
      <c r="W14" s="108"/>
      <c r="X14" s="113">
        <v>34</v>
      </c>
      <c r="Y14" s="3" t="s">
        <v>4138</v>
      </c>
      <c r="Z14" s="3" t="s">
        <v>162</v>
      </c>
      <c r="AA14" s="90" t="s">
        <v>223</v>
      </c>
      <c r="AB14" s="459" t="s">
        <v>4105</v>
      </c>
      <c r="AC14" s="119" t="s">
        <v>4106</v>
      </c>
      <c r="AD14" s="119"/>
      <c r="AE14" s="107"/>
      <c r="AF14" s="90"/>
      <c r="AG14" s="108"/>
      <c r="AH14" s="117"/>
      <c r="AI14" s="117"/>
      <c r="AJ14" s="117"/>
      <c r="AK14" s="90"/>
      <c r="AL14" s="90"/>
      <c r="AM14" s="90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V14" s="198" t="s">
        <v>61</v>
      </c>
      <c r="BW14" s="198" t="s">
        <v>4097</v>
      </c>
      <c r="BX14" s="198" t="s">
        <v>63</v>
      </c>
      <c r="BY14" s="344" t="s">
        <v>4139</v>
      </c>
      <c r="BZ14" s="198" t="s">
        <v>65</v>
      </c>
      <c r="CA14" s="198" t="s">
        <v>66</v>
      </c>
      <c r="CB14" s="344" t="s">
        <v>382</v>
      </c>
    </row>
    <row r="15" spans="1:80" s="198" customFormat="1" x14ac:dyDescent="0.25">
      <c r="A15" s="284" t="str">
        <f t="shared" si="1"/>
        <v>N-MF-LI-020010-E-XX-XX-XX-XX-01</v>
      </c>
      <c r="B15" s="2" t="s">
        <v>649</v>
      </c>
      <c r="C15" s="2" t="s">
        <v>4140</v>
      </c>
      <c r="D15" s="2" t="s">
        <v>4135</v>
      </c>
      <c r="E15" s="2" t="s">
        <v>142</v>
      </c>
      <c r="F15" s="2" t="s">
        <v>50</v>
      </c>
      <c r="G15" s="108" t="s">
        <v>4136</v>
      </c>
      <c r="H15" s="108" t="s">
        <v>4141</v>
      </c>
      <c r="I15" s="108" t="s">
        <v>4136</v>
      </c>
      <c r="J15" s="108">
        <v>2920</v>
      </c>
      <c r="K15" s="109">
        <v>0</v>
      </c>
      <c r="L15" s="110">
        <v>0.16301369863013698</v>
      </c>
      <c r="M15" s="108">
        <v>476</v>
      </c>
      <c r="N15" s="109">
        <v>0</v>
      </c>
      <c r="O15" s="108">
        <v>0</v>
      </c>
      <c r="P15" s="108">
        <v>12</v>
      </c>
      <c r="Q15" s="111">
        <v>79</v>
      </c>
      <c r="R15" s="108" t="s">
        <v>54</v>
      </c>
      <c r="S15" s="108" t="s">
        <v>4093</v>
      </c>
      <c r="T15" s="456" t="s">
        <v>4094</v>
      </c>
      <c r="U15" s="108"/>
      <c r="V15" s="112"/>
      <c r="W15" s="108"/>
      <c r="X15" s="113">
        <v>34</v>
      </c>
      <c r="Y15" s="3" t="s">
        <v>4138</v>
      </c>
      <c r="Z15" s="3" t="s">
        <v>162</v>
      </c>
      <c r="AA15" s="90" t="s">
        <v>223</v>
      </c>
      <c r="AB15" s="459" t="s">
        <v>4105</v>
      </c>
      <c r="AC15" s="119" t="s">
        <v>4106</v>
      </c>
      <c r="AD15" s="119"/>
      <c r="AE15" s="107"/>
      <c r="AF15" s="90"/>
      <c r="AG15" s="90"/>
      <c r="AH15" s="117"/>
      <c r="AI15" s="117"/>
      <c r="AJ15" s="117"/>
      <c r="AK15" s="90"/>
      <c r="AL15" s="90"/>
      <c r="AM15" s="90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V15" s="198" t="s">
        <v>61</v>
      </c>
      <c r="BW15" s="198" t="s">
        <v>4097</v>
      </c>
      <c r="BX15" s="198" t="s">
        <v>63</v>
      </c>
      <c r="BY15" s="344" t="s">
        <v>4142</v>
      </c>
      <c r="BZ15" s="198" t="s">
        <v>65</v>
      </c>
      <c r="CA15" s="198" t="s">
        <v>66</v>
      </c>
      <c r="CB15" s="344" t="s">
        <v>382</v>
      </c>
    </row>
    <row r="16" spans="1:80" s="198" customFormat="1" x14ac:dyDescent="0.25">
      <c r="A16" s="284" t="str">
        <f t="shared" si="1"/>
        <v>N-MF-LI-020011-E-XX-XX-XX-XX-01</v>
      </c>
      <c r="B16" s="2" t="s">
        <v>745</v>
      </c>
      <c r="C16" s="2" t="s">
        <v>4143</v>
      </c>
      <c r="D16" s="2" t="s">
        <v>4135</v>
      </c>
      <c r="E16" s="2" t="s">
        <v>142</v>
      </c>
      <c r="F16" s="2" t="s">
        <v>50</v>
      </c>
      <c r="G16" s="108" t="s">
        <v>4136</v>
      </c>
      <c r="H16" s="108" t="s">
        <v>4144</v>
      </c>
      <c r="I16" s="108" t="s">
        <v>4136</v>
      </c>
      <c r="J16" s="108">
        <v>1460</v>
      </c>
      <c r="K16" s="109">
        <v>0</v>
      </c>
      <c r="L16" s="110">
        <v>7.6027397260273979E-2</v>
      </c>
      <c r="M16" s="108">
        <v>111</v>
      </c>
      <c r="N16" s="109">
        <v>0</v>
      </c>
      <c r="O16" s="108">
        <v>0</v>
      </c>
      <c r="P16" s="108">
        <v>12</v>
      </c>
      <c r="Q16" s="111">
        <v>79</v>
      </c>
      <c r="R16" s="108" t="s">
        <v>54</v>
      </c>
      <c r="S16" s="108" t="s">
        <v>4093</v>
      </c>
      <c r="T16" s="456" t="s">
        <v>4094</v>
      </c>
      <c r="U16" s="108"/>
      <c r="V16" s="112"/>
      <c r="W16" s="108"/>
      <c r="X16" s="113">
        <v>34</v>
      </c>
      <c r="Y16" s="3" t="s">
        <v>4138</v>
      </c>
      <c r="Z16" s="3"/>
      <c r="AA16" s="90" t="s">
        <v>223</v>
      </c>
      <c r="AB16" s="459" t="s">
        <v>4105</v>
      </c>
      <c r="AC16" s="119" t="s">
        <v>4106</v>
      </c>
      <c r="AD16" s="119"/>
      <c r="AE16" s="107"/>
      <c r="AF16" s="90"/>
      <c r="AG16" s="90"/>
      <c r="AH16" s="117"/>
      <c r="AI16" s="117"/>
      <c r="AJ16" s="117"/>
      <c r="AK16" s="90"/>
      <c r="AL16" s="90"/>
      <c r="AM16" s="90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V16" s="198" t="s">
        <v>61</v>
      </c>
      <c r="BW16" s="198" t="s">
        <v>4097</v>
      </c>
      <c r="BX16" s="198" t="s">
        <v>63</v>
      </c>
      <c r="BY16" s="344" t="s">
        <v>4145</v>
      </c>
      <c r="BZ16" s="198" t="s">
        <v>65</v>
      </c>
      <c r="CA16" s="198" t="s">
        <v>66</v>
      </c>
      <c r="CB16" s="344" t="s">
        <v>382</v>
      </c>
    </row>
    <row r="17" spans="1:255" s="198" customFormat="1" x14ac:dyDescent="0.25">
      <c r="A17" s="284" t="str">
        <f t="shared" si="1"/>
        <v>N-MF-LI-020012-E-XX-XX-XX-XX-01</v>
      </c>
      <c r="B17" s="2" t="s">
        <v>831</v>
      </c>
      <c r="C17" s="2" t="s">
        <v>4146</v>
      </c>
      <c r="D17" s="2" t="s">
        <v>4091</v>
      </c>
      <c r="E17" s="2" t="s">
        <v>152</v>
      </c>
      <c r="F17" s="2" t="s">
        <v>50</v>
      </c>
      <c r="G17" s="108" t="s">
        <v>4147</v>
      </c>
      <c r="H17" s="108" t="s">
        <v>4148</v>
      </c>
      <c r="I17" s="108" t="s">
        <v>4147</v>
      </c>
      <c r="J17" s="108">
        <v>840</v>
      </c>
      <c r="K17" s="114">
        <v>0.08</v>
      </c>
      <c r="L17" s="110">
        <v>0.12261904761904761</v>
      </c>
      <c r="M17" s="108">
        <v>103</v>
      </c>
      <c r="N17" s="110">
        <v>9.8399999999999998E-3</v>
      </c>
      <c r="O17" s="108">
        <v>0</v>
      </c>
      <c r="P17" s="108">
        <v>12</v>
      </c>
      <c r="Q17" s="111">
        <v>79</v>
      </c>
      <c r="R17" s="108" t="s">
        <v>54</v>
      </c>
      <c r="S17" s="108" t="s">
        <v>4149</v>
      </c>
      <c r="T17" s="456" t="s">
        <v>4094</v>
      </c>
      <c r="U17" s="108"/>
      <c r="V17" s="112"/>
      <c r="W17" s="108"/>
      <c r="X17" s="113">
        <v>34</v>
      </c>
      <c r="Y17" s="3" t="s">
        <v>495</v>
      </c>
      <c r="Z17" s="3" t="s">
        <v>162</v>
      </c>
      <c r="AA17" s="90" t="s">
        <v>223</v>
      </c>
      <c r="AB17" s="459" t="s">
        <v>4105</v>
      </c>
      <c r="AC17" s="119" t="s">
        <v>4106</v>
      </c>
      <c r="AD17" s="119"/>
      <c r="AE17" s="107"/>
      <c r="AF17" s="90"/>
      <c r="AG17" s="90"/>
      <c r="AH17" s="117"/>
      <c r="AI17" s="117"/>
      <c r="AJ17" s="117"/>
      <c r="AK17" s="90"/>
      <c r="AL17" s="90"/>
      <c r="AM17" s="90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V17" s="198" t="s">
        <v>61</v>
      </c>
      <c r="BW17" s="198" t="s">
        <v>4097</v>
      </c>
      <c r="BX17" s="198" t="s">
        <v>63</v>
      </c>
      <c r="BY17" s="344" t="s">
        <v>4150</v>
      </c>
      <c r="BZ17" s="198" t="s">
        <v>65</v>
      </c>
      <c r="CA17" s="198" t="s">
        <v>66</v>
      </c>
      <c r="CB17" s="344" t="s">
        <v>382</v>
      </c>
    </row>
    <row r="18" spans="1:255" s="198" customFormat="1" x14ac:dyDescent="0.25">
      <c r="A18" s="284" t="str">
        <f t="shared" si="1"/>
        <v>N-MF-LI-020013-E-XX-XX-XX-XX-01</v>
      </c>
      <c r="B18" s="2" t="s">
        <v>655</v>
      </c>
      <c r="C18" s="2" t="s">
        <v>4151</v>
      </c>
      <c r="D18" s="2" t="s">
        <v>4152</v>
      </c>
      <c r="E18" s="2" t="s">
        <v>142</v>
      </c>
      <c r="F18" s="2" t="s">
        <v>50</v>
      </c>
      <c r="G18" s="108" t="s">
        <v>4153</v>
      </c>
      <c r="H18" s="108" t="s">
        <v>4154</v>
      </c>
      <c r="I18" s="108" t="s">
        <v>4153</v>
      </c>
      <c r="J18" s="108">
        <v>280</v>
      </c>
      <c r="K18" s="109">
        <v>0</v>
      </c>
      <c r="L18" s="110">
        <v>9.6428571428571433E-2</v>
      </c>
      <c r="M18" s="109">
        <v>27</v>
      </c>
      <c r="N18" s="109">
        <v>0</v>
      </c>
      <c r="O18" s="109">
        <v>0</v>
      </c>
      <c r="P18" s="108">
        <v>15</v>
      </c>
      <c r="Q18" s="111">
        <v>9.4700000000000006</v>
      </c>
      <c r="R18" s="108" t="s">
        <v>4155</v>
      </c>
      <c r="S18" s="108"/>
      <c r="T18" s="456" t="s">
        <v>4094</v>
      </c>
      <c r="U18" s="108"/>
      <c r="V18" s="112"/>
      <c r="W18" s="108"/>
      <c r="X18" s="111">
        <v>9.4700000000000006</v>
      </c>
      <c r="Y18" s="108" t="s">
        <v>4156</v>
      </c>
      <c r="Z18" s="108" t="s">
        <v>4157</v>
      </c>
      <c r="AA18" s="90" t="s">
        <v>223</v>
      </c>
      <c r="AB18" s="459" t="s">
        <v>4105</v>
      </c>
      <c r="AC18" s="119" t="s">
        <v>4106</v>
      </c>
      <c r="AD18" s="119"/>
      <c r="AE18" s="107"/>
      <c r="AF18" s="90"/>
      <c r="AG18" s="90"/>
      <c r="AH18" s="117"/>
      <c r="AI18" s="117"/>
      <c r="AJ18" s="117"/>
      <c r="AK18" s="90"/>
      <c r="AL18" s="90"/>
      <c r="AM18" s="90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V18" s="198" t="s">
        <v>61</v>
      </c>
      <c r="BW18" s="198" t="s">
        <v>4097</v>
      </c>
      <c r="BX18" s="198" t="s">
        <v>63</v>
      </c>
      <c r="BY18" s="344" t="s">
        <v>4158</v>
      </c>
      <c r="BZ18" s="198" t="s">
        <v>65</v>
      </c>
      <c r="CA18" s="198" t="s">
        <v>66</v>
      </c>
      <c r="CB18" s="344" t="s">
        <v>382</v>
      </c>
    </row>
    <row r="19" spans="1:255" s="198" customFormat="1" x14ac:dyDescent="0.25">
      <c r="A19" s="10" t="str">
        <f t="shared" si="1"/>
        <v>N-MF-LI-020014-E-XX-XX-XX-XX-02</v>
      </c>
      <c r="B19" s="2" t="s">
        <v>913</v>
      </c>
      <c r="C19" s="2" t="s">
        <v>4159</v>
      </c>
      <c r="D19" s="2" t="s">
        <v>4160</v>
      </c>
      <c r="E19" s="2" t="s">
        <v>142</v>
      </c>
      <c r="F19" s="2" t="s">
        <v>50</v>
      </c>
      <c r="G19" s="108" t="s">
        <v>4161</v>
      </c>
      <c r="H19" s="108" t="s">
        <v>4162</v>
      </c>
      <c r="I19" s="108" t="s">
        <v>4163</v>
      </c>
      <c r="J19" s="108">
        <v>840</v>
      </c>
      <c r="K19" s="114">
        <v>0.08</v>
      </c>
      <c r="L19" s="110">
        <v>7.0000000000000001E-3</v>
      </c>
      <c r="M19" s="115">
        <v>5.8764999999999992</v>
      </c>
      <c r="N19" s="110">
        <v>5.6000000000000006E-4</v>
      </c>
      <c r="O19" s="108">
        <v>0</v>
      </c>
      <c r="P19" s="108">
        <v>16</v>
      </c>
      <c r="Q19" s="287">
        <v>19.670000000000002</v>
      </c>
      <c r="R19" s="108" t="s">
        <v>4164</v>
      </c>
      <c r="S19" s="108" t="s">
        <v>4149</v>
      </c>
      <c r="T19" s="456" t="s">
        <v>4094</v>
      </c>
      <c r="U19" s="108"/>
      <c r="V19" s="112"/>
      <c r="W19" s="111"/>
      <c r="X19" s="113">
        <v>47</v>
      </c>
      <c r="Y19" s="3" t="s">
        <v>4101</v>
      </c>
      <c r="Z19" s="3" t="s">
        <v>56</v>
      </c>
      <c r="AA19" s="255" t="s">
        <v>57</v>
      </c>
      <c r="AB19" s="108" t="s">
        <v>4165</v>
      </c>
      <c r="AC19" s="106" t="s">
        <v>4166</v>
      </c>
      <c r="AD19" s="119"/>
      <c r="AE19" s="107"/>
      <c r="AF19" s="91"/>
      <c r="AG19" s="108" t="s">
        <v>4167</v>
      </c>
      <c r="AH19" s="117"/>
      <c r="AI19" s="117"/>
      <c r="AJ19" s="117"/>
      <c r="AK19" s="90"/>
      <c r="AL19" s="90"/>
      <c r="AM19" s="90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V19" s="198" t="s">
        <v>61</v>
      </c>
      <c r="BW19" s="198" t="s">
        <v>4097</v>
      </c>
      <c r="BX19" s="198" t="s">
        <v>63</v>
      </c>
      <c r="BY19" s="344" t="s">
        <v>4168</v>
      </c>
      <c r="BZ19" s="198" t="s">
        <v>65</v>
      </c>
      <c r="CA19" s="198" t="s">
        <v>66</v>
      </c>
      <c r="CB19" s="344" t="s">
        <v>67</v>
      </c>
    </row>
    <row r="20" spans="1:255" s="198" customFormat="1" x14ac:dyDescent="0.25">
      <c r="A20" s="10" t="str">
        <f t="shared" si="1"/>
        <v>N-MF-LI-020015-E-XX-XX-XX-XX-02</v>
      </c>
      <c r="B20" s="2" t="s">
        <v>928</v>
      </c>
      <c r="C20" s="2" t="s">
        <v>4169</v>
      </c>
      <c r="D20" s="2" t="s">
        <v>4160</v>
      </c>
      <c r="E20" s="2" t="s">
        <v>142</v>
      </c>
      <c r="F20" s="2" t="s">
        <v>50</v>
      </c>
      <c r="G20" s="108" t="s">
        <v>4170</v>
      </c>
      <c r="H20" s="108" t="s">
        <v>4171</v>
      </c>
      <c r="I20" s="108" t="s">
        <v>4163</v>
      </c>
      <c r="J20" s="108">
        <v>840</v>
      </c>
      <c r="K20" s="114">
        <v>0.08</v>
      </c>
      <c r="L20" s="110">
        <v>3.2000000000000001E-2</v>
      </c>
      <c r="M20" s="115">
        <v>26.863999999999997</v>
      </c>
      <c r="N20" s="110">
        <v>2.5600000000000002E-3</v>
      </c>
      <c r="O20" s="108">
        <v>0</v>
      </c>
      <c r="P20" s="108">
        <v>16</v>
      </c>
      <c r="Q20" s="287">
        <v>19.670000000000002</v>
      </c>
      <c r="R20" s="108" t="s">
        <v>4164</v>
      </c>
      <c r="S20" s="108" t="s">
        <v>4149</v>
      </c>
      <c r="T20" s="456" t="s">
        <v>4094</v>
      </c>
      <c r="U20" s="108"/>
      <c r="V20" s="112"/>
      <c r="W20" s="111"/>
      <c r="X20" s="113">
        <v>47</v>
      </c>
      <c r="Y20" s="3" t="s">
        <v>4101</v>
      </c>
      <c r="Z20" s="3" t="s">
        <v>56</v>
      </c>
      <c r="AA20" s="255" t="s">
        <v>57</v>
      </c>
      <c r="AB20" s="108" t="s">
        <v>4165</v>
      </c>
      <c r="AC20" s="106" t="s">
        <v>4166</v>
      </c>
      <c r="AD20" s="119"/>
      <c r="AE20" s="107"/>
      <c r="AF20" s="90"/>
      <c r="AG20" s="108" t="s">
        <v>4167</v>
      </c>
      <c r="AH20" s="117"/>
      <c r="AI20" s="117"/>
      <c r="AJ20" s="117"/>
      <c r="AK20" s="90"/>
      <c r="AL20" s="90"/>
      <c r="AM20" s="90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V20" s="198" t="s">
        <v>61</v>
      </c>
      <c r="BW20" s="198" t="s">
        <v>4097</v>
      </c>
      <c r="BX20" s="198" t="s">
        <v>63</v>
      </c>
      <c r="BY20" s="344" t="s">
        <v>4172</v>
      </c>
      <c r="BZ20" s="198" t="s">
        <v>65</v>
      </c>
      <c r="CA20" s="198" t="s">
        <v>66</v>
      </c>
      <c r="CB20" s="344" t="s">
        <v>67</v>
      </c>
    </row>
    <row r="21" spans="1:255" s="139" customFormat="1" x14ac:dyDescent="0.25">
      <c r="A21" s="10" t="str">
        <f t="shared" si="1"/>
        <v>N-MF-LI-020016-E-XX-XX-XX-XX-02</v>
      </c>
      <c r="B21" s="2" t="s">
        <v>923</v>
      </c>
      <c r="C21" s="2" t="s">
        <v>4173</v>
      </c>
      <c r="D21" s="2" t="s">
        <v>4160</v>
      </c>
      <c r="E21" s="2" t="s">
        <v>142</v>
      </c>
      <c r="F21" s="2" t="s">
        <v>50</v>
      </c>
      <c r="G21" s="108" t="s">
        <v>4174</v>
      </c>
      <c r="H21" s="108" t="s">
        <v>4171</v>
      </c>
      <c r="I21" s="108" t="s">
        <v>4175</v>
      </c>
      <c r="J21" s="108">
        <v>840</v>
      </c>
      <c r="K21" s="114">
        <v>0.08</v>
      </c>
      <c r="L21" s="110">
        <v>1.7000000000000001E-2</v>
      </c>
      <c r="M21" s="115">
        <v>14.2715</v>
      </c>
      <c r="N21" s="110">
        <v>1.3600000000000001E-3</v>
      </c>
      <c r="O21" s="108">
        <v>0</v>
      </c>
      <c r="P21" s="108">
        <v>16</v>
      </c>
      <c r="Q21" s="287">
        <v>25.380000000000003</v>
      </c>
      <c r="R21" s="108" t="s">
        <v>4164</v>
      </c>
      <c r="S21" s="108" t="s">
        <v>4149</v>
      </c>
      <c r="T21" s="456" t="s">
        <v>4094</v>
      </c>
      <c r="U21" s="108"/>
      <c r="V21" s="112"/>
      <c r="W21" s="111"/>
      <c r="X21" s="113">
        <v>47</v>
      </c>
      <c r="Y21" s="3" t="s">
        <v>4101</v>
      </c>
      <c r="Z21" s="3" t="s">
        <v>56</v>
      </c>
      <c r="AA21" s="255" t="s">
        <v>57</v>
      </c>
      <c r="AB21" s="108" t="s">
        <v>4113</v>
      </c>
      <c r="AC21" s="106" t="s">
        <v>4166</v>
      </c>
      <c r="AD21" s="119"/>
      <c r="AE21" s="107"/>
      <c r="AF21" s="90"/>
      <c r="AG21" s="108" t="s">
        <v>4167</v>
      </c>
      <c r="AH21" s="117"/>
      <c r="AI21" s="117"/>
      <c r="AJ21" s="117"/>
      <c r="AK21" s="90"/>
      <c r="AL21" s="90"/>
      <c r="AM21" s="90"/>
      <c r="AN21" s="198"/>
      <c r="AO21" s="198"/>
      <c r="AP21" s="198"/>
      <c r="AQ21" s="198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98"/>
      <c r="BU21" s="198"/>
      <c r="BV21" s="198" t="s">
        <v>61</v>
      </c>
      <c r="BW21" s="198" t="s">
        <v>4097</v>
      </c>
      <c r="BX21" s="198" t="s">
        <v>63</v>
      </c>
      <c r="BY21" s="344" t="s">
        <v>4176</v>
      </c>
      <c r="BZ21" s="198" t="s">
        <v>65</v>
      </c>
      <c r="CA21" s="198" t="s">
        <v>66</v>
      </c>
      <c r="CB21" s="344" t="s">
        <v>67</v>
      </c>
      <c r="CC21" s="198"/>
      <c r="CD21" s="198"/>
      <c r="CE21" s="198"/>
      <c r="CF21" s="198"/>
      <c r="CG21" s="198"/>
      <c r="CH21" s="198"/>
      <c r="CI21" s="198"/>
      <c r="CJ21" s="198"/>
      <c r="CK21" s="198"/>
      <c r="CL21" s="198"/>
      <c r="CM21" s="198"/>
      <c r="CN21" s="198"/>
      <c r="CO21" s="198"/>
      <c r="CP21" s="198"/>
      <c r="CQ21" s="198"/>
      <c r="CR21" s="198"/>
      <c r="CS21" s="198"/>
      <c r="CT21" s="198"/>
      <c r="CU21" s="198"/>
      <c r="CV21" s="198"/>
      <c r="CW21" s="198"/>
      <c r="CX21" s="198"/>
      <c r="CY21" s="198"/>
      <c r="CZ21" s="198"/>
      <c r="DA21" s="198"/>
      <c r="DB21" s="198"/>
      <c r="DC21" s="198"/>
      <c r="DD21" s="198"/>
      <c r="DE21" s="198"/>
      <c r="DF21" s="198"/>
      <c r="DG21" s="198"/>
      <c r="DH21" s="198"/>
      <c r="DI21" s="198"/>
      <c r="DJ21" s="198"/>
      <c r="DK21" s="198"/>
      <c r="DL21" s="198"/>
      <c r="DM21" s="198"/>
      <c r="DN21" s="198"/>
      <c r="DO21" s="198"/>
      <c r="DP21" s="198"/>
      <c r="DQ21" s="198"/>
      <c r="DR21" s="198"/>
      <c r="DS21" s="198"/>
      <c r="DT21" s="198"/>
      <c r="DU21" s="198"/>
      <c r="DV21" s="198"/>
      <c r="DW21" s="198"/>
      <c r="DX21" s="198"/>
      <c r="DY21" s="198"/>
      <c r="DZ21" s="198"/>
      <c r="EA21" s="198"/>
      <c r="EB21" s="198"/>
      <c r="EC21" s="198"/>
      <c r="ED21" s="198"/>
      <c r="EE21" s="198"/>
      <c r="EF21" s="198"/>
      <c r="EG21" s="198"/>
      <c r="EH21" s="198"/>
      <c r="EI21" s="198"/>
      <c r="EJ21" s="198"/>
      <c r="EK21" s="198"/>
      <c r="EL21" s="198"/>
      <c r="EM21" s="198"/>
      <c r="EN21" s="198"/>
      <c r="EO21" s="198"/>
      <c r="EP21" s="198"/>
      <c r="EQ21" s="198"/>
      <c r="ER21" s="198"/>
      <c r="ES21" s="198"/>
      <c r="ET21" s="198"/>
      <c r="EU21" s="198"/>
      <c r="EV21" s="198"/>
      <c r="EW21" s="198"/>
      <c r="EX21" s="198"/>
      <c r="EY21" s="198"/>
      <c r="EZ21" s="198"/>
      <c r="FA21" s="198"/>
      <c r="FB21" s="198"/>
      <c r="FC21" s="198"/>
      <c r="FD21" s="198"/>
      <c r="FE21" s="198"/>
      <c r="FF21" s="198"/>
      <c r="FG21" s="198"/>
      <c r="FH21" s="198"/>
      <c r="FI21" s="198"/>
      <c r="FJ21" s="198"/>
      <c r="FK21" s="198"/>
      <c r="FL21" s="198"/>
      <c r="FM21" s="198"/>
      <c r="FN21" s="198"/>
      <c r="FO21" s="198"/>
      <c r="FP21" s="198"/>
      <c r="FQ21" s="198"/>
      <c r="FR21" s="198"/>
      <c r="FS21" s="198"/>
      <c r="FT21" s="198"/>
      <c r="FU21" s="198"/>
      <c r="FV21" s="198"/>
      <c r="FW21" s="198"/>
      <c r="FX21" s="198"/>
      <c r="FY21" s="198"/>
      <c r="FZ21" s="198"/>
      <c r="GA21" s="198"/>
      <c r="GB21" s="198"/>
      <c r="GC21" s="198"/>
      <c r="GD21" s="198"/>
      <c r="GE21" s="198"/>
      <c r="GF21" s="198"/>
      <c r="GG21" s="198"/>
      <c r="GH21" s="198"/>
      <c r="GI21" s="198"/>
      <c r="GJ21" s="198"/>
      <c r="GK21" s="198"/>
      <c r="GL21" s="198"/>
      <c r="GM21" s="198"/>
      <c r="GN21" s="198"/>
      <c r="GO21" s="198"/>
      <c r="GP21" s="198"/>
      <c r="GQ21" s="198"/>
      <c r="GR21" s="198"/>
      <c r="GS21" s="198"/>
      <c r="GT21" s="198"/>
      <c r="GU21" s="198"/>
      <c r="GV21" s="198"/>
      <c r="GW21" s="198"/>
      <c r="GX21" s="198"/>
      <c r="GY21" s="198"/>
      <c r="GZ21" s="198"/>
      <c r="HA21" s="198"/>
      <c r="HB21" s="198"/>
      <c r="HC21" s="198"/>
      <c r="HD21" s="198"/>
      <c r="HE21" s="198"/>
      <c r="HF21" s="198"/>
      <c r="HG21" s="198"/>
      <c r="HH21" s="198"/>
      <c r="HI21" s="198"/>
      <c r="HJ21" s="198"/>
      <c r="HK21" s="198"/>
      <c r="HL21" s="198"/>
      <c r="HM21" s="198"/>
      <c r="HN21" s="198"/>
      <c r="HO21" s="198"/>
      <c r="HP21" s="198"/>
      <c r="HQ21" s="198"/>
      <c r="HR21" s="198"/>
      <c r="HS21" s="198"/>
      <c r="HT21" s="198"/>
      <c r="HU21" s="198"/>
      <c r="HV21" s="198"/>
      <c r="HW21" s="198"/>
      <c r="HX21" s="198"/>
      <c r="HY21" s="198"/>
      <c r="HZ21" s="198"/>
      <c r="IA21" s="198"/>
      <c r="IB21" s="198"/>
      <c r="IC21" s="198"/>
      <c r="ID21" s="198"/>
      <c r="IE21" s="198"/>
      <c r="IF21" s="198"/>
      <c r="IG21" s="198"/>
      <c r="IH21" s="198"/>
      <c r="II21" s="198"/>
      <c r="IJ21" s="198"/>
      <c r="IK21" s="198"/>
      <c r="IL21" s="198"/>
      <c r="IM21" s="198"/>
      <c r="IN21" s="198"/>
      <c r="IO21" s="198"/>
      <c r="IP21" s="198"/>
      <c r="IQ21" s="198"/>
      <c r="IR21" s="198"/>
      <c r="IS21" s="198"/>
      <c r="IT21" s="198"/>
      <c r="IU21" s="198"/>
    </row>
    <row r="22" spans="1:255" s="139" customFormat="1" x14ac:dyDescent="0.25">
      <c r="A22" s="10" t="str">
        <f t="shared" si="1"/>
        <v>N-MF-LI-020017-E-XX-XX-XX-XX-03</v>
      </c>
      <c r="B22" s="2" t="s">
        <v>3346</v>
      </c>
      <c r="C22" s="2" t="s">
        <v>4177</v>
      </c>
      <c r="D22" s="2" t="s">
        <v>4160</v>
      </c>
      <c r="E22" s="2" t="s">
        <v>152</v>
      </c>
      <c r="F22" s="2" t="s">
        <v>50</v>
      </c>
      <c r="G22" s="108" t="s">
        <v>4178</v>
      </c>
      <c r="H22" s="108" t="s">
        <v>4179</v>
      </c>
      <c r="I22" s="108" t="s">
        <v>4180</v>
      </c>
      <c r="J22" s="108">
        <v>840</v>
      </c>
      <c r="K22" s="114">
        <v>0.08</v>
      </c>
      <c r="L22" s="110">
        <v>6.4999999999999997E-3</v>
      </c>
      <c r="M22" s="109">
        <v>5.4567499999999987</v>
      </c>
      <c r="N22" s="110">
        <v>5.1999999999999995E-4</v>
      </c>
      <c r="O22" s="108">
        <v>0</v>
      </c>
      <c r="P22" s="108">
        <v>16</v>
      </c>
      <c r="Q22" s="287">
        <v>20.060000000000002</v>
      </c>
      <c r="R22" s="108" t="s">
        <v>4164</v>
      </c>
      <c r="S22" s="108" t="s">
        <v>4149</v>
      </c>
      <c r="T22" s="456" t="s">
        <v>4094</v>
      </c>
      <c r="U22" s="108"/>
      <c r="V22" s="112"/>
      <c r="W22" s="111"/>
      <c r="X22" s="113">
        <v>47</v>
      </c>
      <c r="Y22" s="3" t="s">
        <v>4101</v>
      </c>
      <c r="Z22" s="3" t="s">
        <v>56</v>
      </c>
      <c r="AA22" s="255" t="s">
        <v>57</v>
      </c>
      <c r="AB22" s="108" t="s">
        <v>4181</v>
      </c>
      <c r="AC22" s="106" t="s">
        <v>4122</v>
      </c>
      <c r="AD22" s="106"/>
      <c r="AE22" s="18"/>
      <c r="AF22" s="108"/>
      <c r="AG22" s="108" t="s">
        <v>4182</v>
      </c>
      <c r="AH22" s="108"/>
      <c r="AI22" s="108"/>
      <c r="AJ22" s="108"/>
      <c r="AK22" s="108">
        <v>0</v>
      </c>
      <c r="AL22" s="108">
        <v>0</v>
      </c>
      <c r="AM22" s="108"/>
      <c r="AN22" s="198"/>
      <c r="AO22" s="198"/>
      <c r="AP22" s="198"/>
      <c r="AQ22" s="198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98"/>
      <c r="BU22" s="198"/>
      <c r="BV22" s="198" t="s">
        <v>61</v>
      </c>
      <c r="BW22" s="198" t="s">
        <v>4097</v>
      </c>
      <c r="BX22" s="198" t="s">
        <v>63</v>
      </c>
      <c r="BY22" s="344" t="s">
        <v>4183</v>
      </c>
      <c r="BZ22" s="198" t="s">
        <v>65</v>
      </c>
      <c r="CA22" s="198" t="s">
        <v>66</v>
      </c>
      <c r="CB22" s="344" t="s">
        <v>92</v>
      </c>
      <c r="CC22" s="198"/>
      <c r="CD22" s="198"/>
      <c r="CE22" s="198"/>
      <c r="CF22" s="198"/>
      <c r="CG22" s="198"/>
      <c r="CH22" s="198"/>
      <c r="CI22" s="198"/>
      <c r="CJ22" s="198"/>
      <c r="CK22" s="198"/>
      <c r="CL22" s="198"/>
      <c r="CM22" s="198"/>
      <c r="CN22" s="198"/>
      <c r="CO22" s="198"/>
      <c r="CP22" s="198"/>
      <c r="CQ22" s="198"/>
      <c r="CR22" s="198"/>
      <c r="CS22" s="198"/>
      <c r="CT22" s="198"/>
      <c r="CU22" s="198"/>
      <c r="CV22" s="198"/>
      <c r="CW22" s="198"/>
      <c r="CX22" s="198"/>
      <c r="CY22" s="198"/>
      <c r="CZ22" s="198"/>
      <c r="DA22" s="198"/>
      <c r="DB22" s="198"/>
      <c r="DC22" s="198"/>
      <c r="DD22" s="198"/>
      <c r="DE22" s="198"/>
      <c r="DF22" s="198"/>
      <c r="DG22" s="198"/>
      <c r="DH22" s="198"/>
      <c r="DI22" s="198"/>
      <c r="DJ22" s="198"/>
      <c r="DK22" s="198"/>
      <c r="DL22" s="198"/>
      <c r="DM22" s="198"/>
      <c r="DN22" s="198"/>
      <c r="DO22" s="198"/>
      <c r="DP22" s="198"/>
      <c r="DQ22" s="198"/>
      <c r="DR22" s="198"/>
      <c r="DS22" s="198"/>
      <c r="DT22" s="198"/>
      <c r="DU22" s="198"/>
      <c r="DV22" s="198"/>
      <c r="DW22" s="198"/>
      <c r="DX22" s="198"/>
      <c r="DY22" s="198"/>
      <c r="DZ22" s="198"/>
      <c r="EA22" s="198"/>
      <c r="EB22" s="198"/>
      <c r="EC22" s="198"/>
      <c r="ED22" s="198"/>
      <c r="EE22" s="198"/>
      <c r="EF22" s="198"/>
      <c r="EG22" s="198"/>
      <c r="EH22" s="198"/>
      <c r="EI22" s="198"/>
      <c r="EJ22" s="198"/>
      <c r="EK22" s="198"/>
      <c r="EL22" s="198"/>
      <c r="EM22" s="198"/>
      <c r="EN22" s="198"/>
      <c r="EO22" s="198"/>
      <c r="EP22" s="198"/>
      <c r="EQ22" s="198"/>
      <c r="ER22" s="198"/>
      <c r="ES22" s="198"/>
      <c r="ET22" s="198"/>
      <c r="EU22" s="198"/>
      <c r="EV22" s="198"/>
      <c r="EW22" s="198"/>
      <c r="EX22" s="198"/>
      <c r="EY22" s="198"/>
      <c r="EZ22" s="198"/>
      <c r="FA22" s="198"/>
      <c r="FB22" s="198"/>
      <c r="FC22" s="198"/>
      <c r="FD22" s="198"/>
      <c r="FE22" s="198"/>
      <c r="FF22" s="198"/>
      <c r="FG22" s="198"/>
      <c r="FH22" s="198"/>
      <c r="FI22" s="198"/>
      <c r="FJ22" s="198"/>
      <c r="FK22" s="198"/>
      <c r="FL22" s="198"/>
      <c r="FM22" s="198"/>
      <c r="FN22" s="198"/>
      <c r="FO22" s="198"/>
      <c r="FP22" s="198"/>
      <c r="FQ22" s="198"/>
      <c r="FR22" s="198"/>
      <c r="FS22" s="198"/>
      <c r="FT22" s="198"/>
      <c r="FU22" s="198"/>
      <c r="FV22" s="198"/>
      <c r="FW22" s="198"/>
      <c r="FX22" s="198"/>
      <c r="FY22" s="198"/>
      <c r="FZ22" s="198"/>
      <c r="GA22" s="198"/>
      <c r="GB22" s="198"/>
      <c r="GC22" s="198"/>
      <c r="GD22" s="198"/>
      <c r="GE22" s="198"/>
      <c r="GF22" s="198"/>
      <c r="GG22" s="198"/>
      <c r="GH22" s="198"/>
      <c r="GI22" s="198"/>
      <c r="GJ22" s="198"/>
      <c r="GK22" s="198"/>
      <c r="GL22" s="198"/>
      <c r="GM22" s="198"/>
      <c r="GN22" s="198"/>
      <c r="GO22" s="198"/>
      <c r="GP22" s="198"/>
      <c r="GQ22" s="198"/>
      <c r="GR22" s="198"/>
      <c r="GS22" s="198"/>
      <c r="GT22" s="198"/>
      <c r="GU22" s="198"/>
      <c r="GV22" s="198"/>
      <c r="GW22" s="198"/>
      <c r="GX22" s="198"/>
      <c r="GY22" s="198"/>
      <c r="GZ22" s="198"/>
      <c r="HA22" s="198"/>
      <c r="HB22" s="198"/>
      <c r="HC22" s="198"/>
      <c r="HD22" s="198"/>
      <c r="HE22" s="198"/>
      <c r="HF22" s="198"/>
      <c r="HG22" s="198"/>
      <c r="HH22" s="198"/>
      <c r="HI22" s="198"/>
      <c r="HJ22" s="198"/>
      <c r="HK22" s="198"/>
      <c r="HL22" s="198"/>
      <c r="HM22" s="198"/>
      <c r="HN22" s="198"/>
      <c r="HO22" s="198"/>
      <c r="HP22" s="198"/>
      <c r="HQ22" s="198"/>
      <c r="HR22" s="198"/>
      <c r="HS22" s="198"/>
      <c r="HT22" s="198"/>
      <c r="HU22" s="198"/>
      <c r="HV22" s="198"/>
      <c r="HW22" s="198"/>
      <c r="HX22" s="198"/>
      <c r="HY22" s="198"/>
      <c r="HZ22" s="198"/>
      <c r="IA22" s="198"/>
      <c r="IB22" s="198"/>
      <c r="IC22" s="198"/>
      <c r="ID22" s="198"/>
      <c r="IE22" s="198"/>
      <c r="IF22" s="198"/>
      <c r="IG22" s="198"/>
      <c r="IH22" s="198"/>
      <c r="II22" s="198"/>
      <c r="IJ22" s="198"/>
      <c r="IK22" s="198"/>
      <c r="IL22" s="198"/>
      <c r="IM22" s="198"/>
      <c r="IN22" s="198"/>
      <c r="IO22" s="198"/>
      <c r="IP22" s="198"/>
      <c r="IQ22" s="198"/>
      <c r="IR22" s="198"/>
      <c r="IS22" s="198"/>
      <c r="IT22" s="198"/>
      <c r="IU22" s="198"/>
    </row>
    <row r="23" spans="1:255" s="139" customFormat="1" x14ac:dyDescent="0.25">
      <c r="A23" s="2" t="str">
        <f t="shared" si="1"/>
        <v>N-MF-LI-020018-E-XX-XX-XX-XX-03</v>
      </c>
      <c r="B23" s="2" t="s">
        <v>3353</v>
      </c>
      <c r="C23" s="2" t="s">
        <v>4184</v>
      </c>
      <c r="D23" s="2" t="s">
        <v>4160</v>
      </c>
      <c r="E23" s="2" t="s">
        <v>152</v>
      </c>
      <c r="F23" s="2" t="s">
        <v>50</v>
      </c>
      <c r="G23" s="108" t="s">
        <v>4185</v>
      </c>
      <c r="H23" s="108" t="s">
        <v>4186</v>
      </c>
      <c r="I23" s="108" t="s">
        <v>4180</v>
      </c>
      <c r="J23" s="108">
        <v>840</v>
      </c>
      <c r="K23" s="114">
        <v>0.08</v>
      </c>
      <c r="L23" s="110">
        <v>3.4500000000000003E-2</v>
      </c>
      <c r="M23" s="109">
        <v>28.96275</v>
      </c>
      <c r="N23" s="110">
        <v>2.7600000000000003E-3</v>
      </c>
      <c r="O23" s="108">
        <v>0</v>
      </c>
      <c r="P23" s="108">
        <v>16</v>
      </c>
      <c r="Q23" s="287">
        <v>20.060000000000002</v>
      </c>
      <c r="R23" s="108" t="s">
        <v>4164</v>
      </c>
      <c r="S23" s="108" t="s">
        <v>4149</v>
      </c>
      <c r="T23" s="456" t="s">
        <v>4094</v>
      </c>
      <c r="U23" s="108"/>
      <c r="V23" s="112"/>
      <c r="W23" s="111"/>
      <c r="X23" s="113">
        <v>47</v>
      </c>
      <c r="Y23" s="3" t="s">
        <v>4101</v>
      </c>
      <c r="Z23" s="3" t="s">
        <v>56</v>
      </c>
      <c r="AA23" s="255" t="s">
        <v>57</v>
      </c>
      <c r="AB23" s="108" t="s">
        <v>4181</v>
      </c>
      <c r="AC23" s="106" t="s">
        <v>4122</v>
      </c>
      <c r="AD23" s="106"/>
      <c r="AE23" s="18"/>
      <c r="AF23" s="108"/>
      <c r="AG23" s="108" t="s">
        <v>4182</v>
      </c>
      <c r="AH23" s="108"/>
      <c r="AI23" s="108"/>
      <c r="AJ23" s="108"/>
      <c r="AK23" s="108">
        <v>0</v>
      </c>
      <c r="AL23" s="108">
        <v>0</v>
      </c>
      <c r="AM23" s="108"/>
      <c r="AN23" s="198"/>
      <c r="AO23" s="198"/>
      <c r="AP23" s="198"/>
      <c r="AQ23" s="198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98"/>
      <c r="BU23" s="198"/>
      <c r="BV23" s="198" t="s">
        <v>61</v>
      </c>
      <c r="BW23" s="198" t="s">
        <v>4097</v>
      </c>
      <c r="BX23" s="198" t="s">
        <v>63</v>
      </c>
      <c r="BY23" s="344" t="s">
        <v>4187</v>
      </c>
      <c r="BZ23" s="198" t="s">
        <v>65</v>
      </c>
      <c r="CA23" s="198" t="s">
        <v>66</v>
      </c>
      <c r="CB23" s="344" t="s">
        <v>92</v>
      </c>
      <c r="CC23" s="198"/>
      <c r="CD23" s="198"/>
      <c r="CE23" s="198"/>
      <c r="CF23" s="198"/>
      <c r="CG23" s="198"/>
      <c r="CH23" s="198"/>
      <c r="CI23" s="198"/>
      <c r="CJ23" s="198"/>
      <c r="CK23" s="198"/>
      <c r="CL23" s="198"/>
      <c r="CM23" s="198"/>
      <c r="CN23" s="198"/>
      <c r="CO23" s="198"/>
      <c r="CP23" s="198"/>
      <c r="CQ23" s="198"/>
      <c r="CR23" s="198"/>
      <c r="CS23" s="198"/>
      <c r="CT23" s="198"/>
      <c r="CU23" s="198"/>
      <c r="CV23" s="198"/>
      <c r="CW23" s="198"/>
      <c r="CX23" s="198"/>
      <c r="CY23" s="198"/>
      <c r="CZ23" s="198"/>
      <c r="DA23" s="198"/>
      <c r="DB23" s="198"/>
      <c r="DC23" s="198"/>
      <c r="DD23" s="198"/>
      <c r="DE23" s="198"/>
      <c r="DF23" s="198"/>
      <c r="DG23" s="198"/>
      <c r="DH23" s="198"/>
      <c r="DI23" s="198"/>
      <c r="DJ23" s="198"/>
      <c r="DK23" s="198"/>
      <c r="DL23" s="198"/>
      <c r="DM23" s="198"/>
      <c r="DN23" s="198"/>
      <c r="DO23" s="198"/>
      <c r="DP23" s="198"/>
      <c r="DQ23" s="198"/>
      <c r="DR23" s="198"/>
      <c r="DS23" s="198"/>
      <c r="DT23" s="198"/>
      <c r="DU23" s="198"/>
      <c r="DV23" s="198"/>
      <c r="DW23" s="198"/>
      <c r="DX23" s="198"/>
      <c r="DY23" s="198"/>
      <c r="DZ23" s="198"/>
      <c r="EA23" s="198"/>
      <c r="EB23" s="198"/>
      <c r="EC23" s="198"/>
      <c r="ED23" s="198"/>
      <c r="EE23" s="198"/>
      <c r="EF23" s="198"/>
      <c r="EG23" s="198"/>
      <c r="EH23" s="198"/>
      <c r="EI23" s="198"/>
      <c r="EJ23" s="198"/>
      <c r="EK23" s="198"/>
      <c r="EL23" s="198"/>
      <c r="EM23" s="198"/>
      <c r="EN23" s="198"/>
      <c r="EO23" s="198"/>
      <c r="EP23" s="198"/>
      <c r="EQ23" s="198"/>
      <c r="ER23" s="198"/>
      <c r="ES23" s="198"/>
      <c r="ET23" s="198"/>
      <c r="EU23" s="198"/>
      <c r="EV23" s="198"/>
      <c r="EW23" s="198"/>
      <c r="EX23" s="198"/>
      <c r="EY23" s="198"/>
      <c r="EZ23" s="198"/>
      <c r="FA23" s="198"/>
      <c r="FB23" s="198"/>
      <c r="FC23" s="198"/>
      <c r="FD23" s="198"/>
      <c r="FE23" s="198"/>
      <c r="FF23" s="198"/>
      <c r="FG23" s="198"/>
      <c r="FH23" s="198"/>
      <c r="FI23" s="198"/>
      <c r="FJ23" s="198"/>
      <c r="FK23" s="198"/>
      <c r="FL23" s="198"/>
      <c r="FM23" s="198"/>
      <c r="FN23" s="198"/>
      <c r="FO23" s="198"/>
      <c r="FP23" s="198"/>
      <c r="FQ23" s="198"/>
      <c r="FR23" s="198"/>
      <c r="FS23" s="198"/>
      <c r="FT23" s="198"/>
      <c r="FU23" s="198"/>
      <c r="FV23" s="198"/>
      <c r="FW23" s="198"/>
      <c r="FX23" s="198"/>
      <c r="FY23" s="198"/>
      <c r="FZ23" s="198"/>
      <c r="GA23" s="198"/>
      <c r="GB23" s="198"/>
      <c r="GC23" s="198"/>
      <c r="GD23" s="198"/>
      <c r="GE23" s="198"/>
      <c r="GF23" s="198"/>
      <c r="GG23" s="198"/>
      <c r="GH23" s="198"/>
      <c r="GI23" s="198"/>
      <c r="GJ23" s="198"/>
      <c r="GK23" s="198"/>
      <c r="GL23" s="198"/>
      <c r="GM23" s="198"/>
      <c r="GN23" s="198"/>
      <c r="GO23" s="198"/>
      <c r="GP23" s="198"/>
      <c r="GQ23" s="198"/>
      <c r="GR23" s="198"/>
      <c r="GS23" s="198"/>
      <c r="GT23" s="198"/>
      <c r="GU23" s="198"/>
      <c r="GV23" s="198"/>
      <c r="GW23" s="198"/>
      <c r="GX23" s="198"/>
      <c r="GY23" s="198"/>
      <c r="GZ23" s="198"/>
      <c r="HA23" s="198"/>
      <c r="HB23" s="198"/>
      <c r="HC23" s="198"/>
      <c r="HD23" s="198"/>
      <c r="HE23" s="198"/>
      <c r="HF23" s="198"/>
      <c r="HG23" s="198"/>
      <c r="HH23" s="198"/>
      <c r="HI23" s="198"/>
      <c r="HJ23" s="198"/>
      <c r="HK23" s="198"/>
      <c r="HL23" s="198"/>
      <c r="HM23" s="198"/>
      <c r="HN23" s="198"/>
      <c r="HO23" s="198"/>
      <c r="HP23" s="198"/>
      <c r="HQ23" s="198"/>
      <c r="HR23" s="198"/>
      <c r="HS23" s="198"/>
      <c r="HT23" s="198"/>
      <c r="HU23" s="198"/>
      <c r="HV23" s="198"/>
      <c r="HW23" s="198"/>
      <c r="HX23" s="198"/>
      <c r="HY23" s="198"/>
      <c r="HZ23" s="198"/>
      <c r="IA23" s="198"/>
      <c r="IB23" s="198"/>
      <c r="IC23" s="198"/>
      <c r="ID23" s="198"/>
      <c r="IE23" s="198"/>
      <c r="IF23" s="198"/>
      <c r="IG23" s="198"/>
      <c r="IH23" s="198"/>
      <c r="II23" s="198"/>
      <c r="IJ23" s="198"/>
      <c r="IK23" s="198"/>
      <c r="IL23" s="198"/>
      <c r="IM23" s="198"/>
      <c r="IN23" s="198"/>
      <c r="IO23" s="198"/>
      <c r="IP23" s="198"/>
      <c r="IQ23" s="198"/>
      <c r="IR23" s="198"/>
      <c r="IS23" s="198"/>
      <c r="IT23" s="198"/>
      <c r="IU23" s="198"/>
    </row>
    <row r="24" spans="1:255" s="198" customFormat="1" x14ac:dyDescent="0.25">
      <c r="A24" s="2" t="str">
        <f t="shared" si="1"/>
        <v>N-MF-LI-020019-E-XX-XX-XX-XX-03</v>
      </c>
      <c r="B24" s="2" t="s">
        <v>3357</v>
      </c>
      <c r="C24" s="2" t="s">
        <v>4188</v>
      </c>
      <c r="D24" s="2" t="s">
        <v>4160</v>
      </c>
      <c r="E24" s="2" t="s">
        <v>152</v>
      </c>
      <c r="F24" s="2" t="s">
        <v>50</v>
      </c>
      <c r="G24" s="108" t="s">
        <v>4189</v>
      </c>
      <c r="H24" s="108" t="s">
        <v>4186</v>
      </c>
      <c r="I24" s="108" t="s">
        <v>4190</v>
      </c>
      <c r="J24" s="108">
        <v>840</v>
      </c>
      <c r="K24" s="114">
        <v>0.08</v>
      </c>
      <c r="L24" s="110">
        <v>7.4999999999999997E-3</v>
      </c>
      <c r="M24" s="109">
        <v>6.2962499999999988</v>
      </c>
      <c r="N24" s="110">
        <v>5.9999999999999995E-4</v>
      </c>
      <c r="O24" s="108">
        <v>0</v>
      </c>
      <c r="P24" s="108">
        <v>16</v>
      </c>
      <c r="Q24" s="287">
        <v>26.16</v>
      </c>
      <c r="R24" s="108" t="s">
        <v>4164</v>
      </c>
      <c r="S24" s="108" t="s">
        <v>4149</v>
      </c>
      <c r="T24" s="456" t="s">
        <v>4094</v>
      </c>
      <c r="U24" s="108"/>
      <c r="V24" s="112"/>
      <c r="W24" s="111"/>
      <c r="X24" s="113">
        <v>47</v>
      </c>
      <c r="Y24" s="3" t="s">
        <v>4101</v>
      </c>
      <c r="Z24" s="3" t="s">
        <v>56</v>
      </c>
      <c r="AA24" s="255" t="s">
        <v>57</v>
      </c>
      <c r="AB24" s="108" t="s">
        <v>4181</v>
      </c>
      <c r="AC24" s="106" t="s">
        <v>4122</v>
      </c>
      <c r="AD24" s="106"/>
      <c r="AE24" s="18"/>
      <c r="AF24" s="108"/>
      <c r="AG24" s="108" t="s">
        <v>4182</v>
      </c>
      <c r="AH24" s="108"/>
      <c r="AI24" s="108"/>
      <c r="AJ24" s="108"/>
      <c r="AK24" s="108">
        <v>0</v>
      </c>
      <c r="AL24" s="108">
        <v>0</v>
      </c>
      <c r="AM24" s="108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V24" s="198" t="s">
        <v>61</v>
      </c>
      <c r="BW24" s="198" t="s">
        <v>4097</v>
      </c>
      <c r="BX24" s="198" t="s">
        <v>63</v>
      </c>
      <c r="BY24" s="344" t="s">
        <v>4191</v>
      </c>
      <c r="BZ24" s="198" t="s">
        <v>65</v>
      </c>
      <c r="CA24" s="198" t="s">
        <v>66</v>
      </c>
      <c r="CB24" s="344" t="s">
        <v>92</v>
      </c>
    </row>
    <row r="25" spans="1:255" s="198" customFormat="1" x14ac:dyDescent="0.25">
      <c r="A25" s="2" t="str">
        <f t="shared" si="1"/>
        <v>N-MF-LI-020020-E-XX-XX-XX-XX-03</v>
      </c>
      <c r="B25" s="2" t="s">
        <v>3360</v>
      </c>
      <c r="C25" s="2" t="s">
        <v>4192</v>
      </c>
      <c r="D25" s="2" t="s">
        <v>4160</v>
      </c>
      <c r="E25" s="2" t="s">
        <v>152</v>
      </c>
      <c r="F25" s="2" t="s">
        <v>50</v>
      </c>
      <c r="G25" s="108" t="s">
        <v>4193</v>
      </c>
      <c r="H25" s="108" t="s">
        <v>4194</v>
      </c>
      <c r="I25" s="108" t="s">
        <v>4195</v>
      </c>
      <c r="J25" s="108">
        <v>840</v>
      </c>
      <c r="K25" s="114">
        <v>0.08</v>
      </c>
      <c r="L25" s="110">
        <v>7.0999999999999994E-2</v>
      </c>
      <c r="M25" s="109">
        <v>59.604499999999987</v>
      </c>
      <c r="N25" s="110">
        <v>5.6799999999999993E-3</v>
      </c>
      <c r="O25" s="108">
        <v>0</v>
      </c>
      <c r="P25" s="108">
        <v>16</v>
      </c>
      <c r="Q25" s="287">
        <v>20.060000000000002</v>
      </c>
      <c r="R25" s="108" t="s">
        <v>4164</v>
      </c>
      <c r="S25" s="108" t="s">
        <v>4149</v>
      </c>
      <c r="T25" s="456" t="s">
        <v>4094</v>
      </c>
      <c r="U25" s="108"/>
      <c r="V25" s="112"/>
      <c r="W25" s="111"/>
      <c r="X25" s="113">
        <v>47</v>
      </c>
      <c r="Y25" s="3" t="s">
        <v>4101</v>
      </c>
      <c r="Z25" s="3" t="s">
        <v>56</v>
      </c>
      <c r="AA25" s="255" t="s">
        <v>57</v>
      </c>
      <c r="AB25" s="108" t="s">
        <v>4181</v>
      </c>
      <c r="AC25" s="106" t="s">
        <v>4122</v>
      </c>
      <c r="AD25" s="106"/>
      <c r="AE25" s="18"/>
      <c r="AF25" s="108"/>
      <c r="AG25" s="108" t="s">
        <v>4182</v>
      </c>
      <c r="AH25" s="108"/>
      <c r="AI25" s="108"/>
      <c r="AJ25" s="108"/>
      <c r="AK25" s="108">
        <v>0</v>
      </c>
      <c r="AL25" s="108">
        <v>0</v>
      </c>
      <c r="AM25" s="108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V25" s="198" t="s">
        <v>61</v>
      </c>
      <c r="BW25" s="198" t="s">
        <v>4097</v>
      </c>
      <c r="BX25" s="198" t="s">
        <v>63</v>
      </c>
      <c r="BY25" s="344" t="s">
        <v>4196</v>
      </c>
      <c r="BZ25" s="198" t="s">
        <v>65</v>
      </c>
      <c r="CA25" s="198" t="s">
        <v>66</v>
      </c>
      <c r="CB25" s="344" t="s">
        <v>92</v>
      </c>
    </row>
    <row r="26" spans="1:255" s="198" customFormat="1" x14ac:dyDescent="0.25">
      <c r="A26" s="2" t="str">
        <f t="shared" si="1"/>
        <v>N-MF-LI-020021-E-XX-XX-XX-XX-03</v>
      </c>
      <c r="B26" s="2" t="s">
        <v>3363</v>
      </c>
      <c r="C26" s="2" t="s">
        <v>4197</v>
      </c>
      <c r="D26" s="2" t="s">
        <v>4160</v>
      </c>
      <c r="E26" s="2" t="s">
        <v>152</v>
      </c>
      <c r="F26" s="2" t="s">
        <v>50</v>
      </c>
      <c r="G26" s="108" t="s">
        <v>4198</v>
      </c>
      <c r="H26" s="108" t="s">
        <v>4194</v>
      </c>
      <c r="I26" s="108" t="s">
        <v>4190</v>
      </c>
      <c r="J26" s="108">
        <v>840</v>
      </c>
      <c r="K26" s="114">
        <v>0.08</v>
      </c>
      <c r="L26" s="110">
        <v>4.3999999999999997E-2</v>
      </c>
      <c r="M26" s="109">
        <v>36.937999999999995</v>
      </c>
      <c r="N26" s="110">
        <v>3.5199999999999997E-3</v>
      </c>
      <c r="O26" s="108">
        <v>0</v>
      </c>
      <c r="P26" s="108">
        <v>16</v>
      </c>
      <c r="Q26" s="287">
        <v>26.16</v>
      </c>
      <c r="R26" s="108" t="s">
        <v>4164</v>
      </c>
      <c r="S26" s="108" t="s">
        <v>4149</v>
      </c>
      <c r="T26" s="456" t="s">
        <v>4094</v>
      </c>
      <c r="U26" s="108"/>
      <c r="V26" s="112"/>
      <c r="W26" s="111"/>
      <c r="X26" s="113">
        <v>47</v>
      </c>
      <c r="Y26" s="3" t="s">
        <v>4101</v>
      </c>
      <c r="Z26" s="3" t="s">
        <v>56</v>
      </c>
      <c r="AA26" s="255" t="s">
        <v>57</v>
      </c>
      <c r="AB26" s="108" t="s">
        <v>4181</v>
      </c>
      <c r="AC26" s="106" t="s">
        <v>4122</v>
      </c>
      <c r="AD26" s="106"/>
      <c r="AE26" s="18"/>
      <c r="AF26" s="108"/>
      <c r="AG26" s="108" t="s">
        <v>4182</v>
      </c>
      <c r="AH26" s="108"/>
      <c r="AI26" s="108"/>
      <c r="AJ26" s="108"/>
      <c r="AK26" s="108">
        <v>0</v>
      </c>
      <c r="AL26" s="108">
        <v>0</v>
      </c>
      <c r="AM26" s="108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V26" s="198" t="s">
        <v>61</v>
      </c>
      <c r="BW26" s="198" t="s">
        <v>4097</v>
      </c>
      <c r="BX26" s="198" t="s">
        <v>63</v>
      </c>
      <c r="BY26" s="344" t="s">
        <v>4199</v>
      </c>
      <c r="BZ26" s="198" t="s">
        <v>65</v>
      </c>
      <c r="CA26" s="198" t="s">
        <v>66</v>
      </c>
      <c r="CB26" s="344" t="s">
        <v>92</v>
      </c>
    </row>
    <row r="27" spans="1:255" s="198" customFormat="1" x14ac:dyDescent="0.25">
      <c r="A27" s="2" t="str">
        <f t="shared" si="1"/>
        <v>N-MF-LI-020022-E-XX-XX-XX-XX-03</v>
      </c>
      <c r="B27" s="2" t="s">
        <v>3366</v>
      </c>
      <c r="C27" s="2" t="s">
        <v>4200</v>
      </c>
      <c r="D27" s="2" t="s">
        <v>4160</v>
      </c>
      <c r="E27" s="2" t="s">
        <v>152</v>
      </c>
      <c r="F27" s="2" t="s">
        <v>50</v>
      </c>
      <c r="G27" s="108" t="s">
        <v>4201</v>
      </c>
      <c r="H27" s="108" t="s">
        <v>4194</v>
      </c>
      <c r="I27" s="108" t="s">
        <v>4202</v>
      </c>
      <c r="J27" s="108">
        <v>840</v>
      </c>
      <c r="K27" s="114">
        <v>0.08</v>
      </c>
      <c r="L27" s="110">
        <v>1.7000000000000001E-2</v>
      </c>
      <c r="M27" s="109">
        <v>14.2715</v>
      </c>
      <c r="N27" s="110">
        <v>1.3600000000000001E-3</v>
      </c>
      <c r="O27" s="108">
        <v>0</v>
      </c>
      <c r="P27" s="108">
        <v>16</v>
      </c>
      <c r="Q27" s="287">
        <v>46.22</v>
      </c>
      <c r="R27" s="108" t="s">
        <v>4164</v>
      </c>
      <c r="S27" s="108" t="s">
        <v>4149</v>
      </c>
      <c r="T27" s="456" t="s">
        <v>4094</v>
      </c>
      <c r="U27" s="108"/>
      <c r="V27" s="112"/>
      <c r="W27" s="111"/>
      <c r="X27" s="113">
        <v>94</v>
      </c>
      <c r="Y27" s="3" t="s">
        <v>4101</v>
      </c>
      <c r="Z27" s="3" t="s">
        <v>56</v>
      </c>
      <c r="AA27" s="255" t="s">
        <v>57</v>
      </c>
      <c r="AB27" s="108" t="s">
        <v>4181</v>
      </c>
      <c r="AC27" s="106" t="s">
        <v>4122</v>
      </c>
      <c r="AD27" s="106"/>
      <c r="AE27" s="18"/>
      <c r="AF27" s="108"/>
      <c r="AG27" s="108" t="s">
        <v>4182</v>
      </c>
      <c r="AH27" s="108"/>
      <c r="AI27" s="108"/>
      <c r="AJ27" s="108"/>
      <c r="AK27" s="108">
        <v>0</v>
      </c>
      <c r="AL27" s="108">
        <v>0</v>
      </c>
      <c r="AM27" s="108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V27" s="198" t="s">
        <v>61</v>
      </c>
      <c r="BW27" s="198" t="s">
        <v>4097</v>
      </c>
      <c r="BX27" s="198" t="s">
        <v>63</v>
      </c>
      <c r="BY27" s="344" t="s">
        <v>4203</v>
      </c>
      <c r="BZ27" s="198" t="s">
        <v>65</v>
      </c>
      <c r="CA27" s="198" t="s">
        <v>66</v>
      </c>
      <c r="CB27" s="344" t="s">
        <v>92</v>
      </c>
    </row>
    <row r="28" spans="1:255" s="198" customFormat="1" x14ac:dyDescent="0.25">
      <c r="A28" s="2" t="str">
        <f t="shared" si="1"/>
        <v>N-MF-LI-020023-E-XX-XX-XX-XX-03</v>
      </c>
      <c r="B28" s="2" t="s">
        <v>3370</v>
      </c>
      <c r="C28" s="2" t="s">
        <v>4204</v>
      </c>
      <c r="D28" s="2" t="s">
        <v>4160</v>
      </c>
      <c r="E28" s="2" t="s">
        <v>152</v>
      </c>
      <c r="F28" s="2" t="s">
        <v>50</v>
      </c>
      <c r="G28" s="108" t="s">
        <v>4205</v>
      </c>
      <c r="H28" s="108" t="s">
        <v>4206</v>
      </c>
      <c r="I28" s="108" t="s">
        <v>4180</v>
      </c>
      <c r="J28" s="108">
        <v>840</v>
      </c>
      <c r="K28" s="114">
        <v>0.08</v>
      </c>
      <c r="L28" s="110">
        <v>9.7000000000000003E-2</v>
      </c>
      <c r="M28" s="109">
        <v>81.431499999999986</v>
      </c>
      <c r="N28" s="110">
        <v>7.7600000000000004E-3</v>
      </c>
      <c r="O28" s="108">
        <v>0</v>
      </c>
      <c r="P28" s="108">
        <v>16</v>
      </c>
      <c r="Q28" s="287">
        <v>20.060000000000002</v>
      </c>
      <c r="R28" s="108" t="s">
        <v>4164</v>
      </c>
      <c r="S28" s="108" t="s">
        <v>4149</v>
      </c>
      <c r="T28" s="456" t="s">
        <v>4094</v>
      </c>
      <c r="U28" s="108"/>
      <c r="V28" s="112"/>
      <c r="W28" s="111"/>
      <c r="X28" s="113">
        <v>47</v>
      </c>
      <c r="Y28" s="3" t="s">
        <v>4101</v>
      </c>
      <c r="Z28" s="3" t="s">
        <v>56</v>
      </c>
      <c r="AA28" s="255" t="s">
        <v>57</v>
      </c>
      <c r="AB28" s="108" t="s">
        <v>4181</v>
      </c>
      <c r="AC28" s="106" t="s">
        <v>4122</v>
      </c>
      <c r="AD28" s="106"/>
      <c r="AE28" s="18"/>
      <c r="AF28" s="108"/>
      <c r="AG28" s="108" t="s">
        <v>4182</v>
      </c>
      <c r="AH28" s="108"/>
      <c r="AI28" s="108"/>
      <c r="AJ28" s="108"/>
      <c r="AK28" s="108">
        <v>0</v>
      </c>
      <c r="AL28" s="108">
        <v>0</v>
      </c>
      <c r="AM28" s="108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V28" s="198" t="s">
        <v>61</v>
      </c>
      <c r="BW28" s="198" t="s">
        <v>4097</v>
      </c>
      <c r="BX28" s="198" t="s">
        <v>63</v>
      </c>
      <c r="BY28" s="344" t="s">
        <v>4207</v>
      </c>
      <c r="BZ28" s="198" t="s">
        <v>65</v>
      </c>
      <c r="CA28" s="198" t="s">
        <v>66</v>
      </c>
      <c r="CB28" s="344" t="s">
        <v>92</v>
      </c>
    </row>
    <row r="29" spans="1:255" s="198" customFormat="1" x14ac:dyDescent="0.25">
      <c r="A29" s="2" t="str">
        <f t="shared" si="1"/>
        <v>N-MF-LI-020024-E-XX-XX-XX-XX-03</v>
      </c>
      <c r="B29" s="2" t="s">
        <v>3372</v>
      </c>
      <c r="C29" s="2" t="s">
        <v>4208</v>
      </c>
      <c r="D29" s="2" t="s">
        <v>4160</v>
      </c>
      <c r="E29" s="2" t="s">
        <v>152</v>
      </c>
      <c r="F29" s="2" t="s">
        <v>50</v>
      </c>
      <c r="G29" s="108" t="s">
        <v>4209</v>
      </c>
      <c r="H29" s="108" t="s">
        <v>4206</v>
      </c>
      <c r="I29" s="108" t="s">
        <v>4210</v>
      </c>
      <c r="J29" s="108">
        <v>840</v>
      </c>
      <c r="K29" s="114">
        <v>0.08</v>
      </c>
      <c r="L29" s="110">
        <v>7.0000000000000007E-2</v>
      </c>
      <c r="M29" s="109">
        <v>58.765000000000001</v>
      </c>
      <c r="N29" s="110">
        <v>5.6000000000000008E-3</v>
      </c>
      <c r="O29" s="108">
        <v>0</v>
      </c>
      <c r="P29" s="108">
        <v>16</v>
      </c>
      <c r="Q29" s="287">
        <v>26.16</v>
      </c>
      <c r="R29" s="108" t="s">
        <v>4164</v>
      </c>
      <c r="S29" s="108" t="s">
        <v>4149</v>
      </c>
      <c r="T29" s="456" t="s">
        <v>4094</v>
      </c>
      <c r="U29" s="108"/>
      <c r="V29" s="112"/>
      <c r="W29" s="111"/>
      <c r="X29" s="113">
        <v>47</v>
      </c>
      <c r="Y29" s="3" t="s">
        <v>4101</v>
      </c>
      <c r="Z29" s="3" t="s">
        <v>56</v>
      </c>
      <c r="AA29" s="255" t="s">
        <v>57</v>
      </c>
      <c r="AB29" s="108" t="s">
        <v>4181</v>
      </c>
      <c r="AC29" s="106" t="s">
        <v>4122</v>
      </c>
      <c r="AD29" s="106"/>
      <c r="AE29" s="18"/>
      <c r="AF29" s="108"/>
      <c r="AG29" s="108" t="s">
        <v>4182</v>
      </c>
      <c r="AH29" s="108"/>
      <c r="AI29" s="108"/>
      <c r="AJ29" s="108"/>
      <c r="AK29" s="108">
        <v>0</v>
      </c>
      <c r="AL29" s="108">
        <v>0</v>
      </c>
      <c r="AM29" s="108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V29" s="198" t="s">
        <v>61</v>
      </c>
      <c r="BW29" s="198" t="s">
        <v>4097</v>
      </c>
      <c r="BX29" s="198" t="s">
        <v>63</v>
      </c>
      <c r="BY29" s="344" t="s">
        <v>4211</v>
      </c>
      <c r="BZ29" s="198" t="s">
        <v>65</v>
      </c>
      <c r="CA29" s="198" t="s">
        <v>66</v>
      </c>
      <c r="CB29" s="344" t="s">
        <v>92</v>
      </c>
    </row>
    <row r="30" spans="1:255" s="198" customFormat="1" x14ac:dyDescent="0.25">
      <c r="A30" s="2" t="str">
        <f t="shared" si="1"/>
        <v>N-MF-LI-020025-E-XX-XX-XX-XX-03</v>
      </c>
      <c r="B30" s="2" t="s">
        <v>3375</v>
      </c>
      <c r="C30" s="2" t="s">
        <v>4212</v>
      </c>
      <c r="D30" s="2" t="s">
        <v>4160</v>
      </c>
      <c r="E30" s="2" t="s">
        <v>152</v>
      </c>
      <c r="F30" s="2" t="s">
        <v>50</v>
      </c>
      <c r="G30" s="108" t="s">
        <v>4213</v>
      </c>
      <c r="H30" s="108" t="s">
        <v>4206</v>
      </c>
      <c r="I30" s="108" t="s">
        <v>4202</v>
      </c>
      <c r="J30" s="108">
        <v>840</v>
      </c>
      <c r="K30" s="114">
        <v>0.08</v>
      </c>
      <c r="L30" s="110">
        <v>4.2999999999999997E-2</v>
      </c>
      <c r="M30" s="109">
        <v>36.098499999999994</v>
      </c>
      <c r="N30" s="110">
        <v>3.4399999999999999E-3</v>
      </c>
      <c r="O30" s="108">
        <v>0</v>
      </c>
      <c r="P30" s="108">
        <v>16</v>
      </c>
      <c r="Q30" s="287">
        <v>46.22</v>
      </c>
      <c r="R30" s="108" t="s">
        <v>4164</v>
      </c>
      <c r="S30" s="108" t="s">
        <v>4149</v>
      </c>
      <c r="T30" s="456" t="s">
        <v>4094</v>
      </c>
      <c r="U30" s="108"/>
      <c r="V30" s="112"/>
      <c r="W30" s="111"/>
      <c r="X30" s="113">
        <v>94</v>
      </c>
      <c r="Y30" s="3" t="s">
        <v>4101</v>
      </c>
      <c r="Z30" s="3" t="s">
        <v>56</v>
      </c>
      <c r="AA30" s="255" t="s">
        <v>57</v>
      </c>
      <c r="AB30" s="108" t="s">
        <v>4181</v>
      </c>
      <c r="AC30" s="106" t="s">
        <v>4122</v>
      </c>
      <c r="AD30" s="106"/>
      <c r="AE30" s="18"/>
      <c r="AF30" s="108"/>
      <c r="AG30" s="108" t="s">
        <v>4182</v>
      </c>
      <c r="AH30" s="108"/>
      <c r="AI30" s="108"/>
      <c r="AJ30" s="108"/>
      <c r="AK30" s="108">
        <v>0</v>
      </c>
      <c r="AL30" s="108">
        <v>0</v>
      </c>
      <c r="AM30" s="108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V30" s="198" t="s">
        <v>61</v>
      </c>
      <c r="BW30" s="198" t="s">
        <v>4097</v>
      </c>
      <c r="BX30" s="198" t="s">
        <v>63</v>
      </c>
      <c r="BY30" s="344" t="s">
        <v>4214</v>
      </c>
      <c r="BZ30" s="198" t="s">
        <v>65</v>
      </c>
      <c r="CA30" s="198" t="s">
        <v>66</v>
      </c>
      <c r="CB30" s="344" t="s">
        <v>92</v>
      </c>
    </row>
    <row r="31" spans="1:255" s="198" customFormat="1" x14ac:dyDescent="0.25">
      <c r="A31" s="2" t="str">
        <f t="shared" si="1"/>
        <v>N-MF-LI-020026-E-XX-XX-XX-XX-03</v>
      </c>
      <c r="B31" s="2" t="s">
        <v>4215</v>
      </c>
      <c r="C31" s="2" t="s">
        <v>4216</v>
      </c>
      <c r="D31" s="2" t="s">
        <v>4160</v>
      </c>
      <c r="E31" s="2" t="s">
        <v>152</v>
      </c>
      <c r="F31" s="2" t="s">
        <v>50</v>
      </c>
      <c r="G31" s="108" t="s">
        <v>4217</v>
      </c>
      <c r="H31" s="108" t="s">
        <v>4206</v>
      </c>
      <c r="I31" s="108" t="s">
        <v>4218</v>
      </c>
      <c r="J31" s="108">
        <v>840</v>
      </c>
      <c r="K31" s="114">
        <v>0.08</v>
      </c>
      <c r="L31" s="110">
        <v>1.6E-2</v>
      </c>
      <c r="M31" s="109">
        <v>13.431999999999999</v>
      </c>
      <c r="N31" s="110">
        <v>1.2800000000000001E-3</v>
      </c>
      <c r="O31" s="108">
        <v>0</v>
      </c>
      <c r="P31" s="108">
        <v>16</v>
      </c>
      <c r="Q31" s="287">
        <v>52.32</v>
      </c>
      <c r="R31" s="108" t="s">
        <v>4164</v>
      </c>
      <c r="S31" s="108" t="s">
        <v>4149</v>
      </c>
      <c r="T31" s="456" t="s">
        <v>4094</v>
      </c>
      <c r="U31" s="108"/>
      <c r="V31" s="112"/>
      <c r="W31" s="111"/>
      <c r="X31" s="113">
        <v>94</v>
      </c>
      <c r="Y31" s="3" t="s">
        <v>4101</v>
      </c>
      <c r="Z31" s="3" t="s">
        <v>56</v>
      </c>
      <c r="AA31" s="255" t="s">
        <v>57</v>
      </c>
      <c r="AB31" s="108" t="s">
        <v>4181</v>
      </c>
      <c r="AC31" s="106" t="s">
        <v>4122</v>
      </c>
      <c r="AD31" s="106"/>
      <c r="AE31" s="18"/>
      <c r="AF31" s="108"/>
      <c r="AG31" s="108" t="s">
        <v>4182</v>
      </c>
      <c r="AH31" s="108"/>
      <c r="AI31" s="108"/>
      <c r="AJ31" s="108"/>
      <c r="AK31" s="108">
        <v>0</v>
      </c>
      <c r="AL31" s="108">
        <v>0</v>
      </c>
      <c r="AM31" s="108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V31" s="198" t="s">
        <v>61</v>
      </c>
      <c r="BW31" s="198" t="s">
        <v>4097</v>
      </c>
      <c r="BX31" s="198" t="s">
        <v>63</v>
      </c>
      <c r="BY31" s="344" t="s">
        <v>4219</v>
      </c>
      <c r="BZ31" s="198" t="s">
        <v>65</v>
      </c>
      <c r="CA31" s="198" t="s">
        <v>66</v>
      </c>
      <c r="CB31" s="344" t="s">
        <v>92</v>
      </c>
    </row>
    <row r="32" spans="1:255" s="198" customFormat="1" x14ac:dyDescent="0.25">
      <c r="A32" s="2" t="str">
        <f t="shared" si="1"/>
        <v>N-MF-LI-020027-E-XX-XX-XX-XX-03</v>
      </c>
      <c r="B32" s="2" t="s">
        <v>4220</v>
      </c>
      <c r="C32" s="2" t="s">
        <v>4221</v>
      </c>
      <c r="D32" s="2" t="s">
        <v>4160</v>
      </c>
      <c r="E32" s="2" t="s">
        <v>152</v>
      </c>
      <c r="F32" s="2" t="s">
        <v>50</v>
      </c>
      <c r="G32" s="108" t="s">
        <v>4222</v>
      </c>
      <c r="H32" s="108" t="s">
        <v>4223</v>
      </c>
      <c r="I32" s="108" t="s">
        <v>4224</v>
      </c>
      <c r="J32" s="108">
        <v>840</v>
      </c>
      <c r="K32" s="114">
        <v>0.08</v>
      </c>
      <c r="L32" s="110">
        <v>6.4999999999999997E-3</v>
      </c>
      <c r="M32" s="109">
        <v>5.4567499999999987</v>
      </c>
      <c r="N32" s="110">
        <v>5.1999999999999995E-4</v>
      </c>
      <c r="O32" s="108">
        <v>0</v>
      </c>
      <c r="P32" s="108">
        <v>16</v>
      </c>
      <c r="Q32" s="287">
        <v>20.060000000000002</v>
      </c>
      <c r="R32" s="108" t="s">
        <v>4164</v>
      </c>
      <c r="S32" s="108" t="s">
        <v>4149</v>
      </c>
      <c r="T32" s="456" t="s">
        <v>4094</v>
      </c>
      <c r="U32" s="108"/>
      <c r="V32" s="112"/>
      <c r="W32" s="111"/>
      <c r="X32" s="113">
        <v>47</v>
      </c>
      <c r="Y32" s="3" t="s">
        <v>4101</v>
      </c>
      <c r="Z32" s="3" t="s">
        <v>56</v>
      </c>
      <c r="AA32" s="255" t="s">
        <v>57</v>
      </c>
      <c r="AB32" s="108" t="s">
        <v>4181</v>
      </c>
      <c r="AC32" s="106" t="s">
        <v>4122</v>
      </c>
      <c r="AD32" s="106"/>
      <c r="AE32" s="18"/>
      <c r="AF32" s="108"/>
      <c r="AG32" s="108" t="s">
        <v>4182</v>
      </c>
      <c r="AH32" s="108"/>
      <c r="AI32" s="108"/>
      <c r="AJ32" s="108"/>
      <c r="AK32" s="108">
        <v>0</v>
      </c>
      <c r="AL32" s="108">
        <v>0</v>
      </c>
      <c r="AM32" s="108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V32" s="198" t="s">
        <v>61</v>
      </c>
      <c r="BW32" s="198" t="s">
        <v>4097</v>
      </c>
      <c r="BX32" s="198" t="s">
        <v>63</v>
      </c>
      <c r="BY32" s="344" t="s">
        <v>4225</v>
      </c>
      <c r="BZ32" s="198" t="s">
        <v>65</v>
      </c>
      <c r="CA32" s="198" t="s">
        <v>66</v>
      </c>
      <c r="CB32" s="344" t="s">
        <v>92</v>
      </c>
    </row>
    <row r="33" spans="1:80" s="198" customFormat="1" x14ac:dyDescent="0.25">
      <c r="A33" s="2" t="str">
        <f t="shared" si="1"/>
        <v>N-MF-LI-020028-E-XX-XX-XX-XX-03</v>
      </c>
      <c r="B33" s="2" t="s">
        <v>4226</v>
      </c>
      <c r="C33" s="2" t="s">
        <v>4227</v>
      </c>
      <c r="D33" s="2" t="s">
        <v>4160</v>
      </c>
      <c r="E33" s="2" t="s">
        <v>152</v>
      </c>
      <c r="F33" s="2" t="s">
        <v>50</v>
      </c>
      <c r="G33" s="108" t="s">
        <v>4228</v>
      </c>
      <c r="H33" s="108" t="s">
        <v>4229</v>
      </c>
      <c r="I33" s="108" t="s">
        <v>4230</v>
      </c>
      <c r="J33" s="108">
        <v>840</v>
      </c>
      <c r="K33" s="114">
        <v>0.08</v>
      </c>
      <c r="L33" s="110">
        <v>7.4999999999999997E-3</v>
      </c>
      <c r="M33" s="109">
        <v>6.2962499999999988</v>
      </c>
      <c r="N33" s="110">
        <v>5.9999999999999995E-4</v>
      </c>
      <c r="O33" s="108">
        <v>0</v>
      </c>
      <c r="P33" s="108">
        <v>16</v>
      </c>
      <c r="Q33" s="287">
        <v>26.16</v>
      </c>
      <c r="R33" s="108" t="s">
        <v>4164</v>
      </c>
      <c r="S33" s="108" t="s">
        <v>4149</v>
      </c>
      <c r="T33" s="456" t="s">
        <v>4094</v>
      </c>
      <c r="U33" s="108"/>
      <c r="V33" s="112"/>
      <c r="W33" s="111"/>
      <c r="X33" s="113">
        <v>47</v>
      </c>
      <c r="Y33" s="3" t="s">
        <v>4101</v>
      </c>
      <c r="Z33" s="3" t="s">
        <v>56</v>
      </c>
      <c r="AA33" s="255" t="s">
        <v>57</v>
      </c>
      <c r="AB33" s="108" t="s">
        <v>4181</v>
      </c>
      <c r="AC33" s="106" t="s">
        <v>4122</v>
      </c>
      <c r="AD33" s="106"/>
      <c r="AE33" s="18"/>
      <c r="AF33" s="108"/>
      <c r="AG33" s="108" t="s">
        <v>4182</v>
      </c>
      <c r="AH33" s="108"/>
      <c r="AI33" s="108"/>
      <c r="AJ33" s="108"/>
      <c r="AK33" s="108">
        <v>0</v>
      </c>
      <c r="AL33" s="108">
        <v>0</v>
      </c>
      <c r="AM33" s="108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V33" s="198" t="s">
        <v>61</v>
      </c>
      <c r="BW33" s="198" t="s">
        <v>4097</v>
      </c>
      <c r="BX33" s="198" t="s">
        <v>63</v>
      </c>
      <c r="BY33" s="344" t="s">
        <v>4231</v>
      </c>
      <c r="BZ33" s="198" t="s">
        <v>65</v>
      </c>
      <c r="CA33" s="198" t="s">
        <v>66</v>
      </c>
      <c r="CB33" s="344" t="s">
        <v>92</v>
      </c>
    </row>
    <row r="34" spans="1:80" s="198" customFormat="1" x14ac:dyDescent="0.25">
      <c r="A34" s="2" t="str">
        <f t="shared" si="1"/>
        <v>N-MF-LI-020029-E-XX-XX-XX-XX-02</v>
      </c>
      <c r="B34" s="2" t="s">
        <v>4232</v>
      </c>
      <c r="C34" s="2" t="s">
        <v>4233</v>
      </c>
      <c r="D34" s="2" t="s">
        <v>4160</v>
      </c>
      <c r="E34" s="2" t="s">
        <v>142</v>
      </c>
      <c r="F34" s="2" t="s">
        <v>50</v>
      </c>
      <c r="G34" s="108" t="s">
        <v>4161</v>
      </c>
      <c r="H34" s="108" t="s">
        <v>4234</v>
      </c>
      <c r="I34" s="108" t="s">
        <v>4163</v>
      </c>
      <c r="J34" s="108">
        <v>4380</v>
      </c>
      <c r="K34" s="109">
        <v>0</v>
      </c>
      <c r="L34" s="110">
        <v>5.0000000000000001E-3</v>
      </c>
      <c r="M34" s="115">
        <v>22</v>
      </c>
      <c r="N34" s="110">
        <v>0</v>
      </c>
      <c r="O34" s="108">
        <v>0</v>
      </c>
      <c r="P34" s="108">
        <v>10</v>
      </c>
      <c r="Q34" s="287">
        <v>19.670000000000002</v>
      </c>
      <c r="R34" s="108" t="s">
        <v>4164</v>
      </c>
      <c r="S34" s="108" t="s">
        <v>4093</v>
      </c>
      <c r="T34" s="456" t="s">
        <v>4094</v>
      </c>
      <c r="U34" s="108"/>
      <c r="V34" s="112"/>
      <c r="W34" s="111"/>
      <c r="X34" s="113">
        <v>47</v>
      </c>
      <c r="Y34" s="3" t="s">
        <v>4101</v>
      </c>
      <c r="Z34" s="3" t="s">
        <v>56</v>
      </c>
      <c r="AA34" s="255" t="s">
        <v>57</v>
      </c>
      <c r="AB34" s="108" t="s">
        <v>4113</v>
      </c>
      <c r="AC34" s="106" t="s">
        <v>4166</v>
      </c>
      <c r="AD34" s="106"/>
      <c r="AE34" s="18"/>
      <c r="AF34" s="108"/>
      <c r="AG34" s="108" t="s">
        <v>4167</v>
      </c>
      <c r="AH34" s="108"/>
      <c r="AI34" s="108"/>
      <c r="AJ34" s="108"/>
      <c r="AK34" s="108">
        <v>0</v>
      </c>
      <c r="AL34" s="108">
        <v>0</v>
      </c>
      <c r="AM34" s="108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V34" s="198" t="s">
        <v>61</v>
      </c>
      <c r="BW34" s="198" t="s">
        <v>4097</v>
      </c>
      <c r="BX34" s="198" t="s">
        <v>63</v>
      </c>
      <c r="BY34" s="344" t="s">
        <v>4235</v>
      </c>
      <c r="BZ34" s="198" t="s">
        <v>65</v>
      </c>
      <c r="CA34" s="198" t="s">
        <v>66</v>
      </c>
      <c r="CB34" s="344" t="s">
        <v>67</v>
      </c>
    </row>
    <row r="35" spans="1:80" s="198" customFormat="1" x14ac:dyDescent="0.25">
      <c r="A35" s="2" t="str">
        <f t="shared" si="1"/>
        <v>N-MF-LI-020030-E-XX-XX-XX-XX-02</v>
      </c>
      <c r="B35" s="2" t="s">
        <v>4236</v>
      </c>
      <c r="C35" s="2" t="s">
        <v>4237</v>
      </c>
      <c r="D35" s="2" t="s">
        <v>4160</v>
      </c>
      <c r="E35" s="2" t="s">
        <v>142</v>
      </c>
      <c r="F35" s="2" t="s">
        <v>50</v>
      </c>
      <c r="G35" s="108" t="s">
        <v>4170</v>
      </c>
      <c r="H35" s="108" t="s">
        <v>4238</v>
      </c>
      <c r="I35" s="108" t="s">
        <v>4239</v>
      </c>
      <c r="J35" s="108">
        <v>4380</v>
      </c>
      <c r="K35" s="109">
        <v>0</v>
      </c>
      <c r="L35" s="110">
        <v>0.03</v>
      </c>
      <c r="M35" s="115">
        <v>131</v>
      </c>
      <c r="N35" s="110">
        <v>0</v>
      </c>
      <c r="O35" s="108">
        <v>0</v>
      </c>
      <c r="P35" s="108">
        <v>10</v>
      </c>
      <c r="Q35" s="287">
        <v>19.670000000000002</v>
      </c>
      <c r="R35" s="108" t="s">
        <v>4164</v>
      </c>
      <c r="S35" s="108" t="s">
        <v>4093</v>
      </c>
      <c r="T35" s="456" t="s">
        <v>4094</v>
      </c>
      <c r="U35" s="108"/>
      <c r="V35" s="112"/>
      <c r="W35" s="111"/>
      <c r="X35" s="113">
        <v>47</v>
      </c>
      <c r="Y35" s="3" t="s">
        <v>4101</v>
      </c>
      <c r="Z35" s="3" t="s">
        <v>56</v>
      </c>
      <c r="AA35" s="255" t="s">
        <v>57</v>
      </c>
      <c r="AB35" s="108" t="s">
        <v>4113</v>
      </c>
      <c r="AC35" s="106" t="s">
        <v>4166</v>
      </c>
      <c r="AD35" s="106"/>
      <c r="AE35" s="18"/>
      <c r="AF35" s="108"/>
      <c r="AG35" s="108" t="s">
        <v>4167</v>
      </c>
      <c r="AH35" s="108"/>
      <c r="AI35" s="108"/>
      <c r="AJ35" s="108"/>
      <c r="AK35" s="108">
        <v>0</v>
      </c>
      <c r="AL35" s="108">
        <v>0</v>
      </c>
      <c r="AM35" s="108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V35" s="198" t="s">
        <v>61</v>
      </c>
      <c r="BW35" s="198" t="s">
        <v>4097</v>
      </c>
      <c r="BX35" s="198" t="s">
        <v>63</v>
      </c>
      <c r="BY35" s="344" t="s">
        <v>4240</v>
      </c>
      <c r="BZ35" s="198" t="s">
        <v>65</v>
      </c>
      <c r="CA35" s="198" t="s">
        <v>66</v>
      </c>
      <c r="CB35" s="344" t="s">
        <v>67</v>
      </c>
    </row>
    <row r="36" spans="1:80" s="198" customFormat="1" x14ac:dyDescent="0.25">
      <c r="A36" s="2" t="str">
        <f t="shared" si="1"/>
        <v>N-MF-LI-020031-E-XX-XX-XX-XX-02</v>
      </c>
      <c r="B36" s="2" t="s">
        <v>4241</v>
      </c>
      <c r="C36" s="2" t="s">
        <v>4242</v>
      </c>
      <c r="D36" s="2" t="s">
        <v>4160</v>
      </c>
      <c r="E36" s="2" t="s">
        <v>142</v>
      </c>
      <c r="F36" s="2" t="s">
        <v>50</v>
      </c>
      <c r="G36" s="108" t="s">
        <v>4174</v>
      </c>
      <c r="H36" s="108" t="s">
        <v>4238</v>
      </c>
      <c r="I36" s="108" t="s">
        <v>4175</v>
      </c>
      <c r="J36" s="108">
        <v>4380</v>
      </c>
      <c r="K36" s="109">
        <v>0</v>
      </c>
      <c r="L36" s="110">
        <v>1.7000000000000001E-2</v>
      </c>
      <c r="M36" s="115">
        <v>74.460000000000008</v>
      </c>
      <c r="N36" s="110">
        <v>0</v>
      </c>
      <c r="O36" s="108">
        <v>0</v>
      </c>
      <c r="P36" s="108">
        <v>10</v>
      </c>
      <c r="Q36" s="287">
        <v>25.380000000000003</v>
      </c>
      <c r="R36" s="108" t="s">
        <v>4164</v>
      </c>
      <c r="S36" s="108" t="s">
        <v>4093</v>
      </c>
      <c r="T36" s="456" t="s">
        <v>4094</v>
      </c>
      <c r="U36" s="108"/>
      <c r="V36" s="112"/>
      <c r="W36" s="111"/>
      <c r="X36" s="113">
        <v>47</v>
      </c>
      <c r="Y36" s="3" t="s">
        <v>4101</v>
      </c>
      <c r="Z36" s="3" t="s">
        <v>56</v>
      </c>
      <c r="AA36" s="255" t="s">
        <v>57</v>
      </c>
      <c r="AB36" s="108" t="s">
        <v>4113</v>
      </c>
      <c r="AC36" s="106" t="s">
        <v>4166</v>
      </c>
      <c r="AD36" s="106"/>
      <c r="AE36" s="18"/>
      <c r="AF36" s="108"/>
      <c r="AG36" s="108" t="s">
        <v>4167</v>
      </c>
      <c r="AH36" s="108"/>
      <c r="AI36" s="108"/>
      <c r="AJ36" s="108"/>
      <c r="AK36" s="108">
        <v>0</v>
      </c>
      <c r="AL36" s="108">
        <v>0</v>
      </c>
      <c r="AM36" s="108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V36" s="198" t="s">
        <v>61</v>
      </c>
      <c r="BW36" s="198" t="s">
        <v>4097</v>
      </c>
      <c r="BX36" s="198" t="s">
        <v>63</v>
      </c>
      <c r="BY36" s="344" t="s">
        <v>4243</v>
      </c>
      <c r="BZ36" s="198" t="s">
        <v>65</v>
      </c>
      <c r="CA36" s="198" t="s">
        <v>66</v>
      </c>
      <c r="CB36" s="344" t="s">
        <v>67</v>
      </c>
    </row>
    <row r="37" spans="1:80" s="198" customFormat="1" x14ac:dyDescent="0.25">
      <c r="A37" s="2" t="str">
        <f t="shared" si="1"/>
        <v>N-MF-LI-020032-E-XX-XX-XX-XX-03</v>
      </c>
      <c r="B37" s="2" t="s">
        <v>4244</v>
      </c>
      <c r="C37" s="2" t="s">
        <v>4245</v>
      </c>
      <c r="D37" s="2" t="s">
        <v>4160</v>
      </c>
      <c r="E37" s="2" t="s">
        <v>152</v>
      </c>
      <c r="F37" s="2" t="s">
        <v>50</v>
      </c>
      <c r="G37" s="108" t="s">
        <v>4178</v>
      </c>
      <c r="H37" s="108" t="s">
        <v>4246</v>
      </c>
      <c r="I37" s="108" t="s">
        <v>4195</v>
      </c>
      <c r="J37" s="108">
        <v>4380</v>
      </c>
      <c r="K37" s="109">
        <v>0</v>
      </c>
      <c r="L37" s="110">
        <v>6.4999999999999997E-3</v>
      </c>
      <c r="M37" s="109">
        <v>28.47</v>
      </c>
      <c r="N37" s="110">
        <v>0</v>
      </c>
      <c r="O37" s="108">
        <v>0</v>
      </c>
      <c r="P37" s="108">
        <v>10</v>
      </c>
      <c r="Q37" s="287">
        <v>20.060000000000002</v>
      </c>
      <c r="R37" s="108" t="s">
        <v>4164</v>
      </c>
      <c r="S37" s="108" t="s">
        <v>4093</v>
      </c>
      <c r="T37" s="456" t="s">
        <v>4094</v>
      </c>
      <c r="U37" s="108"/>
      <c r="V37" s="112"/>
      <c r="W37" s="111"/>
      <c r="X37" s="113">
        <v>47</v>
      </c>
      <c r="Y37" s="3" t="s">
        <v>4101</v>
      </c>
      <c r="Z37" s="3" t="s">
        <v>56</v>
      </c>
      <c r="AA37" s="255" t="s">
        <v>57</v>
      </c>
      <c r="AB37" s="108" t="s">
        <v>4181</v>
      </c>
      <c r="AC37" s="106" t="s">
        <v>4122</v>
      </c>
      <c r="AD37" s="106"/>
      <c r="AE37" s="18"/>
      <c r="AF37" s="108"/>
      <c r="AG37" s="108" t="s">
        <v>4182</v>
      </c>
      <c r="AH37" s="108"/>
      <c r="AI37" s="108"/>
      <c r="AJ37" s="108"/>
      <c r="AK37" s="108">
        <v>0</v>
      </c>
      <c r="AL37" s="108">
        <v>0</v>
      </c>
      <c r="AM37" s="108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V37" s="198" t="s">
        <v>61</v>
      </c>
      <c r="BW37" s="198" t="s">
        <v>4097</v>
      </c>
      <c r="BX37" s="198" t="s">
        <v>63</v>
      </c>
      <c r="BY37" s="344" t="s">
        <v>4247</v>
      </c>
      <c r="BZ37" s="198" t="s">
        <v>65</v>
      </c>
      <c r="CA37" s="198" t="s">
        <v>66</v>
      </c>
      <c r="CB37" s="344" t="s">
        <v>92</v>
      </c>
    </row>
    <row r="38" spans="1:80" s="198" customFormat="1" x14ac:dyDescent="0.25">
      <c r="A38" s="2" t="str">
        <f t="shared" si="1"/>
        <v>N-MF-LI-020033-E-XX-XX-XX-XX-03</v>
      </c>
      <c r="B38" s="2" t="s">
        <v>4248</v>
      </c>
      <c r="C38" s="2" t="s">
        <v>4249</v>
      </c>
      <c r="D38" s="2" t="s">
        <v>4160</v>
      </c>
      <c r="E38" s="2" t="s">
        <v>152</v>
      </c>
      <c r="F38" s="2" t="s">
        <v>50</v>
      </c>
      <c r="G38" s="108" t="s">
        <v>4185</v>
      </c>
      <c r="H38" s="108" t="s">
        <v>4250</v>
      </c>
      <c r="I38" s="108" t="s">
        <v>4195</v>
      </c>
      <c r="J38" s="108">
        <v>4380</v>
      </c>
      <c r="K38" s="109">
        <v>0</v>
      </c>
      <c r="L38" s="110">
        <v>3.4500000000000003E-2</v>
      </c>
      <c r="M38" s="109">
        <v>151.11000000000001</v>
      </c>
      <c r="N38" s="110">
        <v>0</v>
      </c>
      <c r="O38" s="108">
        <v>0</v>
      </c>
      <c r="P38" s="108">
        <v>10</v>
      </c>
      <c r="Q38" s="287">
        <v>20.060000000000002</v>
      </c>
      <c r="R38" s="108" t="s">
        <v>4164</v>
      </c>
      <c r="S38" s="108" t="s">
        <v>4093</v>
      </c>
      <c r="T38" s="456" t="s">
        <v>4094</v>
      </c>
      <c r="U38" s="108"/>
      <c r="V38" s="112"/>
      <c r="W38" s="111"/>
      <c r="X38" s="113">
        <v>47</v>
      </c>
      <c r="Y38" s="3" t="s">
        <v>4101</v>
      </c>
      <c r="Z38" s="3" t="s">
        <v>56</v>
      </c>
      <c r="AA38" s="255" t="s">
        <v>57</v>
      </c>
      <c r="AB38" s="108" t="s">
        <v>4181</v>
      </c>
      <c r="AC38" s="106" t="s">
        <v>4122</v>
      </c>
      <c r="AD38" s="106"/>
      <c r="AE38" s="18"/>
      <c r="AF38" s="108"/>
      <c r="AG38" s="108" t="s">
        <v>4182</v>
      </c>
      <c r="AH38" s="108"/>
      <c r="AI38" s="108"/>
      <c r="AJ38" s="108"/>
      <c r="AK38" s="108">
        <v>0</v>
      </c>
      <c r="AL38" s="108">
        <v>0</v>
      </c>
      <c r="AM38" s="108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V38" s="198" t="s">
        <v>61</v>
      </c>
      <c r="BW38" s="198" t="s">
        <v>4097</v>
      </c>
      <c r="BX38" s="198" t="s">
        <v>63</v>
      </c>
      <c r="BY38" s="344" t="s">
        <v>4251</v>
      </c>
      <c r="BZ38" s="198" t="s">
        <v>65</v>
      </c>
      <c r="CA38" s="198" t="s">
        <v>66</v>
      </c>
      <c r="CB38" s="344" t="s">
        <v>92</v>
      </c>
    </row>
    <row r="39" spans="1:80" s="198" customFormat="1" x14ac:dyDescent="0.25">
      <c r="A39" s="2" t="str">
        <f t="shared" si="1"/>
        <v>N-MF-LI-020034-E-XX-XX-XX-XX-03</v>
      </c>
      <c r="B39" s="2" t="s">
        <v>4252</v>
      </c>
      <c r="C39" s="2" t="s">
        <v>4253</v>
      </c>
      <c r="D39" s="2" t="s">
        <v>4160</v>
      </c>
      <c r="E39" s="2" t="s">
        <v>152</v>
      </c>
      <c r="F39" s="2" t="s">
        <v>50</v>
      </c>
      <c r="G39" s="108" t="s">
        <v>4189</v>
      </c>
      <c r="H39" s="108" t="s">
        <v>4250</v>
      </c>
      <c r="I39" s="108" t="s">
        <v>4190</v>
      </c>
      <c r="J39" s="108">
        <v>4380</v>
      </c>
      <c r="K39" s="109">
        <v>0</v>
      </c>
      <c r="L39" s="110">
        <v>7.4999999999999997E-3</v>
      </c>
      <c r="M39" s="109">
        <v>32.85</v>
      </c>
      <c r="N39" s="110">
        <v>0</v>
      </c>
      <c r="O39" s="108">
        <v>0</v>
      </c>
      <c r="P39" s="108">
        <v>10</v>
      </c>
      <c r="Q39" s="287">
        <v>26.16</v>
      </c>
      <c r="R39" s="108" t="s">
        <v>4164</v>
      </c>
      <c r="S39" s="108" t="s">
        <v>4093</v>
      </c>
      <c r="T39" s="456" t="s">
        <v>4094</v>
      </c>
      <c r="U39" s="108"/>
      <c r="V39" s="112"/>
      <c r="W39" s="111"/>
      <c r="X39" s="113">
        <v>47</v>
      </c>
      <c r="Y39" s="3" t="s">
        <v>4101</v>
      </c>
      <c r="Z39" s="3" t="s">
        <v>56</v>
      </c>
      <c r="AA39" s="255" t="s">
        <v>57</v>
      </c>
      <c r="AB39" s="108" t="s">
        <v>4181</v>
      </c>
      <c r="AC39" s="106" t="s">
        <v>4122</v>
      </c>
      <c r="AD39" s="106"/>
      <c r="AE39" s="18"/>
      <c r="AF39" s="108"/>
      <c r="AG39" s="108" t="s">
        <v>4182</v>
      </c>
      <c r="AH39" s="108"/>
      <c r="AI39" s="108"/>
      <c r="AJ39" s="108"/>
      <c r="AK39" s="108">
        <v>0</v>
      </c>
      <c r="AL39" s="108">
        <v>0</v>
      </c>
      <c r="AM39" s="108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V39" s="198" t="s">
        <v>61</v>
      </c>
      <c r="BW39" s="198" t="s">
        <v>4097</v>
      </c>
      <c r="BX39" s="198" t="s">
        <v>63</v>
      </c>
      <c r="BY39" s="344" t="s">
        <v>4254</v>
      </c>
      <c r="BZ39" s="198" t="s">
        <v>65</v>
      </c>
      <c r="CA39" s="198" t="s">
        <v>66</v>
      </c>
      <c r="CB39" s="344" t="s">
        <v>92</v>
      </c>
    </row>
    <row r="40" spans="1:80" s="198" customFormat="1" x14ac:dyDescent="0.25">
      <c r="A40" s="2" t="str">
        <f t="shared" si="1"/>
        <v>N-MF-LI-020035-E-XX-XX-XX-XX-03</v>
      </c>
      <c r="B40" s="2" t="s">
        <v>4255</v>
      </c>
      <c r="C40" s="2" t="s">
        <v>4256</v>
      </c>
      <c r="D40" s="2" t="s">
        <v>4160</v>
      </c>
      <c r="E40" s="2" t="s">
        <v>152</v>
      </c>
      <c r="F40" s="2" t="s">
        <v>50</v>
      </c>
      <c r="G40" s="108" t="s">
        <v>4193</v>
      </c>
      <c r="H40" s="108" t="s">
        <v>4257</v>
      </c>
      <c r="I40" s="108" t="s">
        <v>4180</v>
      </c>
      <c r="J40" s="108">
        <v>4380</v>
      </c>
      <c r="K40" s="109">
        <v>0</v>
      </c>
      <c r="L40" s="110">
        <v>7.0999999999999994E-2</v>
      </c>
      <c r="M40" s="109">
        <v>310.97999999999996</v>
      </c>
      <c r="N40" s="110">
        <v>0</v>
      </c>
      <c r="O40" s="108">
        <v>0</v>
      </c>
      <c r="P40" s="108">
        <v>10</v>
      </c>
      <c r="Q40" s="287">
        <v>20.060000000000002</v>
      </c>
      <c r="R40" s="108" t="s">
        <v>4164</v>
      </c>
      <c r="S40" s="108" t="s">
        <v>4093</v>
      </c>
      <c r="T40" s="456" t="s">
        <v>4094</v>
      </c>
      <c r="U40" s="108"/>
      <c r="V40" s="112"/>
      <c r="W40" s="111"/>
      <c r="X40" s="113">
        <v>47</v>
      </c>
      <c r="Y40" s="3" t="s">
        <v>4101</v>
      </c>
      <c r="Z40" s="3" t="s">
        <v>56</v>
      </c>
      <c r="AA40" s="255" t="s">
        <v>57</v>
      </c>
      <c r="AB40" s="108" t="s">
        <v>4181</v>
      </c>
      <c r="AC40" s="106" t="s">
        <v>4122</v>
      </c>
      <c r="AD40" s="106"/>
      <c r="AE40" s="18"/>
      <c r="AF40" s="108"/>
      <c r="AG40" s="108" t="s">
        <v>4182</v>
      </c>
      <c r="AH40" s="108"/>
      <c r="AI40" s="108"/>
      <c r="AJ40" s="108"/>
      <c r="AK40" s="108">
        <v>0</v>
      </c>
      <c r="AL40" s="108">
        <v>0</v>
      </c>
      <c r="AM40" s="108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V40" s="198" t="s">
        <v>61</v>
      </c>
      <c r="BW40" s="198" t="s">
        <v>4097</v>
      </c>
      <c r="BX40" s="198" t="s">
        <v>63</v>
      </c>
      <c r="BY40" s="344" t="s">
        <v>4258</v>
      </c>
      <c r="BZ40" s="198" t="s">
        <v>65</v>
      </c>
      <c r="CA40" s="198" t="s">
        <v>66</v>
      </c>
      <c r="CB40" s="344" t="s">
        <v>92</v>
      </c>
    </row>
    <row r="41" spans="1:80" s="198" customFormat="1" x14ac:dyDescent="0.25">
      <c r="A41" s="2" t="str">
        <f t="shared" si="1"/>
        <v>N-MF-LI-020036-E-XX-XX-XX-XX-03</v>
      </c>
      <c r="B41" s="2" t="s">
        <v>4259</v>
      </c>
      <c r="C41" s="2" t="s">
        <v>4260</v>
      </c>
      <c r="D41" s="2" t="s">
        <v>4160</v>
      </c>
      <c r="E41" s="2" t="s">
        <v>152</v>
      </c>
      <c r="F41" s="2" t="s">
        <v>50</v>
      </c>
      <c r="G41" s="108" t="s">
        <v>4198</v>
      </c>
      <c r="H41" s="108" t="s">
        <v>4257</v>
      </c>
      <c r="I41" s="108" t="s">
        <v>4210</v>
      </c>
      <c r="J41" s="108">
        <v>4380</v>
      </c>
      <c r="K41" s="109">
        <v>0</v>
      </c>
      <c r="L41" s="110">
        <v>4.3999999999999997E-2</v>
      </c>
      <c r="M41" s="109">
        <v>192.72</v>
      </c>
      <c r="N41" s="110">
        <v>0</v>
      </c>
      <c r="O41" s="108">
        <v>0</v>
      </c>
      <c r="P41" s="108">
        <v>10</v>
      </c>
      <c r="Q41" s="287">
        <v>26.16</v>
      </c>
      <c r="R41" s="108" t="s">
        <v>4164</v>
      </c>
      <c r="S41" s="108" t="s">
        <v>4093</v>
      </c>
      <c r="T41" s="456" t="s">
        <v>4094</v>
      </c>
      <c r="U41" s="108"/>
      <c r="V41" s="112"/>
      <c r="W41" s="111"/>
      <c r="X41" s="113">
        <v>47</v>
      </c>
      <c r="Y41" s="3" t="s">
        <v>4101</v>
      </c>
      <c r="Z41" s="3" t="s">
        <v>56</v>
      </c>
      <c r="AA41" s="255" t="s">
        <v>57</v>
      </c>
      <c r="AB41" s="108" t="s">
        <v>4181</v>
      </c>
      <c r="AC41" s="106" t="s">
        <v>4122</v>
      </c>
      <c r="AD41" s="106"/>
      <c r="AE41" s="18"/>
      <c r="AF41" s="108"/>
      <c r="AG41" s="108" t="s">
        <v>4182</v>
      </c>
      <c r="AH41" s="108"/>
      <c r="AI41" s="108"/>
      <c r="AJ41" s="108"/>
      <c r="AK41" s="108">
        <v>0</v>
      </c>
      <c r="AL41" s="108">
        <v>0</v>
      </c>
      <c r="AM41" s="108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V41" s="198" t="s">
        <v>61</v>
      </c>
      <c r="BW41" s="198" t="s">
        <v>4097</v>
      </c>
      <c r="BX41" s="198" t="s">
        <v>63</v>
      </c>
      <c r="BY41" s="344" t="s">
        <v>4261</v>
      </c>
      <c r="BZ41" s="198" t="s">
        <v>65</v>
      </c>
      <c r="CA41" s="198" t="s">
        <v>66</v>
      </c>
      <c r="CB41" s="344" t="s">
        <v>92</v>
      </c>
    </row>
    <row r="42" spans="1:80" s="198" customFormat="1" x14ac:dyDescent="0.25">
      <c r="A42" s="2" t="str">
        <f t="shared" si="1"/>
        <v>N-MF-LI-020037-E-XX-XX-XX-XX-03</v>
      </c>
      <c r="B42" s="2" t="s">
        <v>4262</v>
      </c>
      <c r="C42" s="2" t="s">
        <v>4263</v>
      </c>
      <c r="D42" s="2" t="s">
        <v>4160</v>
      </c>
      <c r="E42" s="2" t="s">
        <v>152</v>
      </c>
      <c r="F42" s="2" t="s">
        <v>50</v>
      </c>
      <c r="G42" s="108" t="s">
        <v>4201</v>
      </c>
      <c r="H42" s="108" t="s">
        <v>4257</v>
      </c>
      <c r="I42" s="108" t="s">
        <v>4202</v>
      </c>
      <c r="J42" s="108">
        <v>4380</v>
      </c>
      <c r="K42" s="109">
        <v>0</v>
      </c>
      <c r="L42" s="110">
        <v>1.7000000000000001E-2</v>
      </c>
      <c r="M42" s="109">
        <v>74.460000000000008</v>
      </c>
      <c r="N42" s="110">
        <v>0</v>
      </c>
      <c r="O42" s="108">
        <v>0</v>
      </c>
      <c r="P42" s="108">
        <v>10</v>
      </c>
      <c r="Q42" s="287">
        <v>46.22</v>
      </c>
      <c r="R42" s="108" t="s">
        <v>4164</v>
      </c>
      <c r="S42" s="108" t="s">
        <v>4093</v>
      </c>
      <c r="T42" s="456" t="s">
        <v>4094</v>
      </c>
      <c r="U42" s="108"/>
      <c r="V42" s="112"/>
      <c r="W42" s="111"/>
      <c r="X42" s="113">
        <v>94</v>
      </c>
      <c r="Y42" s="3" t="s">
        <v>4101</v>
      </c>
      <c r="Z42" s="3" t="s">
        <v>56</v>
      </c>
      <c r="AA42" s="255" t="s">
        <v>57</v>
      </c>
      <c r="AB42" s="108" t="s">
        <v>4181</v>
      </c>
      <c r="AC42" s="106" t="s">
        <v>4122</v>
      </c>
      <c r="AD42" s="106"/>
      <c r="AE42" s="18"/>
      <c r="AF42" s="108"/>
      <c r="AG42" s="108" t="s">
        <v>4182</v>
      </c>
      <c r="AH42" s="108"/>
      <c r="AI42" s="108"/>
      <c r="AJ42" s="108"/>
      <c r="AK42" s="108">
        <v>0</v>
      </c>
      <c r="AL42" s="108">
        <v>0</v>
      </c>
      <c r="AM42" s="108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V42" s="198" t="s">
        <v>61</v>
      </c>
      <c r="BW42" s="198" t="s">
        <v>4097</v>
      </c>
      <c r="BX42" s="198" t="s">
        <v>63</v>
      </c>
      <c r="BY42" s="344" t="s">
        <v>4264</v>
      </c>
      <c r="BZ42" s="198" t="s">
        <v>65</v>
      </c>
      <c r="CA42" s="198" t="s">
        <v>66</v>
      </c>
      <c r="CB42" s="344" t="s">
        <v>92</v>
      </c>
    </row>
    <row r="43" spans="1:80" s="198" customFormat="1" x14ac:dyDescent="0.25">
      <c r="A43" s="2" t="str">
        <f t="shared" si="1"/>
        <v>N-MF-LI-020038-E-XX-XX-XX-XX-03</v>
      </c>
      <c r="B43" s="2" t="s">
        <v>4265</v>
      </c>
      <c r="C43" s="2" t="s">
        <v>4266</v>
      </c>
      <c r="D43" s="2" t="s">
        <v>4160</v>
      </c>
      <c r="E43" s="2" t="s">
        <v>152</v>
      </c>
      <c r="F43" s="2" t="s">
        <v>50</v>
      </c>
      <c r="G43" s="108" t="s">
        <v>4205</v>
      </c>
      <c r="H43" s="108" t="s">
        <v>4267</v>
      </c>
      <c r="I43" s="108" t="s">
        <v>4195</v>
      </c>
      <c r="J43" s="108">
        <v>4380</v>
      </c>
      <c r="K43" s="109">
        <v>0</v>
      </c>
      <c r="L43" s="110">
        <v>9.7000000000000003E-2</v>
      </c>
      <c r="M43" s="109">
        <v>424.86</v>
      </c>
      <c r="N43" s="110">
        <v>0</v>
      </c>
      <c r="O43" s="108">
        <v>0</v>
      </c>
      <c r="P43" s="108">
        <v>10</v>
      </c>
      <c r="Q43" s="287">
        <v>20.060000000000002</v>
      </c>
      <c r="R43" s="108" t="s">
        <v>4164</v>
      </c>
      <c r="S43" s="108" t="s">
        <v>4093</v>
      </c>
      <c r="T43" s="456" t="s">
        <v>4094</v>
      </c>
      <c r="U43" s="108"/>
      <c r="V43" s="112"/>
      <c r="W43" s="111"/>
      <c r="X43" s="113">
        <v>47</v>
      </c>
      <c r="Y43" s="3" t="s">
        <v>4101</v>
      </c>
      <c r="Z43" s="3" t="s">
        <v>56</v>
      </c>
      <c r="AA43" s="255" t="s">
        <v>57</v>
      </c>
      <c r="AB43" s="108" t="s">
        <v>4181</v>
      </c>
      <c r="AC43" s="106" t="s">
        <v>4122</v>
      </c>
      <c r="AD43" s="106"/>
      <c r="AE43" s="18"/>
      <c r="AF43" s="108"/>
      <c r="AG43" s="108" t="s">
        <v>4182</v>
      </c>
      <c r="AH43" s="108"/>
      <c r="AI43" s="108"/>
      <c r="AJ43" s="108"/>
      <c r="AK43" s="108">
        <v>0</v>
      </c>
      <c r="AL43" s="108">
        <v>0</v>
      </c>
      <c r="AM43" s="108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V43" s="198" t="s">
        <v>61</v>
      </c>
      <c r="BW43" s="198" t="s">
        <v>4097</v>
      </c>
      <c r="BX43" s="198" t="s">
        <v>63</v>
      </c>
      <c r="BY43" s="344" t="s">
        <v>4268</v>
      </c>
      <c r="BZ43" s="198" t="s">
        <v>65</v>
      </c>
      <c r="CA43" s="198" t="s">
        <v>66</v>
      </c>
      <c r="CB43" s="344" t="s">
        <v>92</v>
      </c>
    </row>
    <row r="44" spans="1:80" s="198" customFormat="1" x14ac:dyDescent="0.25">
      <c r="A44" s="2" t="str">
        <f t="shared" si="1"/>
        <v>N-MF-LI-020039-E-XX-XX-XX-XX-03</v>
      </c>
      <c r="B44" s="2" t="s">
        <v>4269</v>
      </c>
      <c r="C44" s="2" t="s">
        <v>4270</v>
      </c>
      <c r="D44" s="2" t="s">
        <v>4160</v>
      </c>
      <c r="E44" s="2" t="s">
        <v>152</v>
      </c>
      <c r="F44" s="2" t="s">
        <v>50</v>
      </c>
      <c r="G44" s="108" t="s">
        <v>4209</v>
      </c>
      <c r="H44" s="108" t="s">
        <v>4267</v>
      </c>
      <c r="I44" s="108" t="s">
        <v>4190</v>
      </c>
      <c r="J44" s="108">
        <v>4380</v>
      </c>
      <c r="K44" s="109">
        <v>0</v>
      </c>
      <c r="L44" s="110">
        <v>7.0000000000000007E-2</v>
      </c>
      <c r="M44" s="109">
        <v>306.60000000000002</v>
      </c>
      <c r="N44" s="110">
        <v>0</v>
      </c>
      <c r="O44" s="108">
        <v>0</v>
      </c>
      <c r="P44" s="108">
        <v>10</v>
      </c>
      <c r="Q44" s="287">
        <v>26.16</v>
      </c>
      <c r="R44" s="108" t="s">
        <v>4164</v>
      </c>
      <c r="S44" s="108" t="s">
        <v>4093</v>
      </c>
      <c r="T44" s="456" t="s">
        <v>4094</v>
      </c>
      <c r="U44" s="108"/>
      <c r="V44" s="112"/>
      <c r="W44" s="111"/>
      <c r="X44" s="113">
        <v>47</v>
      </c>
      <c r="Y44" s="3" t="s">
        <v>4101</v>
      </c>
      <c r="Z44" s="3" t="s">
        <v>56</v>
      </c>
      <c r="AA44" s="255" t="s">
        <v>57</v>
      </c>
      <c r="AB44" s="108" t="s">
        <v>4181</v>
      </c>
      <c r="AC44" s="106" t="s">
        <v>4122</v>
      </c>
      <c r="AD44" s="106"/>
      <c r="AE44" s="18"/>
      <c r="AF44" s="108"/>
      <c r="AG44" s="108" t="s">
        <v>4182</v>
      </c>
      <c r="AH44" s="108"/>
      <c r="AI44" s="108"/>
      <c r="AJ44" s="108"/>
      <c r="AK44" s="108">
        <v>0</v>
      </c>
      <c r="AL44" s="108">
        <v>0</v>
      </c>
      <c r="AM44" s="108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V44" s="198" t="s">
        <v>61</v>
      </c>
      <c r="BW44" s="198" t="s">
        <v>4097</v>
      </c>
      <c r="BX44" s="198" t="s">
        <v>63</v>
      </c>
      <c r="BY44" s="344" t="s">
        <v>4271</v>
      </c>
      <c r="BZ44" s="198" t="s">
        <v>65</v>
      </c>
      <c r="CA44" s="198" t="s">
        <v>66</v>
      </c>
      <c r="CB44" s="344" t="s">
        <v>92</v>
      </c>
    </row>
    <row r="45" spans="1:80" s="198" customFormat="1" x14ac:dyDescent="0.25">
      <c r="A45" s="2" t="str">
        <f t="shared" si="1"/>
        <v>N-MF-LI-020040-E-XX-XX-XX-XX-03</v>
      </c>
      <c r="B45" s="2" t="s">
        <v>4272</v>
      </c>
      <c r="C45" s="2" t="s">
        <v>4273</v>
      </c>
      <c r="D45" s="2" t="s">
        <v>4160</v>
      </c>
      <c r="E45" s="2" t="s">
        <v>152</v>
      </c>
      <c r="F45" s="2" t="s">
        <v>50</v>
      </c>
      <c r="G45" s="108" t="s">
        <v>4213</v>
      </c>
      <c r="H45" s="108" t="s">
        <v>4267</v>
      </c>
      <c r="I45" s="108" t="s">
        <v>4274</v>
      </c>
      <c r="J45" s="108">
        <v>4380</v>
      </c>
      <c r="K45" s="109">
        <v>0</v>
      </c>
      <c r="L45" s="110">
        <v>4.2999999999999997E-2</v>
      </c>
      <c r="M45" s="109">
        <v>188.33999999999997</v>
      </c>
      <c r="N45" s="110">
        <v>0</v>
      </c>
      <c r="O45" s="108">
        <v>0</v>
      </c>
      <c r="P45" s="108">
        <v>10</v>
      </c>
      <c r="Q45" s="287">
        <v>46.22</v>
      </c>
      <c r="R45" s="108" t="s">
        <v>4164</v>
      </c>
      <c r="S45" s="108" t="s">
        <v>4093</v>
      </c>
      <c r="T45" s="456" t="s">
        <v>4094</v>
      </c>
      <c r="U45" s="108"/>
      <c r="V45" s="112"/>
      <c r="W45" s="111"/>
      <c r="X45" s="113">
        <v>94</v>
      </c>
      <c r="Y45" s="3" t="s">
        <v>4101</v>
      </c>
      <c r="Z45" s="3" t="s">
        <v>56</v>
      </c>
      <c r="AA45" s="255" t="s">
        <v>57</v>
      </c>
      <c r="AB45" s="108" t="s">
        <v>4181</v>
      </c>
      <c r="AC45" s="106" t="s">
        <v>4122</v>
      </c>
      <c r="AD45" s="106"/>
      <c r="AE45" s="18"/>
      <c r="AF45" s="108"/>
      <c r="AG45" s="108" t="s">
        <v>4182</v>
      </c>
      <c r="AH45" s="108"/>
      <c r="AI45" s="108"/>
      <c r="AJ45" s="108"/>
      <c r="AK45" s="108">
        <v>0</v>
      </c>
      <c r="AL45" s="108">
        <v>0</v>
      </c>
      <c r="AM45" s="108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V45" s="198" t="s">
        <v>61</v>
      </c>
      <c r="BW45" s="198" t="s">
        <v>4097</v>
      </c>
      <c r="BX45" s="198" t="s">
        <v>63</v>
      </c>
      <c r="BY45" s="344" t="s">
        <v>4275</v>
      </c>
      <c r="BZ45" s="198" t="s">
        <v>65</v>
      </c>
      <c r="CA45" s="198" t="s">
        <v>66</v>
      </c>
      <c r="CB45" s="344" t="s">
        <v>92</v>
      </c>
    </row>
    <row r="46" spans="1:80" s="198" customFormat="1" x14ac:dyDescent="0.25">
      <c r="A46" s="2" t="str">
        <f t="shared" si="1"/>
        <v>N-MF-LI-020041-E-XX-XX-XX-XX-03</v>
      </c>
      <c r="B46" s="2" t="s">
        <v>4276</v>
      </c>
      <c r="C46" s="2" t="s">
        <v>4277</v>
      </c>
      <c r="D46" s="2" t="s">
        <v>4160</v>
      </c>
      <c r="E46" s="2" t="s">
        <v>152</v>
      </c>
      <c r="F46" s="2" t="s">
        <v>50</v>
      </c>
      <c r="G46" s="108" t="s">
        <v>4217</v>
      </c>
      <c r="H46" s="108" t="s">
        <v>4267</v>
      </c>
      <c r="I46" s="108" t="s">
        <v>4218</v>
      </c>
      <c r="J46" s="108">
        <v>4380</v>
      </c>
      <c r="K46" s="109">
        <v>0</v>
      </c>
      <c r="L46" s="110">
        <v>1.6E-2</v>
      </c>
      <c r="M46" s="109">
        <v>70.08</v>
      </c>
      <c r="N46" s="110">
        <v>0</v>
      </c>
      <c r="O46" s="108">
        <v>0</v>
      </c>
      <c r="P46" s="108">
        <v>10</v>
      </c>
      <c r="Q46" s="287">
        <v>52.32</v>
      </c>
      <c r="R46" s="108" t="s">
        <v>4164</v>
      </c>
      <c r="S46" s="108" t="s">
        <v>4093</v>
      </c>
      <c r="T46" s="456" t="s">
        <v>4094</v>
      </c>
      <c r="U46" s="108"/>
      <c r="V46" s="112"/>
      <c r="W46" s="111"/>
      <c r="X46" s="113">
        <v>94</v>
      </c>
      <c r="Y46" s="3" t="s">
        <v>4101</v>
      </c>
      <c r="Z46" s="3" t="s">
        <v>56</v>
      </c>
      <c r="AA46" s="255" t="s">
        <v>57</v>
      </c>
      <c r="AB46" s="108" t="s">
        <v>4181</v>
      </c>
      <c r="AC46" s="106" t="s">
        <v>4122</v>
      </c>
      <c r="AD46" s="106"/>
      <c r="AE46" s="18"/>
      <c r="AF46" s="108"/>
      <c r="AG46" s="108" t="s">
        <v>4182</v>
      </c>
      <c r="AH46" s="108"/>
      <c r="AI46" s="108"/>
      <c r="AJ46" s="108"/>
      <c r="AK46" s="108">
        <v>0</v>
      </c>
      <c r="AL46" s="108">
        <v>0</v>
      </c>
      <c r="AM46" s="108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V46" s="198" t="s">
        <v>61</v>
      </c>
      <c r="BW46" s="198" t="s">
        <v>4097</v>
      </c>
      <c r="BX46" s="198" t="s">
        <v>63</v>
      </c>
      <c r="BY46" s="344" t="s">
        <v>4278</v>
      </c>
      <c r="BZ46" s="198" t="s">
        <v>65</v>
      </c>
      <c r="CA46" s="198" t="s">
        <v>66</v>
      </c>
      <c r="CB46" s="344" t="s">
        <v>92</v>
      </c>
    </row>
    <row r="47" spans="1:80" s="198" customFormat="1" x14ac:dyDescent="0.25">
      <c r="A47" s="2" t="str">
        <f t="shared" si="1"/>
        <v>N-MF-LI-020042-E-XX-XX-XX-XX-03</v>
      </c>
      <c r="B47" s="2" t="s">
        <v>4279</v>
      </c>
      <c r="C47" s="2" t="s">
        <v>4280</v>
      </c>
      <c r="D47" s="2" t="s">
        <v>4160</v>
      </c>
      <c r="E47" s="2" t="s">
        <v>152</v>
      </c>
      <c r="F47" s="2" t="s">
        <v>50</v>
      </c>
      <c r="G47" s="108" t="s">
        <v>4222</v>
      </c>
      <c r="H47" s="108" t="s">
        <v>4281</v>
      </c>
      <c r="I47" s="108" t="s">
        <v>4224</v>
      </c>
      <c r="J47" s="108">
        <v>4380</v>
      </c>
      <c r="K47" s="109">
        <v>0</v>
      </c>
      <c r="L47" s="110">
        <v>6.4999999999999997E-3</v>
      </c>
      <c r="M47" s="109">
        <v>28.47</v>
      </c>
      <c r="N47" s="110">
        <v>0</v>
      </c>
      <c r="O47" s="108">
        <v>0</v>
      </c>
      <c r="P47" s="108">
        <v>10</v>
      </c>
      <c r="Q47" s="287">
        <v>20.060000000000002</v>
      </c>
      <c r="R47" s="108" t="s">
        <v>4164</v>
      </c>
      <c r="S47" s="108" t="s">
        <v>4093</v>
      </c>
      <c r="T47" s="456" t="s">
        <v>4094</v>
      </c>
      <c r="U47" s="108"/>
      <c r="V47" s="112"/>
      <c r="W47" s="111"/>
      <c r="X47" s="113">
        <v>47</v>
      </c>
      <c r="Y47" s="3" t="s">
        <v>4101</v>
      </c>
      <c r="Z47" s="3" t="s">
        <v>56</v>
      </c>
      <c r="AA47" s="255" t="s">
        <v>57</v>
      </c>
      <c r="AB47" s="108" t="s">
        <v>4181</v>
      </c>
      <c r="AC47" s="106" t="s">
        <v>4122</v>
      </c>
      <c r="AD47" s="106"/>
      <c r="AE47" s="18"/>
      <c r="AF47" s="108"/>
      <c r="AG47" s="108" t="s">
        <v>4182</v>
      </c>
      <c r="AH47" s="108"/>
      <c r="AI47" s="108"/>
      <c r="AJ47" s="108"/>
      <c r="AK47" s="108">
        <v>0</v>
      </c>
      <c r="AL47" s="108">
        <v>0</v>
      </c>
      <c r="AM47" s="108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V47" s="198" t="s">
        <v>61</v>
      </c>
      <c r="BW47" s="198" t="s">
        <v>4097</v>
      </c>
      <c r="BX47" s="198" t="s">
        <v>63</v>
      </c>
      <c r="BY47" s="344" t="s">
        <v>4282</v>
      </c>
      <c r="BZ47" s="198" t="s">
        <v>65</v>
      </c>
      <c r="CA47" s="198" t="s">
        <v>66</v>
      </c>
      <c r="CB47" s="344" t="s">
        <v>92</v>
      </c>
    </row>
    <row r="48" spans="1:80" s="198" customFormat="1" x14ac:dyDescent="0.25">
      <c r="A48" s="2" t="str">
        <f t="shared" si="1"/>
        <v>N-MF-LI-020043-E-XX-XX-XX-XX-03</v>
      </c>
      <c r="B48" s="2" t="s">
        <v>4283</v>
      </c>
      <c r="C48" s="2" t="s">
        <v>4284</v>
      </c>
      <c r="D48" s="2" t="s">
        <v>4160</v>
      </c>
      <c r="E48" s="2" t="s">
        <v>152</v>
      </c>
      <c r="F48" s="2" t="s">
        <v>50</v>
      </c>
      <c r="G48" s="108" t="s">
        <v>4228</v>
      </c>
      <c r="H48" s="108" t="s">
        <v>4285</v>
      </c>
      <c r="I48" s="108" t="s">
        <v>4286</v>
      </c>
      <c r="J48" s="108">
        <v>4380</v>
      </c>
      <c r="K48" s="109">
        <v>0</v>
      </c>
      <c r="L48" s="110">
        <v>7.4999999999999997E-3</v>
      </c>
      <c r="M48" s="109">
        <v>32.85</v>
      </c>
      <c r="N48" s="110">
        <v>0</v>
      </c>
      <c r="O48" s="108">
        <v>0</v>
      </c>
      <c r="P48" s="108">
        <v>10</v>
      </c>
      <c r="Q48" s="287">
        <v>26.16</v>
      </c>
      <c r="R48" s="108" t="s">
        <v>4164</v>
      </c>
      <c r="S48" s="108" t="s">
        <v>4093</v>
      </c>
      <c r="T48" s="456" t="s">
        <v>4094</v>
      </c>
      <c r="U48" s="108"/>
      <c r="V48" s="112"/>
      <c r="W48" s="111"/>
      <c r="X48" s="113">
        <v>47</v>
      </c>
      <c r="Y48" s="3" t="s">
        <v>4101</v>
      </c>
      <c r="Z48" s="3" t="s">
        <v>56</v>
      </c>
      <c r="AA48" s="255" t="s">
        <v>57</v>
      </c>
      <c r="AB48" s="108" t="s">
        <v>4181</v>
      </c>
      <c r="AC48" s="106" t="s">
        <v>4122</v>
      </c>
      <c r="AD48" s="106"/>
      <c r="AE48" s="18"/>
      <c r="AF48" s="108"/>
      <c r="AG48" s="108" t="s">
        <v>4182</v>
      </c>
      <c r="AH48" s="108"/>
      <c r="AI48" s="108"/>
      <c r="AJ48" s="108"/>
      <c r="AK48" s="108">
        <v>0</v>
      </c>
      <c r="AL48" s="108">
        <v>0</v>
      </c>
      <c r="AM48" s="108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V48" s="198" t="s">
        <v>61</v>
      </c>
      <c r="BW48" s="198" t="s">
        <v>4097</v>
      </c>
      <c r="BX48" s="198" t="s">
        <v>63</v>
      </c>
      <c r="BY48" s="344" t="s">
        <v>4287</v>
      </c>
      <c r="BZ48" s="198" t="s">
        <v>65</v>
      </c>
      <c r="CA48" s="198" t="s">
        <v>66</v>
      </c>
      <c r="CB48" s="344" t="s">
        <v>92</v>
      </c>
    </row>
    <row r="49" spans="1:80" s="198" customFormat="1" x14ac:dyDescent="0.25">
      <c r="A49" s="2" t="str">
        <f t="shared" si="1"/>
        <v>N-MF-LI-020044-E-XX-XX-XX-XX-02</v>
      </c>
      <c r="B49" s="2" t="s">
        <v>4288</v>
      </c>
      <c r="C49" s="2" t="s">
        <v>4289</v>
      </c>
      <c r="D49" s="2" t="s">
        <v>4160</v>
      </c>
      <c r="E49" s="2" t="s">
        <v>142</v>
      </c>
      <c r="F49" s="2" t="s">
        <v>50</v>
      </c>
      <c r="G49" s="108" t="s">
        <v>4161</v>
      </c>
      <c r="H49" s="108" t="s">
        <v>4290</v>
      </c>
      <c r="I49" s="108" t="s">
        <v>4239</v>
      </c>
      <c r="J49" s="108">
        <v>8760</v>
      </c>
      <c r="K49" s="109">
        <v>0.9</v>
      </c>
      <c r="L49" s="110">
        <v>5.0000000000000001E-3</v>
      </c>
      <c r="M49" s="115">
        <v>44</v>
      </c>
      <c r="N49" s="110">
        <v>4.5000000000000005E-3</v>
      </c>
      <c r="O49" s="108">
        <v>0</v>
      </c>
      <c r="P49" s="108">
        <v>5</v>
      </c>
      <c r="Q49" s="287">
        <v>19.670000000000002</v>
      </c>
      <c r="R49" s="108" t="s">
        <v>4164</v>
      </c>
      <c r="S49" s="108" t="s">
        <v>4291</v>
      </c>
      <c r="T49" s="456" t="s">
        <v>4094</v>
      </c>
      <c r="U49" s="108"/>
      <c r="V49" s="112"/>
      <c r="W49" s="111"/>
      <c r="X49" s="113">
        <v>47</v>
      </c>
      <c r="Y49" s="3" t="s">
        <v>4101</v>
      </c>
      <c r="Z49" s="3" t="s">
        <v>56</v>
      </c>
      <c r="AA49" s="255" t="s">
        <v>57</v>
      </c>
      <c r="AB49" s="108" t="s">
        <v>4113</v>
      </c>
      <c r="AC49" s="106" t="s">
        <v>4166</v>
      </c>
      <c r="AD49" s="106"/>
      <c r="AE49" s="18"/>
      <c r="AF49" s="108"/>
      <c r="AG49" s="108" t="s">
        <v>4167</v>
      </c>
      <c r="AH49" s="108"/>
      <c r="AI49" s="108"/>
      <c r="AJ49" s="108"/>
      <c r="AK49" s="108">
        <v>0</v>
      </c>
      <c r="AL49" s="108">
        <v>0</v>
      </c>
      <c r="AM49" s="108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V49" s="198" t="s">
        <v>61</v>
      </c>
      <c r="BW49" s="198" t="s">
        <v>4097</v>
      </c>
      <c r="BX49" s="198" t="s">
        <v>63</v>
      </c>
      <c r="BY49" s="344" t="s">
        <v>4292</v>
      </c>
      <c r="BZ49" s="198" t="s">
        <v>65</v>
      </c>
      <c r="CA49" s="198" t="s">
        <v>66</v>
      </c>
      <c r="CB49" s="344" t="s">
        <v>67</v>
      </c>
    </row>
    <row r="50" spans="1:80" s="198" customFormat="1" x14ac:dyDescent="0.25">
      <c r="A50" s="2" t="str">
        <f t="shared" si="1"/>
        <v>N-MF-LI-020045-E-XX-XX-XX-XX-02</v>
      </c>
      <c r="B50" s="2" t="s">
        <v>4293</v>
      </c>
      <c r="C50" s="2" t="s">
        <v>4294</v>
      </c>
      <c r="D50" s="2" t="s">
        <v>4160</v>
      </c>
      <c r="E50" s="2" t="s">
        <v>142</v>
      </c>
      <c r="F50" s="2" t="s">
        <v>50</v>
      </c>
      <c r="G50" s="108" t="s">
        <v>4170</v>
      </c>
      <c r="H50" s="108" t="s">
        <v>4295</v>
      </c>
      <c r="I50" s="108" t="s">
        <v>4163</v>
      </c>
      <c r="J50" s="108">
        <v>8760</v>
      </c>
      <c r="K50" s="109">
        <v>0.9</v>
      </c>
      <c r="L50" s="110">
        <v>0.03</v>
      </c>
      <c r="M50" s="115">
        <v>263</v>
      </c>
      <c r="N50" s="110">
        <v>2.7E-2</v>
      </c>
      <c r="O50" s="108">
        <v>0</v>
      </c>
      <c r="P50" s="108">
        <v>5</v>
      </c>
      <c r="Q50" s="287">
        <v>19.670000000000002</v>
      </c>
      <c r="R50" s="108" t="s">
        <v>4164</v>
      </c>
      <c r="S50" s="108" t="s">
        <v>4291</v>
      </c>
      <c r="T50" s="456" t="s">
        <v>4094</v>
      </c>
      <c r="U50" s="108"/>
      <c r="V50" s="112"/>
      <c r="W50" s="111"/>
      <c r="X50" s="113">
        <v>47</v>
      </c>
      <c r="Y50" s="3" t="s">
        <v>4101</v>
      </c>
      <c r="Z50" s="3" t="s">
        <v>56</v>
      </c>
      <c r="AA50" s="255" t="s">
        <v>57</v>
      </c>
      <c r="AB50" s="108" t="s">
        <v>4113</v>
      </c>
      <c r="AC50" s="106" t="s">
        <v>4166</v>
      </c>
      <c r="AD50" s="106"/>
      <c r="AE50" s="18"/>
      <c r="AF50" s="108"/>
      <c r="AG50" s="108" t="s">
        <v>4167</v>
      </c>
      <c r="AH50" s="108"/>
      <c r="AI50" s="108"/>
      <c r="AJ50" s="108"/>
      <c r="AK50" s="108">
        <v>0</v>
      </c>
      <c r="AL50" s="108">
        <v>0</v>
      </c>
      <c r="AM50" s="108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107"/>
      <c r="BV50" s="198" t="s">
        <v>61</v>
      </c>
      <c r="BW50" s="198" t="s">
        <v>4097</v>
      </c>
      <c r="BX50" s="198" t="s">
        <v>63</v>
      </c>
      <c r="BY50" s="344" t="s">
        <v>4296</v>
      </c>
      <c r="BZ50" s="198" t="s">
        <v>65</v>
      </c>
      <c r="CA50" s="198" t="s">
        <v>66</v>
      </c>
      <c r="CB50" s="344" t="s">
        <v>67</v>
      </c>
    </row>
    <row r="51" spans="1:80" s="198" customFormat="1" x14ac:dyDescent="0.25">
      <c r="A51" s="2" t="str">
        <f t="shared" si="1"/>
        <v>N-MF-LI-020046-E-XX-XX-XX-XX-02</v>
      </c>
      <c r="B51" s="2" t="s">
        <v>4297</v>
      </c>
      <c r="C51" s="2" t="s">
        <v>4298</v>
      </c>
      <c r="D51" s="2" t="s">
        <v>4160</v>
      </c>
      <c r="E51" s="2" t="s">
        <v>142</v>
      </c>
      <c r="F51" s="2" t="s">
        <v>50</v>
      </c>
      <c r="G51" s="108" t="s">
        <v>4174</v>
      </c>
      <c r="H51" s="108" t="s">
        <v>4295</v>
      </c>
      <c r="I51" s="108" t="s">
        <v>4175</v>
      </c>
      <c r="J51" s="108">
        <v>8760</v>
      </c>
      <c r="K51" s="109">
        <v>0.9</v>
      </c>
      <c r="L51" s="110">
        <v>1.7000000000000001E-2</v>
      </c>
      <c r="M51" s="115">
        <v>148.92000000000002</v>
      </c>
      <c r="N51" s="110">
        <v>1.5300000000000001E-2</v>
      </c>
      <c r="O51" s="108">
        <v>0</v>
      </c>
      <c r="P51" s="108">
        <v>5</v>
      </c>
      <c r="Q51" s="287">
        <v>25.380000000000003</v>
      </c>
      <c r="R51" s="108" t="s">
        <v>4164</v>
      </c>
      <c r="S51" s="108" t="s">
        <v>4291</v>
      </c>
      <c r="T51" s="456" t="s">
        <v>4094</v>
      </c>
      <c r="U51" s="108"/>
      <c r="V51" s="112"/>
      <c r="W51" s="111"/>
      <c r="X51" s="113">
        <v>47</v>
      </c>
      <c r="Y51" s="3" t="s">
        <v>4101</v>
      </c>
      <c r="Z51" s="3" t="s">
        <v>56</v>
      </c>
      <c r="AA51" s="255" t="s">
        <v>57</v>
      </c>
      <c r="AB51" s="108" t="s">
        <v>4113</v>
      </c>
      <c r="AC51" s="106" t="s">
        <v>4166</v>
      </c>
      <c r="AD51" s="106"/>
      <c r="AE51" s="18"/>
      <c r="AF51" s="108"/>
      <c r="AG51" s="108" t="s">
        <v>4167</v>
      </c>
      <c r="AH51" s="108"/>
      <c r="AI51" s="108"/>
      <c r="AJ51" s="108"/>
      <c r="AK51" s="108">
        <v>0</v>
      </c>
      <c r="AL51" s="108">
        <v>0</v>
      </c>
      <c r="AM51" s="108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7"/>
      <c r="BQ51" s="107"/>
      <c r="BR51" s="107"/>
      <c r="BS51" s="107"/>
      <c r="BV51" s="198" t="s">
        <v>61</v>
      </c>
      <c r="BW51" s="198" t="s">
        <v>4097</v>
      </c>
      <c r="BX51" s="198" t="s">
        <v>63</v>
      </c>
      <c r="BY51" s="344" t="s">
        <v>4299</v>
      </c>
      <c r="BZ51" s="198" t="s">
        <v>65</v>
      </c>
      <c r="CA51" s="198" t="s">
        <v>66</v>
      </c>
      <c r="CB51" s="344" t="s">
        <v>67</v>
      </c>
    </row>
    <row r="52" spans="1:80" s="198" customFormat="1" x14ac:dyDescent="0.25">
      <c r="A52" s="2" t="str">
        <f t="shared" si="1"/>
        <v>N-MF-LI-020047-E-XX-XX-XX-XX-03</v>
      </c>
      <c r="B52" s="2" t="s">
        <v>4300</v>
      </c>
      <c r="C52" s="2" t="s">
        <v>4301</v>
      </c>
      <c r="D52" s="2" t="s">
        <v>4160</v>
      </c>
      <c r="E52" s="2" t="s">
        <v>152</v>
      </c>
      <c r="F52" s="2" t="s">
        <v>50</v>
      </c>
      <c r="G52" s="108" t="s">
        <v>4178</v>
      </c>
      <c r="H52" s="108" t="s">
        <v>4302</v>
      </c>
      <c r="I52" s="108" t="s">
        <v>4195</v>
      </c>
      <c r="J52" s="108">
        <v>8760</v>
      </c>
      <c r="K52" s="109">
        <v>0.9</v>
      </c>
      <c r="L52" s="110">
        <v>6.4999999999999997E-3</v>
      </c>
      <c r="M52" s="109">
        <v>56.94</v>
      </c>
      <c r="N52" s="110">
        <v>5.8500000000000002E-3</v>
      </c>
      <c r="O52" s="108">
        <v>0</v>
      </c>
      <c r="P52" s="108">
        <v>5</v>
      </c>
      <c r="Q52" s="287">
        <v>20.060000000000002</v>
      </c>
      <c r="R52" s="108" t="s">
        <v>4164</v>
      </c>
      <c r="S52" s="108" t="s">
        <v>4291</v>
      </c>
      <c r="T52" s="456" t="s">
        <v>4094</v>
      </c>
      <c r="U52" s="108"/>
      <c r="V52" s="112"/>
      <c r="W52" s="111"/>
      <c r="X52" s="113">
        <v>47</v>
      </c>
      <c r="Y52" s="3" t="s">
        <v>4101</v>
      </c>
      <c r="Z52" s="3" t="s">
        <v>56</v>
      </c>
      <c r="AA52" s="255" t="s">
        <v>57</v>
      </c>
      <c r="AB52" s="108" t="s">
        <v>4181</v>
      </c>
      <c r="AC52" s="106" t="s">
        <v>4122</v>
      </c>
      <c r="AD52" s="106"/>
      <c r="AE52" s="18"/>
      <c r="AF52" s="108"/>
      <c r="AG52" s="108" t="s">
        <v>4182</v>
      </c>
      <c r="AH52" s="108"/>
      <c r="AI52" s="108"/>
      <c r="AJ52" s="108"/>
      <c r="AK52" s="108">
        <v>0</v>
      </c>
      <c r="AL52" s="108">
        <v>0</v>
      </c>
      <c r="AM52" s="108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V52" s="198" t="s">
        <v>61</v>
      </c>
      <c r="BW52" s="198" t="s">
        <v>4097</v>
      </c>
      <c r="BX52" s="198" t="s">
        <v>63</v>
      </c>
      <c r="BY52" s="344" t="s">
        <v>4303</v>
      </c>
      <c r="BZ52" s="198" t="s">
        <v>65</v>
      </c>
      <c r="CA52" s="198" t="s">
        <v>66</v>
      </c>
      <c r="CB52" s="344" t="s">
        <v>92</v>
      </c>
    </row>
    <row r="53" spans="1:80" s="198" customFormat="1" x14ac:dyDescent="0.25">
      <c r="A53" s="2" t="str">
        <f t="shared" si="1"/>
        <v>N-MF-LI-020048-E-XX-XX-XX-XX-03</v>
      </c>
      <c r="B53" s="2" t="s">
        <v>4304</v>
      </c>
      <c r="C53" s="2" t="s">
        <v>4305</v>
      </c>
      <c r="D53" s="2" t="s">
        <v>4160</v>
      </c>
      <c r="E53" s="2" t="s">
        <v>152</v>
      </c>
      <c r="F53" s="2" t="s">
        <v>50</v>
      </c>
      <c r="G53" s="108" t="s">
        <v>4185</v>
      </c>
      <c r="H53" s="108" t="s">
        <v>4306</v>
      </c>
      <c r="I53" s="108" t="s">
        <v>4195</v>
      </c>
      <c r="J53" s="108">
        <v>8760</v>
      </c>
      <c r="K53" s="109">
        <v>0.9</v>
      </c>
      <c r="L53" s="110">
        <v>3.4500000000000003E-2</v>
      </c>
      <c r="M53" s="109">
        <v>302.22000000000003</v>
      </c>
      <c r="N53" s="110">
        <v>3.1050000000000005E-2</v>
      </c>
      <c r="O53" s="108">
        <v>0</v>
      </c>
      <c r="P53" s="108">
        <v>5</v>
      </c>
      <c r="Q53" s="287">
        <v>20.060000000000002</v>
      </c>
      <c r="R53" s="108" t="s">
        <v>4164</v>
      </c>
      <c r="S53" s="108" t="s">
        <v>4291</v>
      </c>
      <c r="T53" s="456" t="s">
        <v>4094</v>
      </c>
      <c r="U53" s="108"/>
      <c r="V53" s="112"/>
      <c r="W53" s="111"/>
      <c r="X53" s="113">
        <v>47</v>
      </c>
      <c r="Y53" s="3" t="s">
        <v>4101</v>
      </c>
      <c r="Z53" s="3" t="s">
        <v>56</v>
      </c>
      <c r="AA53" s="255" t="s">
        <v>57</v>
      </c>
      <c r="AB53" s="108" t="s">
        <v>4181</v>
      </c>
      <c r="AC53" s="106" t="s">
        <v>4122</v>
      </c>
      <c r="AD53" s="106"/>
      <c r="AE53" s="18"/>
      <c r="AF53" s="108"/>
      <c r="AG53" s="108" t="s">
        <v>4182</v>
      </c>
      <c r="AH53" s="108"/>
      <c r="AI53" s="108"/>
      <c r="AJ53" s="108"/>
      <c r="AK53" s="108">
        <v>0</v>
      </c>
      <c r="AL53" s="108">
        <v>0</v>
      </c>
      <c r="AM53" s="108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7"/>
      <c r="BQ53" s="107"/>
      <c r="BR53" s="107"/>
      <c r="BS53" s="107"/>
      <c r="BV53" s="198" t="s">
        <v>61</v>
      </c>
      <c r="BW53" s="198" t="s">
        <v>4097</v>
      </c>
      <c r="BX53" s="198" t="s">
        <v>63</v>
      </c>
      <c r="BY53" s="344" t="s">
        <v>4307</v>
      </c>
      <c r="BZ53" s="198" t="s">
        <v>65</v>
      </c>
      <c r="CA53" s="198" t="s">
        <v>66</v>
      </c>
      <c r="CB53" s="344" t="s">
        <v>92</v>
      </c>
    </row>
    <row r="54" spans="1:80" s="198" customFormat="1" x14ac:dyDescent="0.25">
      <c r="A54" s="2" t="str">
        <f t="shared" si="1"/>
        <v>N-MF-LI-020049-E-XX-XX-XX-XX-03</v>
      </c>
      <c r="B54" s="2" t="s">
        <v>4308</v>
      </c>
      <c r="C54" s="2" t="s">
        <v>4309</v>
      </c>
      <c r="D54" s="2" t="s">
        <v>4160</v>
      </c>
      <c r="E54" s="2" t="s">
        <v>152</v>
      </c>
      <c r="F54" s="2" t="s">
        <v>50</v>
      </c>
      <c r="G54" s="108" t="s">
        <v>4189</v>
      </c>
      <c r="H54" s="108" t="s">
        <v>4306</v>
      </c>
      <c r="I54" s="108" t="s">
        <v>4190</v>
      </c>
      <c r="J54" s="108">
        <v>8760</v>
      </c>
      <c r="K54" s="109">
        <v>0.9</v>
      </c>
      <c r="L54" s="110">
        <v>7.4999999999999997E-3</v>
      </c>
      <c r="M54" s="109">
        <v>65.7</v>
      </c>
      <c r="N54" s="110">
        <v>6.7499999999999999E-3</v>
      </c>
      <c r="O54" s="108">
        <v>0</v>
      </c>
      <c r="P54" s="108">
        <v>5</v>
      </c>
      <c r="Q54" s="287">
        <v>26.16</v>
      </c>
      <c r="R54" s="108" t="s">
        <v>4164</v>
      </c>
      <c r="S54" s="108" t="s">
        <v>4291</v>
      </c>
      <c r="T54" s="456" t="s">
        <v>4094</v>
      </c>
      <c r="U54" s="108"/>
      <c r="V54" s="112"/>
      <c r="W54" s="111"/>
      <c r="X54" s="113">
        <v>47</v>
      </c>
      <c r="Y54" s="3" t="s">
        <v>4101</v>
      </c>
      <c r="Z54" s="3" t="s">
        <v>56</v>
      </c>
      <c r="AA54" s="255" t="s">
        <v>57</v>
      </c>
      <c r="AB54" s="108" t="s">
        <v>4181</v>
      </c>
      <c r="AC54" s="106" t="s">
        <v>4122</v>
      </c>
      <c r="AD54" s="106"/>
      <c r="AE54" s="18"/>
      <c r="AF54" s="108"/>
      <c r="AG54" s="108" t="s">
        <v>4182</v>
      </c>
      <c r="AH54" s="108"/>
      <c r="AI54" s="108"/>
      <c r="AJ54" s="108"/>
      <c r="AK54" s="108">
        <v>0</v>
      </c>
      <c r="AL54" s="108">
        <v>0</v>
      </c>
      <c r="AM54" s="108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V54" s="198" t="s">
        <v>61</v>
      </c>
      <c r="BW54" s="198" t="s">
        <v>4097</v>
      </c>
      <c r="BX54" s="198" t="s">
        <v>63</v>
      </c>
      <c r="BY54" s="344" t="s">
        <v>4310</v>
      </c>
      <c r="BZ54" s="198" t="s">
        <v>65</v>
      </c>
      <c r="CA54" s="198" t="s">
        <v>66</v>
      </c>
      <c r="CB54" s="344" t="s">
        <v>92</v>
      </c>
    </row>
    <row r="55" spans="1:80" s="198" customFormat="1" x14ac:dyDescent="0.25">
      <c r="A55" s="2" t="str">
        <f t="shared" si="1"/>
        <v>N-MF-LI-020050-E-XX-XX-XX-XX-03</v>
      </c>
      <c r="B55" s="2" t="s">
        <v>4311</v>
      </c>
      <c r="C55" s="2" t="s">
        <v>4312</v>
      </c>
      <c r="D55" s="2" t="s">
        <v>4160</v>
      </c>
      <c r="E55" s="2" t="s">
        <v>152</v>
      </c>
      <c r="F55" s="2" t="s">
        <v>50</v>
      </c>
      <c r="G55" s="108" t="s">
        <v>4193</v>
      </c>
      <c r="H55" s="108" t="s">
        <v>4313</v>
      </c>
      <c r="I55" s="108" t="s">
        <v>4195</v>
      </c>
      <c r="J55" s="108">
        <v>8760</v>
      </c>
      <c r="K55" s="109">
        <v>0.9</v>
      </c>
      <c r="L55" s="110">
        <v>7.0999999999999994E-2</v>
      </c>
      <c r="M55" s="109">
        <v>621.95999999999992</v>
      </c>
      <c r="N55" s="110">
        <v>6.3899999999999998E-2</v>
      </c>
      <c r="O55" s="108">
        <v>0</v>
      </c>
      <c r="P55" s="108">
        <v>5</v>
      </c>
      <c r="Q55" s="287">
        <v>20.060000000000002</v>
      </c>
      <c r="R55" s="108" t="s">
        <v>4164</v>
      </c>
      <c r="S55" s="108" t="s">
        <v>4291</v>
      </c>
      <c r="T55" s="456" t="s">
        <v>4094</v>
      </c>
      <c r="U55" s="108"/>
      <c r="V55" s="112"/>
      <c r="W55" s="111"/>
      <c r="X55" s="113">
        <v>47</v>
      </c>
      <c r="Y55" s="3" t="s">
        <v>4101</v>
      </c>
      <c r="Z55" s="3" t="s">
        <v>56</v>
      </c>
      <c r="AA55" s="255" t="s">
        <v>57</v>
      </c>
      <c r="AB55" s="108" t="s">
        <v>4181</v>
      </c>
      <c r="AC55" s="106" t="s">
        <v>4122</v>
      </c>
      <c r="AD55" s="106"/>
      <c r="AE55" s="18"/>
      <c r="AF55" s="108"/>
      <c r="AG55" s="108" t="s">
        <v>4182</v>
      </c>
      <c r="AH55" s="108"/>
      <c r="AI55" s="108"/>
      <c r="AJ55" s="108"/>
      <c r="AK55" s="108">
        <v>0</v>
      </c>
      <c r="AL55" s="108">
        <v>0</v>
      </c>
      <c r="AM55" s="108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V55" s="198" t="s">
        <v>61</v>
      </c>
      <c r="BW55" s="198" t="s">
        <v>4097</v>
      </c>
      <c r="BX55" s="198" t="s">
        <v>63</v>
      </c>
      <c r="BY55" s="344" t="s">
        <v>4314</v>
      </c>
      <c r="BZ55" s="198" t="s">
        <v>65</v>
      </c>
      <c r="CA55" s="198" t="s">
        <v>66</v>
      </c>
      <c r="CB55" s="344" t="s">
        <v>92</v>
      </c>
    </row>
    <row r="56" spans="1:80" s="198" customFormat="1" x14ac:dyDescent="0.25">
      <c r="A56" s="2" t="str">
        <f t="shared" si="1"/>
        <v>N-MF-LI-020051-E-XX-XX-XX-XX-03</v>
      </c>
      <c r="B56" s="2" t="s">
        <v>4315</v>
      </c>
      <c r="C56" s="2" t="s">
        <v>4316</v>
      </c>
      <c r="D56" s="2" t="s">
        <v>4160</v>
      </c>
      <c r="E56" s="2" t="s">
        <v>152</v>
      </c>
      <c r="F56" s="2" t="s">
        <v>50</v>
      </c>
      <c r="G56" s="108" t="s">
        <v>4198</v>
      </c>
      <c r="H56" s="108" t="s">
        <v>4313</v>
      </c>
      <c r="I56" s="108" t="s">
        <v>4190</v>
      </c>
      <c r="J56" s="108">
        <v>8760</v>
      </c>
      <c r="K56" s="109">
        <v>0.9</v>
      </c>
      <c r="L56" s="110">
        <v>4.3999999999999997E-2</v>
      </c>
      <c r="M56" s="109">
        <v>385.44</v>
      </c>
      <c r="N56" s="110">
        <v>3.9599999999999996E-2</v>
      </c>
      <c r="O56" s="108">
        <v>0</v>
      </c>
      <c r="P56" s="108">
        <v>5</v>
      </c>
      <c r="Q56" s="287">
        <v>26.16</v>
      </c>
      <c r="R56" s="108" t="s">
        <v>4164</v>
      </c>
      <c r="S56" s="108" t="s">
        <v>4291</v>
      </c>
      <c r="T56" s="456" t="s">
        <v>4094</v>
      </c>
      <c r="U56" s="108"/>
      <c r="V56" s="112"/>
      <c r="W56" s="111"/>
      <c r="X56" s="113">
        <v>47</v>
      </c>
      <c r="Y56" s="3" t="s">
        <v>4101</v>
      </c>
      <c r="Z56" s="3" t="s">
        <v>56</v>
      </c>
      <c r="AA56" s="255" t="s">
        <v>57</v>
      </c>
      <c r="AB56" s="108" t="s">
        <v>4181</v>
      </c>
      <c r="AC56" s="106" t="s">
        <v>4122</v>
      </c>
      <c r="AD56" s="106"/>
      <c r="AE56" s="18"/>
      <c r="AF56" s="108"/>
      <c r="AG56" s="108" t="s">
        <v>4182</v>
      </c>
      <c r="AH56" s="108"/>
      <c r="AI56" s="108"/>
      <c r="AJ56" s="108"/>
      <c r="AK56" s="108">
        <v>0</v>
      </c>
      <c r="AL56" s="108">
        <v>0</v>
      </c>
      <c r="AM56" s="108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107"/>
      <c r="BP56" s="107"/>
      <c r="BQ56" s="107"/>
      <c r="BR56" s="107"/>
      <c r="BS56" s="107"/>
      <c r="BV56" s="198" t="s">
        <v>61</v>
      </c>
      <c r="BW56" s="198" t="s">
        <v>4097</v>
      </c>
      <c r="BX56" s="198" t="s">
        <v>63</v>
      </c>
      <c r="BY56" s="344" t="s">
        <v>4317</v>
      </c>
      <c r="BZ56" s="198" t="s">
        <v>65</v>
      </c>
      <c r="CA56" s="198" t="s">
        <v>66</v>
      </c>
      <c r="CB56" s="344" t="s">
        <v>92</v>
      </c>
    </row>
    <row r="57" spans="1:80" s="198" customFormat="1" x14ac:dyDescent="0.25">
      <c r="A57" s="2" t="str">
        <f t="shared" si="1"/>
        <v>N-MF-LI-020052-E-XX-XX-XX-XX-03</v>
      </c>
      <c r="B57" s="2" t="s">
        <v>4318</v>
      </c>
      <c r="C57" s="2" t="s">
        <v>4319</v>
      </c>
      <c r="D57" s="2" t="s">
        <v>4160</v>
      </c>
      <c r="E57" s="2" t="s">
        <v>152</v>
      </c>
      <c r="F57" s="2" t="s">
        <v>50</v>
      </c>
      <c r="G57" s="108" t="s">
        <v>4201</v>
      </c>
      <c r="H57" s="108" t="s">
        <v>4313</v>
      </c>
      <c r="I57" s="108" t="s">
        <v>4274</v>
      </c>
      <c r="J57" s="108">
        <v>8760</v>
      </c>
      <c r="K57" s="109">
        <v>0.9</v>
      </c>
      <c r="L57" s="110">
        <v>1.7000000000000001E-2</v>
      </c>
      <c r="M57" s="109">
        <v>148.92000000000002</v>
      </c>
      <c r="N57" s="110">
        <v>1.5300000000000001E-2</v>
      </c>
      <c r="O57" s="108">
        <v>0</v>
      </c>
      <c r="P57" s="108">
        <v>5</v>
      </c>
      <c r="Q57" s="287">
        <v>46.22</v>
      </c>
      <c r="R57" s="108" t="s">
        <v>4164</v>
      </c>
      <c r="S57" s="108" t="s">
        <v>4291</v>
      </c>
      <c r="T57" s="456" t="s">
        <v>4094</v>
      </c>
      <c r="U57" s="108"/>
      <c r="V57" s="112"/>
      <c r="W57" s="111"/>
      <c r="X57" s="113">
        <v>94</v>
      </c>
      <c r="Y57" s="3" t="s">
        <v>4101</v>
      </c>
      <c r="Z57" s="3" t="s">
        <v>56</v>
      </c>
      <c r="AA57" s="255" t="s">
        <v>57</v>
      </c>
      <c r="AB57" s="108" t="s">
        <v>4181</v>
      </c>
      <c r="AC57" s="106" t="s">
        <v>4122</v>
      </c>
      <c r="AD57" s="106"/>
      <c r="AE57" s="18"/>
      <c r="AF57" s="108"/>
      <c r="AG57" s="108" t="s">
        <v>4182</v>
      </c>
      <c r="AH57" s="108"/>
      <c r="AI57" s="108"/>
      <c r="AJ57" s="108"/>
      <c r="AK57" s="108">
        <v>0</v>
      </c>
      <c r="AL57" s="108">
        <v>0</v>
      </c>
      <c r="AM57" s="108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  <c r="BN57" s="107"/>
      <c r="BO57" s="107"/>
      <c r="BP57" s="107"/>
      <c r="BQ57" s="107"/>
      <c r="BR57" s="107"/>
      <c r="BS57" s="107"/>
      <c r="BV57" s="198" t="s">
        <v>61</v>
      </c>
      <c r="BW57" s="198" t="s">
        <v>4097</v>
      </c>
      <c r="BX57" s="198" t="s">
        <v>63</v>
      </c>
      <c r="BY57" s="344" t="s">
        <v>4320</v>
      </c>
      <c r="BZ57" s="198" t="s">
        <v>65</v>
      </c>
      <c r="CA57" s="198" t="s">
        <v>66</v>
      </c>
      <c r="CB57" s="344" t="s">
        <v>92</v>
      </c>
    </row>
    <row r="58" spans="1:80" s="198" customFormat="1" x14ac:dyDescent="0.25">
      <c r="A58" s="2" t="str">
        <f t="shared" si="1"/>
        <v>N-MF-LI-020053-E-XX-XX-XX-XX-03</v>
      </c>
      <c r="B58" s="2" t="s">
        <v>4321</v>
      </c>
      <c r="C58" s="2" t="s">
        <v>4322</v>
      </c>
      <c r="D58" s="2" t="s">
        <v>4160</v>
      </c>
      <c r="E58" s="2" t="s">
        <v>152</v>
      </c>
      <c r="F58" s="2" t="s">
        <v>50</v>
      </c>
      <c r="G58" s="108" t="s">
        <v>4205</v>
      </c>
      <c r="H58" s="108" t="s">
        <v>4323</v>
      </c>
      <c r="I58" s="108" t="s">
        <v>4195</v>
      </c>
      <c r="J58" s="108">
        <v>8760</v>
      </c>
      <c r="K58" s="109">
        <v>0.9</v>
      </c>
      <c r="L58" s="110">
        <v>9.7000000000000003E-2</v>
      </c>
      <c r="M58" s="109">
        <v>849.72</v>
      </c>
      <c r="N58" s="110">
        <v>8.7300000000000003E-2</v>
      </c>
      <c r="O58" s="108">
        <v>0</v>
      </c>
      <c r="P58" s="108">
        <v>5</v>
      </c>
      <c r="Q58" s="287">
        <v>20.060000000000002</v>
      </c>
      <c r="R58" s="108" t="s">
        <v>4164</v>
      </c>
      <c r="S58" s="108" t="s">
        <v>4291</v>
      </c>
      <c r="T58" s="456" t="s">
        <v>4094</v>
      </c>
      <c r="U58" s="108"/>
      <c r="V58" s="112"/>
      <c r="W58" s="111"/>
      <c r="X58" s="113">
        <v>47</v>
      </c>
      <c r="Y58" s="3" t="s">
        <v>4101</v>
      </c>
      <c r="Z58" s="3" t="s">
        <v>56</v>
      </c>
      <c r="AA58" s="255" t="s">
        <v>57</v>
      </c>
      <c r="AB58" s="108" t="s">
        <v>4181</v>
      </c>
      <c r="AC58" s="106" t="s">
        <v>4122</v>
      </c>
      <c r="AD58" s="106"/>
      <c r="AE58" s="18"/>
      <c r="AF58" s="108"/>
      <c r="AG58" s="108" t="s">
        <v>4182</v>
      </c>
      <c r="AH58" s="108"/>
      <c r="AI58" s="108"/>
      <c r="AJ58" s="108"/>
      <c r="AK58" s="108">
        <v>0</v>
      </c>
      <c r="AL58" s="108">
        <v>0</v>
      </c>
      <c r="AM58" s="108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V58" s="198" t="s">
        <v>61</v>
      </c>
      <c r="BW58" s="198" t="s">
        <v>4097</v>
      </c>
      <c r="BX58" s="198" t="s">
        <v>63</v>
      </c>
      <c r="BY58" s="344" t="s">
        <v>4324</v>
      </c>
      <c r="BZ58" s="198" t="s">
        <v>65</v>
      </c>
      <c r="CA58" s="198" t="s">
        <v>66</v>
      </c>
      <c r="CB58" s="344" t="s">
        <v>92</v>
      </c>
    </row>
    <row r="59" spans="1:80" s="198" customFormat="1" x14ac:dyDescent="0.25">
      <c r="A59" s="2" t="str">
        <f t="shared" si="1"/>
        <v>N-MF-LI-020054-E-XX-XX-XX-XX-03</v>
      </c>
      <c r="B59" s="2" t="s">
        <v>4325</v>
      </c>
      <c r="C59" s="2" t="s">
        <v>4326</v>
      </c>
      <c r="D59" s="2" t="s">
        <v>4160</v>
      </c>
      <c r="E59" s="2" t="s">
        <v>152</v>
      </c>
      <c r="F59" s="2" t="s">
        <v>50</v>
      </c>
      <c r="G59" s="108" t="s">
        <v>4209</v>
      </c>
      <c r="H59" s="108" t="s">
        <v>4323</v>
      </c>
      <c r="I59" s="108" t="s">
        <v>4210</v>
      </c>
      <c r="J59" s="108">
        <v>8760</v>
      </c>
      <c r="K59" s="109">
        <v>0.9</v>
      </c>
      <c r="L59" s="110">
        <v>7.0000000000000007E-2</v>
      </c>
      <c r="M59" s="109">
        <v>613.20000000000005</v>
      </c>
      <c r="N59" s="110">
        <v>6.3000000000000014E-2</v>
      </c>
      <c r="O59" s="108">
        <v>0</v>
      </c>
      <c r="P59" s="108">
        <v>5</v>
      </c>
      <c r="Q59" s="287">
        <v>26.16</v>
      </c>
      <c r="R59" s="108" t="s">
        <v>4164</v>
      </c>
      <c r="S59" s="108" t="s">
        <v>4291</v>
      </c>
      <c r="T59" s="456" t="s">
        <v>4094</v>
      </c>
      <c r="U59" s="108"/>
      <c r="V59" s="112"/>
      <c r="W59" s="111"/>
      <c r="X59" s="113">
        <v>47</v>
      </c>
      <c r="Y59" s="3" t="s">
        <v>4101</v>
      </c>
      <c r="Z59" s="3" t="s">
        <v>56</v>
      </c>
      <c r="AA59" s="255" t="s">
        <v>57</v>
      </c>
      <c r="AB59" s="108" t="s">
        <v>4181</v>
      </c>
      <c r="AC59" s="106" t="s">
        <v>4122</v>
      </c>
      <c r="AD59" s="106"/>
      <c r="AE59" s="18"/>
      <c r="AF59" s="108"/>
      <c r="AG59" s="108" t="s">
        <v>4182</v>
      </c>
      <c r="AH59" s="108"/>
      <c r="AI59" s="108"/>
      <c r="AJ59" s="108"/>
      <c r="AK59" s="108">
        <v>0</v>
      </c>
      <c r="AL59" s="108">
        <v>0</v>
      </c>
      <c r="AM59" s="108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  <c r="BN59" s="107"/>
      <c r="BO59" s="107"/>
      <c r="BP59" s="107"/>
      <c r="BQ59" s="107"/>
      <c r="BR59" s="107"/>
      <c r="BS59" s="107"/>
      <c r="BV59" s="198" t="s">
        <v>61</v>
      </c>
      <c r="BW59" s="198" t="s">
        <v>4097</v>
      </c>
      <c r="BX59" s="198" t="s">
        <v>63</v>
      </c>
      <c r="BY59" s="344" t="s">
        <v>4327</v>
      </c>
      <c r="BZ59" s="198" t="s">
        <v>65</v>
      </c>
      <c r="CA59" s="198" t="s">
        <v>66</v>
      </c>
      <c r="CB59" s="344" t="s">
        <v>92</v>
      </c>
    </row>
    <row r="60" spans="1:80" s="198" customFormat="1" x14ac:dyDescent="0.25">
      <c r="A60" s="2" t="str">
        <f t="shared" si="1"/>
        <v>N-MF-LI-020055-E-XX-XX-XX-XX-03</v>
      </c>
      <c r="B60" s="2" t="s">
        <v>4328</v>
      </c>
      <c r="C60" s="2" t="s">
        <v>4329</v>
      </c>
      <c r="D60" s="2" t="s">
        <v>4160</v>
      </c>
      <c r="E60" s="2" t="s">
        <v>152</v>
      </c>
      <c r="F60" s="2" t="s">
        <v>50</v>
      </c>
      <c r="G60" s="108" t="s">
        <v>4213</v>
      </c>
      <c r="H60" s="108" t="s">
        <v>4323</v>
      </c>
      <c r="I60" s="108" t="s">
        <v>4202</v>
      </c>
      <c r="J60" s="108">
        <v>8760</v>
      </c>
      <c r="K60" s="109">
        <v>0.9</v>
      </c>
      <c r="L60" s="110">
        <v>4.2999999999999997E-2</v>
      </c>
      <c r="M60" s="109">
        <v>376.67999999999995</v>
      </c>
      <c r="N60" s="110">
        <v>3.8699999999999998E-2</v>
      </c>
      <c r="O60" s="108">
        <v>0</v>
      </c>
      <c r="P60" s="108">
        <v>5</v>
      </c>
      <c r="Q60" s="287">
        <v>46.22</v>
      </c>
      <c r="R60" s="108" t="s">
        <v>4164</v>
      </c>
      <c r="S60" s="108" t="s">
        <v>4291</v>
      </c>
      <c r="T60" s="456" t="s">
        <v>4094</v>
      </c>
      <c r="U60" s="108"/>
      <c r="V60" s="112"/>
      <c r="W60" s="111"/>
      <c r="X60" s="113">
        <v>94</v>
      </c>
      <c r="Y60" s="3" t="s">
        <v>4101</v>
      </c>
      <c r="Z60" s="3" t="s">
        <v>56</v>
      </c>
      <c r="AA60" s="255" t="s">
        <v>57</v>
      </c>
      <c r="AB60" s="108" t="s">
        <v>4181</v>
      </c>
      <c r="AC60" s="106" t="s">
        <v>4122</v>
      </c>
      <c r="AD60" s="106"/>
      <c r="AE60" s="18"/>
      <c r="AF60" s="108"/>
      <c r="AG60" s="108" t="s">
        <v>4182</v>
      </c>
      <c r="AH60" s="108"/>
      <c r="AI60" s="108"/>
      <c r="AJ60" s="108"/>
      <c r="AK60" s="108">
        <v>0</v>
      </c>
      <c r="AL60" s="108">
        <v>0</v>
      </c>
      <c r="AM60" s="108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V60" s="198" t="s">
        <v>61</v>
      </c>
      <c r="BW60" s="198" t="s">
        <v>4097</v>
      </c>
      <c r="BX60" s="198" t="s">
        <v>63</v>
      </c>
      <c r="BY60" s="344" t="s">
        <v>4330</v>
      </c>
      <c r="BZ60" s="198" t="s">
        <v>65</v>
      </c>
      <c r="CA60" s="198" t="s">
        <v>66</v>
      </c>
      <c r="CB60" s="344" t="s">
        <v>92</v>
      </c>
    </row>
    <row r="61" spans="1:80" s="198" customFormat="1" x14ac:dyDescent="0.25">
      <c r="A61" s="2" t="str">
        <f t="shared" si="1"/>
        <v>N-MF-LI-020056-E-XX-XX-XX-XX-03</v>
      </c>
      <c r="B61" s="2" t="s">
        <v>4331</v>
      </c>
      <c r="C61" s="2" t="s">
        <v>4332</v>
      </c>
      <c r="D61" s="2" t="s">
        <v>4160</v>
      </c>
      <c r="E61" s="2" t="s">
        <v>152</v>
      </c>
      <c r="F61" s="2" t="s">
        <v>50</v>
      </c>
      <c r="G61" s="108" t="s">
        <v>4217</v>
      </c>
      <c r="H61" s="108" t="s">
        <v>4323</v>
      </c>
      <c r="I61" s="108" t="s">
        <v>4333</v>
      </c>
      <c r="J61" s="108">
        <v>8760</v>
      </c>
      <c r="K61" s="109">
        <v>0.9</v>
      </c>
      <c r="L61" s="110">
        <v>1.6E-2</v>
      </c>
      <c r="M61" s="109">
        <v>140.16</v>
      </c>
      <c r="N61" s="110">
        <v>1.4400000000000001E-2</v>
      </c>
      <c r="O61" s="108">
        <v>0</v>
      </c>
      <c r="P61" s="108">
        <v>5</v>
      </c>
      <c r="Q61" s="287">
        <v>52.32</v>
      </c>
      <c r="R61" s="108" t="s">
        <v>4164</v>
      </c>
      <c r="S61" s="108" t="s">
        <v>4291</v>
      </c>
      <c r="T61" s="456" t="s">
        <v>4094</v>
      </c>
      <c r="U61" s="108"/>
      <c r="V61" s="112"/>
      <c r="W61" s="111"/>
      <c r="X61" s="113">
        <v>94</v>
      </c>
      <c r="Y61" s="3" t="s">
        <v>4101</v>
      </c>
      <c r="Z61" s="3" t="s">
        <v>56</v>
      </c>
      <c r="AA61" s="255" t="s">
        <v>57</v>
      </c>
      <c r="AB61" s="108" t="s">
        <v>4181</v>
      </c>
      <c r="AC61" s="106" t="s">
        <v>4122</v>
      </c>
      <c r="AD61" s="106"/>
      <c r="AE61" s="18"/>
      <c r="AF61" s="108"/>
      <c r="AG61" s="108" t="s">
        <v>4182</v>
      </c>
      <c r="AH61" s="108"/>
      <c r="AI61" s="108"/>
      <c r="AJ61" s="108"/>
      <c r="AK61" s="108">
        <v>0</v>
      </c>
      <c r="AL61" s="108">
        <v>0</v>
      </c>
      <c r="AM61" s="108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V61" s="198" t="s">
        <v>61</v>
      </c>
      <c r="BW61" s="198" t="s">
        <v>4097</v>
      </c>
      <c r="BX61" s="198" t="s">
        <v>63</v>
      </c>
      <c r="BY61" s="344" t="s">
        <v>4334</v>
      </c>
      <c r="BZ61" s="198" t="s">
        <v>65</v>
      </c>
      <c r="CA61" s="198" t="s">
        <v>66</v>
      </c>
      <c r="CB61" s="344" t="s">
        <v>92</v>
      </c>
    </row>
    <row r="62" spans="1:80" s="198" customFormat="1" x14ac:dyDescent="0.25">
      <c r="A62" s="2" t="str">
        <f t="shared" si="1"/>
        <v>N-MF-LI-020057-E-XX-XX-XX-XX-03</v>
      </c>
      <c r="B62" s="2" t="s">
        <v>4335</v>
      </c>
      <c r="C62" s="2" t="s">
        <v>4336</v>
      </c>
      <c r="D62" s="2" t="s">
        <v>4160</v>
      </c>
      <c r="E62" s="2" t="s">
        <v>152</v>
      </c>
      <c r="F62" s="2" t="s">
        <v>50</v>
      </c>
      <c r="G62" s="108" t="s">
        <v>4222</v>
      </c>
      <c r="H62" s="108" t="s">
        <v>4337</v>
      </c>
      <c r="I62" s="108" t="s">
        <v>4338</v>
      </c>
      <c r="J62" s="108">
        <v>8760</v>
      </c>
      <c r="K62" s="109">
        <v>0.9</v>
      </c>
      <c r="L62" s="110">
        <v>6.4999999999999997E-3</v>
      </c>
      <c r="M62" s="109">
        <v>56.94</v>
      </c>
      <c r="N62" s="110">
        <v>5.8500000000000002E-3</v>
      </c>
      <c r="O62" s="108">
        <v>0</v>
      </c>
      <c r="P62" s="108">
        <v>5</v>
      </c>
      <c r="Q62" s="287">
        <v>20.060000000000002</v>
      </c>
      <c r="R62" s="108" t="s">
        <v>4164</v>
      </c>
      <c r="S62" s="108" t="s">
        <v>4291</v>
      </c>
      <c r="T62" s="456" t="s">
        <v>4094</v>
      </c>
      <c r="U62" s="108"/>
      <c r="V62" s="112"/>
      <c r="W62" s="111"/>
      <c r="X62" s="113">
        <v>47</v>
      </c>
      <c r="Y62" s="3" t="s">
        <v>4101</v>
      </c>
      <c r="Z62" s="3" t="s">
        <v>56</v>
      </c>
      <c r="AA62" s="255" t="s">
        <v>57</v>
      </c>
      <c r="AB62" s="108" t="s">
        <v>4181</v>
      </c>
      <c r="AC62" s="106" t="s">
        <v>4122</v>
      </c>
      <c r="AD62" s="106"/>
      <c r="AE62" s="18"/>
      <c r="AF62" s="108"/>
      <c r="AG62" s="108" t="s">
        <v>4182</v>
      </c>
      <c r="AH62" s="108"/>
      <c r="AI62" s="108"/>
      <c r="AJ62" s="108"/>
      <c r="AK62" s="108">
        <v>0</v>
      </c>
      <c r="AL62" s="108">
        <v>0</v>
      </c>
      <c r="AM62" s="108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V62" s="198" t="s">
        <v>61</v>
      </c>
      <c r="BW62" s="198" t="s">
        <v>4097</v>
      </c>
      <c r="BX62" s="198" t="s">
        <v>63</v>
      </c>
      <c r="BY62" s="344" t="s">
        <v>4339</v>
      </c>
      <c r="BZ62" s="198" t="s">
        <v>65</v>
      </c>
      <c r="CA62" s="198" t="s">
        <v>66</v>
      </c>
      <c r="CB62" s="344" t="s">
        <v>92</v>
      </c>
    </row>
    <row r="63" spans="1:80" s="198" customFormat="1" x14ac:dyDescent="0.25">
      <c r="A63" s="2" t="str">
        <f t="shared" si="1"/>
        <v>N-MF-LI-020058-E-XX-XX-XX-XX-03</v>
      </c>
      <c r="B63" s="2" t="s">
        <v>4340</v>
      </c>
      <c r="C63" s="2" t="s">
        <v>4341</v>
      </c>
      <c r="D63" s="2" t="s">
        <v>4160</v>
      </c>
      <c r="E63" s="2" t="s">
        <v>152</v>
      </c>
      <c r="F63" s="2" t="s">
        <v>50</v>
      </c>
      <c r="G63" s="108" t="s">
        <v>4228</v>
      </c>
      <c r="H63" s="108" t="s">
        <v>4342</v>
      </c>
      <c r="I63" s="108" t="s">
        <v>4230</v>
      </c>
      <c r="J63" s="108">
        <v>8760</v>
      </c>
      <c r="K63" s="109">
        <v>0.9</v>
      </c>
      <c r="L63" s="110">
        <v>7.4999999999999997E-3</v>
      </c>
      <c r="M63" s="109">
        <v>65.7</v>
      </c>
      <c r="N63" s="110">
        <v>6.7499999999999999E-3</v>
      </c>
      <c r="O63" s="108">
        <v>0</v>
      </c>
      <c r="P63" s="108">
        <v>5</v>
      </c>
      <c r="Q63" s="287">
        <v>26.16</v>
      </c>
      <c r="R63" s="108" t="s">
        <v>4164</v>
      </c>
      <c r="S63" s="108" t="s">
        <v>4291</v>
      </c>
      <c r="T63" s="456" t="s">
        <v>4094</v>
      </c>
      <c r="U63" s="108"/>
      <c r="V63" s="112"/>
      <c r="W63" s="111"/>
      <c r="X63" s="113">
        <v>47</v>
      </c>
      <c r="Y63" s="3" t="s">
        <v>4101</v>
      </c>
      <c r="Z63" s="3" t="s">
        <v>56</v>
      </c>
      <c r="AA63" s="255" t="s">
        <v>57</v>
      </c>
      <c r="AB63" s="108" t="s">
        <v>4181</v>
      </c>
      <c r="AC63" s="106" t="s">
        <v>4122</v>
      </c>
      <c r="AD63" s="106"/>
      <c r="AE63" s="18"/>
      <c r="AF63" s="108"/>
      <c r="AG63" s="108" t="s">
        <v>4182</v>
      </c>
      <c r="AH63" s="108"/>
      <c r="AI63" s="108"/>
      <c r="AJ63" s="108"/>
      <c r="AK63" s="108">
        <v>0</v>
      </c>
      <c r="AL63" s="108">
        <v>0</v>
      </c>
      <c r="AM63" s="108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V63" s="198" t="s">
        <v>61</v>
      </c>
      <c r="BW63" s="198" t="s">
        <v>4097</v>
      </c>
      <c r="BX63" s="198" t="s">
        <v>63</v>
      </c>
      <c r="BY63" s="344" t="s">
        <v>4343</v>
      </c>
      <c r="BZ63" s="198" t="s">
        <v>65</v>
      </c>
      <c r="CA63" s="198" t="s">
        <v>66</v>
      </c>
      <c r="CB63" s="344" t="s">
        <v>92</v>
      </c>
    </row>
    <row r="64" spans="1:80" s="198" customFormat="1" x14ac:dyDescent="0.25">
      <c r="A64" s="2" t="str">
        <f t="shared" si="1"/>
        <v>N-MF-LI-020059-E-XX-XX-XX-XX-02</v>
      </c>
      <c r="B64" s="2" t="s">
        <v>4344</v>
      </c>
      <c r="C64" s="2" t="s">
        <v>4345</v>
      </c>
      <c r="D64" s="2" t="s">
        <v>4346</v>
      </c>
      <c r="E64" s="2" t="s">
        <v>142</v>
      </c>
      <c r="F64" s="2" t="s">
        <v>50</v>
      </c>
      <c r="G64" s="108" t="s">
        <v>4347</v>
      </c>
      <c r="H64" s="108" t="s">
        <v>4162</v>
      </c>
      <c r="I64" s="108" t="s">
        <v>4348</v>
      </c>
      <c r="J64" s="108">
        <v>840</v>
      </c>
      <c r="K64" s="114">
        <v>0.08</v>
      </c>
      <c r="L64" s="110">
        <v>7.0000000000000001E-3</v>
      </c>
      <c r="M64" s="115">
        <v>5.8764999999999992</v>
      </c>
      <c r="N64" s="110">
        <v>5.6000000000000006E-4</v>
      </c>
      <c r="O64" s="108">
        <v>0</v>
      </c>
      <c r="P64" s="108">
        <v>16</v>
      </c>
      <c r="Q64" s="111">
        <v>27.42</v>
      </c>
      <c r="R64" s="108" t="s">
        <v>4349</v>
      </c>
      <c r="S64" s="108" t="s">
        <v>4149</v>
      </c>
      <c r="T64" s="456" t="s">
        <v>4094</v>
      </c>
      <c r="U64" s="108"/>
      <c r="V64" s="112"/>
      <c r="W64" s="111"/>
      <c r="X64" s="113">
        <v>47</v>
      </c>
      <c r="Y64" s="3" t="s">
        <v>4101</v>
      </c>
      <c r="Z64" s="3" t="s">
        <v>56</v>
      </c>
      <c r="AA64" s="255" t="s">
        <v>57</v>
      </c>
      <c r="AB64" s="108" t="s">
        <v>4113</v>
      </c>
      <c r="AC64" s="106" t="s">
        <v>4166</v>
      </c>
      <c r="AD64" s="106"/>
      <c r="AE64" s="18"/>
      <c r="AF64" s="108"/>
      <c r="AG64" s="108" t="s">
        <v>4167</v>
      </c>
      <c r="AH64" s="108"/>
      <c r="AI64" s="108"/>
      <c r="AJ64" s="108"/>
      <c r="AK64" s="108">
        <v>0</v>
      </c>
      <c r="AL64" s="108">
        <v>0</v>
      </c>
      <c r="AM64" s="108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107"/>
      <c r="BO64" s="107"/>
      <c r="BP64" s="107"/>
      <c r="BQ64" s="107"/>
      <c r="BR64" s="107"/>
      <c r="BS64" s="107"/>
      <c r="BV64" s="198" t="s">
        <v>61</v>
      </c>
      <c r="BW64" s="198" t="s">
        <v>4097</v>
      </c>
      <c r="BX64" s="198" t="s">
        <v>63</v>
      </c>
      <c r="BY64" s="344" t="s">
        <v>4350</v>
      </c>
      <c r="BZ64" s="198" t="s">
        <v>65</v>
      </c>
      <c r="CA64" s="198" t="s">
        <v>66</v>
      </c>
      <c r="CB64" s="344" t="s">
        <v>67</v>
      </c>
    </row>
    <row r="65" spans="1:80" s="198" customFormat="1" x14ac:dyDescent="0.25">
      <c r="A65" s="2" t="str">
        <f t="shared" si="1"/>
        <v>N-MF-LI-020060-E-XX-XX-XX-XX-02</v>
      </c>
      <c r="B65" s="2" t="s">
        <v>4351</v>
      </c>
      <c r="C65" s="2" t="s">
        <v>4352</v>
      </c>
      <c r="D65" s="2" t="s">
        <v>4346</v>
      </c>
      <c r="E65" s="2" t="s">
        <v>142</v>
      </c>
      <c r="F65" s="2" t="s">
        <v>50</v>
      </c>
      <c r="G65" s="108" t="s">
        <v>4353</v>
      </c>
      <c r="H65" s="108" t="s">
        <v>4171</v>
      </c>
      <c r="I65" s="108" t="s">
        <v>4348</v>
      </c>
      <c r="J65" s="108">
        <v>840</v>
      </c>
      <c r="K65" s="114">
        <v>0.08</v>
      </c>
      <c r="L65" s="110">
        <v>3.2000000000000001E-2</v>
      </c>
      <c r="M65" s="115">
        <v>26.863999999999997</v>
      </c>
      <c r="N65" s="110">
        <v>2.5600000000000002E-3</v>
      </c>
      <c r="O65" s="108">
        <v>0</v>
      </c>
      <c r="P65" s="108">
        <v>16</v>
      </c>
      <c r="Q65" s="111">
        <v>27.42</v>
      </c>
      <c r="R65" s="108" t="s">
        <v>4349</v>
      </c>
      <c r="S65" s="108" t="s">
        <v>4149</v>
      </c>
      <c r="T65" s="456" t="s">
        <v>4094</v>
      </c>
      <c r="U65" s="108"/>
      <c r="V65" s="112"/>
      <c r="W65" s="111"/>
      <c r="X65" s="113">
        <v>47</v>
      </c>
      <c r="Y65" s="3" t="s">
        <v>4101</v>
      </c>
      <c r="Z65" s="3" t="s">
        <v>56</v>
      </c>
      <c r="AA65" s="255" t="s">
        <v>57</v>
      </c>
      <c r="AB65" s="108" t="s">
        <v>4113</v>
      </c>
      <c r="AC65" s="106" t="s">
        <v>4166</v>
      </c>
      <c r="AD65" s="106"/>
      <c r="AE65" s="18"/>
      <c r="AF65" s="108"/>
      <c r="AG65" s="108" t="s">
        <v>4167</v>
      </c>
      <c r="AH65" s="108"/>
      <c r="AI65" s="108"/>
      <c r="AJ65" s="108"/>
      <c r="AK65" s="108">
        <v>0</v>
      </c>
      <c r="AL65" s="108">
        <v>0</v>
      </c>
      <c r="AM65" s="108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107"/>
      <c r="BO65" s="107"/>
      <c r="BP65" s="107"/>
      <c r="BQ65" s="107"/>
      <c r="BR65" s="107"/>
      <c r="BS65" s="107"/>
      <c r="BV65" s="198" t="s">
        <v>61</v>
      </c>
      <c r="BW65" s="198" t="s">
        <v>4097</v>
      </c>
      <c r="BX65" s="198" t="s">
        <v>63</v>
      </c>
      <c r="BY65" s="344" t="s">
        <v>4354</v>
      </c>
      <c r="BZ65" s="198" t="s">
        <v>65</v>
      </c>
      <c r="CA65" s="198" t="s">
        <v>66</v>
      </c>
      <c r="CB65" s="344" t="s">
        <v>67</v>
      </c>
    </row>
    <row r="66" spans="1:80" s="198" customFormat="1" x14ac:dyDescent="0.25">
      <c r="A66" s="2" t="str">
        <f t="shared" si="1"/>
        <v>N-MF-LI-020061-E-XX-XX-XX-XX-02</v>
      </c>
      <c r="B66" s="2" t="s">
        <v>4355</v>
      </c>
      <c r="C66" s="2" t="s">
        <v>4356</v>
      </c>
      <c r="D66" s="2" t="s">
        <v>4346</v>
      </c>
      <c r="E66" s="2" t="s">
        <v>142</v>
      </c>
      <c r="F66" s="2" t="s">
        <v>50</v>
      </c>
      <c r="G66" s="108" t="s">
        <v>4357</v>
      </c>
      <c r="H66" s="108" t="s">
        <v>4171</v>
      </c>
      <c r="I66" s="108" t="s">
        <v>4358</v>
      </c>
      <c r="J66" s="108">
        <v>840</v>
      </c>
      <c r="K66" s="114">
        <v>0.08</v>
      </c>
      <c r="L66" s="110">
        <v>0.02</v>
      </c>
      <c r="M66" s="115">
        <v>16.79</v>
      </c>
      <c r="N66" s="110">
        <v>1.6000000000000001E-3</v>
      </c>
      <c r="O66" s="108">
        <v>0</v>
      </c>
      <c r="P66" s="108">
        <v>16</v>
      </c>
      <c r="Q66" s="111">
        <v>54.84</v>
      </c>
      <c r="R66" s="108" t="s">
        <v>4349</v>
      </c>
      <c r="S66" s="108" t="s">
        <v>4149</v>
      </c>
      <c r="T66" s="456" t="s">
        <v>4094</v>
      </c>
      <c r="U66" s="108"/>
      <c r="V66" s="112"/>
      <c r="W66" s="111"/>
      <c r="X66" s="113">
        <v>47</v>
      </c>
      <c r="Y66" s="3" t="s">
        <v>4101</v>
      </c>
      <c r="Z66" s="3" t="s">
        <v>56</v>
      </c>
      <c r="AA66" s="255" t="s">
        <v>57</v>
      </c>
      <c r="AB66" s="108" t="s">
        <v>4113</v>
      </c>
      <c r="AC66" s="106" t="s">
        <v>4166</v>
      </c>
      <c r="AD66" s="106"/>
      <c r="AE66" s="18"/>
      <c r="AF66" s="108"/>
      <c r="AG66" s="108" t="s">
        <v>4167</v>
      </c>
      <c r="AH66" s="108"/>
      <c r="AI66" s="108"/>
      <c r="AJ66" s="108"/>
      <c r="AK66" s="108">
        <v>0</v>
      </c>
      <c r="AL66" s="108">
        <v>0</v>
      </c>
      <c r="AM66" s="108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V66" s="198" t="s">
        <v>61</v>
      </c>
      <c r="BW66" s="198" t="s">
        <v>4097</v>
      </c>
      <c r="BX66" s="198" t="s">
        <v>63</v>
      </c>
      <c r="BY66" s="344" t="s">
        <v>4359</v>
      </c>
      <c r="BZ66" s="198" t="s">
        <v>65</v>
      </c>
      <c r="CA66" s="198" t="s">
        <v>66</v>
      </c>
      <c r="CB66" s="344" t="s">
        <v>67</v>
      </c>
    </row>
    <row r="67" spans="1:80" s="198" customFormat="1" x14ac:dyDescent="0.25">
      <c r="A67" s="2" t="str">
        <f t="shared" si="1"/>
        <v>N-MF-LI-020062-E-XX-XX-XX-XX-03</v>
      </c>
      <c r="B67" s="2" t="s">
        <v>4360</v>
      </c>
      <c r="C67" s="2" t="s">
        <v>4361</v>
      </c>
      <c r="D67" s="2" t="s">
        <v>4346</v>
      </c>
      <c r="E67" s="2" t="s">
        <v>152</v>
      </c>
      <c r="F67" s="2" t="s">
        <v>50</v>
      </c>
      <c r="G67" s="108" t="s">
        <v>4362</v>
      </c>
      <c r="H67" s="108" t="s">
        <v>4179</v>
      </c>
      <c r="I67" s="108" t="s">
        <v>4363</v>
      </c>
      <c r="J67" s="108">
        <v>840</v>
      </c>
      <c r="K67" s="114">
        <v>0.08</v>
      </c>
      <c r="L67" s="110">
        <v>5.4999999999999997E-3</v>
      </c>
      <c r="M67" s="109">
        <v>4.6172499999999994</v>
      </c>
      <c r="N67" s="110">
        <v>4.3999999999999996E-4</v>
      </c>
      <c r="O67" s="108">
        <v>0</v>
      </c>
      <c r="P67" s="108">
        <v>16</v>
      </c>
      <c r="Q67" s="111">
        <v>27.42</v>
      </c>
      <c r="R67" s="108" t="s">
        <v>4349</v>
      </c>
      <c r="S67" s="108" t="s">
        <v>4149</v>
      </c>
      <c r="T67" s="456" t="s">
        <v>4094</v>
      </c>
      <c r="U67" s="108"/>
      <c r="V67" s="112"/>
      <c r="W67" s="111"/>
      <c r="X67" s="113">
        <v>47</v>
      </c>
      <c r="Y67" s="3" t="s">
        <v>4101</v>
      </c>
      <c r="Z67" s="3" t="s">
        <v>56</v>
      </c>
      <c r="AA67" s="255" t="s">
        <v>57</v>
      </c>
      <c r="AB67" s="108" t="s">
        <v>4181</v>
      </c>
      <c r="AC67" s="106" t="s">
        <v>4122</v>
      </c>
      <c r="AD67" s="106"/>
      <c r="AE67" s="18"/>
      <c r="AF67" s="108"/>
      <c r="AG67" s="108" t="s">
        <v>4182</v>
      </c>
      <c r="AH67" s="108"/>
      <c r="AI67" s="108"/>
      <c r="AJ67" s="108"/>
      <c r="AK67" s="108">
        <v>0</v>
      </c>
      <c r="AL67" s="108">
        <v>0</v>
      </c>
      <c r="AM67" s="108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07"/>
      <c r="BV67" s="198" t="s">
        <v>61</v>
      </c>
      <c r="BW67" s="198" t="s">
        <v>4097</v>
      </c>
      <c r="BX67" s="198" t="s">
        <v>63</v>
      </c>
      <c r="BY67" s="344" t="s">
        <v>4364</v>
      </c>
      <c r="BZ67" s="198" t="s">
        <v>65</v>
      </c>
      <c r="CA67" s="198" t="s">
        <v>66</v>
      </c>
      <c r="CB67" s="344" t="s">
        <v>92</v>
      </c>
    </row>
    <row r="68" spans="1:80" s="198" customFormat="1" x14ac:dyDescent="0.25">
      <c r="A68" s="2" t="str">
        <f t="shared" si="1"/>
        <v>N-MF-LI-020063-E-XX-XX-XX-XX-03</v>
      </c>
      <c r="B68" s="2" t="s">
        <v>4365</v>
      </c>
      <c r="C68" s="2" t="s">
        <v>4366</v>
      </c>
      <c r="D68" s="2" t="s">
        <v>4346</v>
      </c>
      <c r="E68" s="2" t="s">
        <v>152</v>
      </c>
      <c r="F68" s="2" t="s">
        <v>50</v>
      </c>
      <c r="G68" s="108" t="s">
        <v>4367</v>
      </c>
      <c r="H68" s="108" t="s">
        <v>4186</v>
      </c>
      <c r="I68" s="108" t="s">
        <v>4363</v>
      </c>
      <c r="J68" s="108">
        <v>840</v>
      </c>
      <c r="K68" s="114">
        <v>0.08</v>
      </c>
      <c r="L68" s="110">
        <v>3.3500000000000002E-2</v>
      </c>
      <c r="M68" s="109">
        <v>28.123249999999999</v>
      </c>
      <c r="N68" s="110">
        <v>2.6800000000000001E-3</v>
      </c>
      <c r="O68" s="108">
        <v>0</v>
      </c>
      <c r="P68" s="108">
        <v>16</v>
      </c>
      <c r="Q68" s="111">
        <v>27.42</v>
      </c>
      <c r="R68" s="108" t="s">
        <v>4349</v>
      </c>
      <c r="S68" s="108" t="s">
        <v>4149</v>
      </c>
      <c r="T68" s="456" t="s">
        <v>4094</v>
      </c>
      <c r="U68" s="108"/>
      <c r="V68" s="112"/>
      <c r="W68" s="111"/>
      <c r="X68" s="113">
        <v>47</v>
      </c>
      <c r="Y68" s="3" t="s">
        <v>4101</v>
      </c>
      <c r="Z68" s="3" t="s">
        <v>56</v>
      </c>
      <c r="AA68" s="255" t="s">
        <v>57</v>
      </c>
      <c r="AB68" s="108" t="s">
        <v>4181</v>
      </c>
      <c r="AC68" s="106" t="s">
        <v>4122</v>
      </c>
      <c r="AD68" s="106"/>
      <c r="AE68" s="18"/>
      <c r="AF68" s="108"/>
      <c r="AG68" s="108" t="s">
        <v>4182</v>
      </c>
      <c r="AH68" s="108"/>
      <c r="AI68" s="108"/>
      <c r="AJ68" s="108"/>
      <c r="AK68" s="108">
        <v>0</v>
      </c>
      <c r="AL68" s="108">
        <v>0</v>
      </c>
      <c r="AM68" s="108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V68" s="198" t="s">
        <v>61</v>
      </c>
      <c r="BW68" s="198" t="s">
        <v>4097</v>
      </c>
      <c r="BX68" s="198" t="s">
        <v>63</v>
      </c>
      <c r="BY68" s="344" t="s">
        <v>4368</v>
      </c>
      <c r="BZ68" s="198" t="s">
        <v>65</v>
      </c>
      <c r="CA68" s="198" t="s">
        <v>66</v>
      </c>
      <c r="CB68" s="344" t="s">
        <v>92</v>
      </c>
    </row>
    <row r="69" spans="1:80" s="198" customFormat="1" x14ac:dyDescent="0.25">
      <c r="A69" s="2" t="str">
        <f t="shared" ref="A69:A132" si="2">CONCATENATE(BV69,"-",BW69,"-",BX69,BY69,BZ69,CA69,CB69)</f>
        <v>N-MF-LI-020064-E-XX-XX-XX-XX-03</v>
      </c>
      <c r="B69" s="2" t="s">
        <v>4369</v>
      </c>
      <c r="C69" s="2" t="s">
        <v>4370</v>
      </c>
      <c r="D69" s="2" t="s">
        <v>4346</v>
      </c>
      <c r="E69" s="2" t="s">
        <v>152</v>
      </c>
      <c r="F69" s="2" t="s">
        <v>50</v>
      </c>
      <c r="G69" s="108" t="s">
        <v>4371</v>
      </c>
      <c r="H69" s="108" t="s">
        <v>4186</v>
      </c>
      <c r="I69" s="108" t="s">
        <v>4372</v>
      </c>
      <c r="J69" s="108">
        <v>840</v>
      </c>
      <c r="K69" s="114">
        <v>0.08</v>
      </c>
      <c r="L69" s="110">
        <v>5.0000000000000001E-4</v>
      </c>
      <c r="M69" s="109">
        <v>0.41974999999999996</v>
      </c>
      <c r="N69" s="110">
        <v>4.0000000000000003E-5</v>
      </c>
      <c r="O69" s="108">
        <v>0</v>
      </c>
      <c r="P69" s="108">
        <v>16</v>
      </c>
      <c r="Q69" s="111">
        <v>54.84</v>
      </c>
      <c r="R69" s="108" t="s">
        <v>4349</v>
      </c>
      <c r="S69" s="108" t="s">
        <v>4149</v>
      </c>
      <c r="T69" s="456" t="s">
        <v>4094</v>
      </c>
      <c r="U69" s="108"/>
      <c r="V69" s="112"/>
      <c r="W69" s="111"/>
      <c r="X69" s="113">
        <v>47</v>
      </c>
      <c r="Y69" s="3" t="s">
        <v>4101</v>
      </c>
      <c r="Z69" s="3" t="s">
        <v>56</v>
      </c>
      <c r="AA69" s="255" t="s">
        <v>57</v>
      </c>
      <c r="AB69" s="108" t="s">
        <v>4181</v>
      </c>
      <c r="AC69" s="106" t="s">
        <v>4122</v>
      </c>
      <c r="AD69" s="106"/>
      <c r="AE69" s="18"/>
      <c r="AF69" s="108"/>
      <c r="AG69" s="108" t="s">
        <v>4182</v>
      </c>
      <c r="AH69" s="108"/>
      <c r="AI69" s="108"/>
      <c r="AJ69" s="108"/>
      <c r="AK69" s="108">
        <v>0</v>
      </c>
      <c r="AL69" s="108">
        <v>0</v>
      </c>
      <c r="AM69" s="108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7"/>
      <c r="BV69" s="198" t="s">
        <v>61</v>
      </c>
      <c r="BW69" s="198" t="s">
        <v>4097</v>
      </c>
      <c r="BX69" s="198" t="s">
        <v>63</v>
      </c>
      <c r="BY69" s="344" t="s">
        <v>4373</v>
      </c>
      <c r="BZ69" s="198" t="s">
        <v>65</v>
      </c>
      <c r="CA69" s="198" t="s">
        <v>66</v>
      </c>
      <c r="CB69" s="344" t="s">
        <v>92</v>
      </c>
    </row>
    <row r="70" spans="1:80" s="198" customFormat="1" x14ac:dyDescent="0.25">
      <c r="A70" s="2" t="str">
        <f t="shared" si="2"/>
        <v>N-MF-LI-020065-E-XX-XX-XX-XX-03</v>
      </c>
      <c r="B70" s="2" t="s">
        <v>4374</v>
      </c>
      <c r="C70" s="2" t="s">
        <v>4375</v>
      </c>
      <c r="D70" s="2" t="s">
        <v>4346</v>
      </c>
      <c r="E70" s="2" t="s">
        <v>152</v>
      </c>
      <c r="F70" s="2" t="s">
        <v>50</v>
      </c>
      <c r="G70" s="108" t="s">
        <v>4376</v>
      </c>
      <c r="H70" s="108" t="s">
        <v>4194</v>
      </c>
      <c r="I70" s="108" t="s">
        <v>4363</v>
      </c>
      <c r="J70" s="108">
        <v>840</v>
      </c>
      <c r="K70" s="114">
        <v>0.08</v>
      </c>
      <c r="L70" s="110">
        <v>7.0000000000000007E-2</v>
      </c>
      <c r="M70" s="109">
        <v>58.765000000000001</v>
      </c>
      <c r="N70" s="110">
        <v>5.6000000000000008E-3</v>
      </c>
      <c r="O70" s="108">
        <v>0</v>
      </c>
      <c r="P70" s="108">
        <v>16</v>
      </c>
      <c r="Q70" s="111">
        <v>27.42</v>
      </c>
      <c r="R70" s="108" t="s">
        <v>4349</v>
      </c>
      <c r="S70" s="108" t="s">
        <v>4149</v>
      </c>
      <c r="T70" s="456" t="s">
        <v>4094</v>
      </c>
      <c r="U70" s="108"/>
      <c r="V70" s="112"/>
      <c r="W70" s="111"/>
      <c r="X70" s="113">
        <v>47</v>
      </c>
      <c r="Y70" s="3" t="s">
        <v>4101</v>
      </c>
      <c r="Z70" s="3" t="s">
        <v>56</v>
      </c>
      <c r="AA70" s="255" t="s">
        <v>57</v>
      </c>
      <c r="AB70" s="108" t="s">
        <v>4181</v>
      </c>
      <c r="AC70" s="106" t="s">
        <v>4122</v>
      </c>
      <c r="AD70" s="106"/>
      <c r="AE70" s="18"/>
      <c r="AF70" s="108"/>
      <c r="AG70" s="108" t="s">
        <v>4182</v>
      </c>
      <c r="AH70" s="108"/>
      <c r="AI70" s="108"/>
      <c r="AJ70" s="108"/>
      <c r="AK70" s="108">
        <v>0</v>
      </c>
      <c r="AL70" s="108">
        <v>0</v>
      </c>
      <c r="AM70" s="108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07"/>
      <c r="BS70" s="107"/>
      <c r="BV70" s="198" t="s">
        <v>61</v>
      </c>
      <c r="BW70" s="198" t="s">
        <v>4097</v>
      </c>
      <c r="BX70" s="198" t="s">
        <v>63</v>
      </c>
      <c r="BY70" s="344" t="s">
        <v>4377</v>
      </c>
      <c r="BZ70" s="198" t="s">
        <v>65</v>
      </c>
      <c r="CA70" s="198" t="s">
        <v>66</v>
      </c>
      <c r="CB70" s="344" t="s">
        <v>92</v>
      </c>
    </row>
    <row r="71" spans="1:80" s="198" customFormat="1" x14ac:dyDescent="0.25">
      <c r="A71" s="2" t="str">
        <f t="shared" si="2"/>
        <v>N-MF-LI-020066-E-XX-XX-XX-XX-03</v>
      </c>
      <c r="B71" s="2" t="s">
        <v>4378</v>
      </c>
      <c r="C71" s="2" t="s">
        <v>4379</v>
      </c>
      <c r="D71" s="2" t="s">
        <v>4346</v>
      </c>
      <c r="E71" s="2" t="s">
        <v>152</v>
      </c>
      <c r="F71" s="2" t="s">
        <v>50</v>
      </c>
      <c r="G71" s="108" t="s">
        <v>4380</v>
      </c>
      <c r="H71" s="108" t="s">
        <v>4194</v>
      </c>
      <c r="I71" s="108" t="s">
        <v>4372</v>
      </c>
      <c r="J71" s="108">
        <v>840</v>
      </c>
      <c r="K71" s="114">
        <v>0.08</v>
      </c>
      <c r="L71" s="110">
        <v>3.6999999999999998E-2</v>
      </c>
      <c r="M71" s="109">
        <v>31.061499999999995</v>
      </c>
      <c r="N71" s="110">
        <v>2.96E-3</v>
      </c>
      <c r="O71" s="108">
        <v>0</v>
      </c>
      <c r="P71" s="108">
        <v>16</v>
      </c>
      <c r="Q71" s="111">
        <v>54.84</v>
      </c>
      <c r="R71" s="108" t="s">
        <v>4349</v>
      </c>
      <c r="S71" s="108" t="s">
        <v>4149</v>
      </c>
      <c r="T71" s="456" t="s">
        <v>4094</v>
      </c>
      <c r="U71" s="108"/>
      <c r="V71" s="112"/>
      <c r="W71" s="111"/>
      <c r="X71" s="113">
        <v>47</v>
      </c>
      <c r="Y71" s="3" t="s">
        <v>4101</v>
      </c>
      <c r="Z71" s="3" t="s">
        <v>56</v>
      </c>
      <c r="AA71" s="255" t="s">
        <v>57</v>
      </c>
      <c r="AB71" s="108" t="s">
        <v>4181</v>
      </c>
      <c r="AC71" s="106" t="s">
        <v>4122</v>
      </c>
      <c r="AD71" s="106"/>
      <c r="AE71" s="18"/>
      <c r="AF71" s="108"/>
      <c r="AG71" s="108" t="s">
        <v>4182</v>
      </c>
      <c r="AH71" s="108"/>
      <c r="AI71" s="108"/>
      <c r="AJ71" s="108"/>
      <c r="AK71" s="108">
        <v>0</v>
      </c>
      <c r="AL71" s="108">
        <v>0</v>
      </c>
      <c r="AM71" s="108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7"/>
      <c r="BE71" s="107"/>
      <c r="BF71" s="107"/>
      <c r="BG71" s="107"/>
      <c r="BH71" s="107"/>
      <c r="BI71" s="107"/>
      <c r="BJ71" s="107"/>
      <c r="BK71" s="107"/>
      <c r="BL71" s="107"/>
      <c r="BM71" s="107"/>
      <c r="BN71" s="107"/>
      <c r="BO71" s="107"/>
      <c r="BP71" s="107"/>
      <c r="BQ71" s="107"/>
      <c r="BR71" s="107"/>
      <c r="BS71" s="107"/>
      <c r="BV71" s="198" t="s">
        <v>61</v>
      </c>
      <c r="BW71" s="198" t="s">
        <v>4097</v>
      </c>
      <c r="BX71" s="198" t="s">
        <v>63</v>
      </c>
      <c r="BY71" s="344" t="s">
        <v>4381</v>
      </c>
      <c r="BZ71" s="198" t="s">
        <v>65</v>
      </c>
      <c r="CA71" s="198" t="s">
        <v>66</v>
      </c>
      <c r="CB71" s="344" t="s">
        <v>92</v>
      </c>
    </row>
    <row r="72" spans="1:80" s="198" customFormat="1" x14ac:dyDescent="0.25">
      <c r="A72" s="2" t="str">
        <f t="shared" si="2"/>
        <v>N-MF-LI-020067-E-XX-XX-XX-XX-03</v>
      </c>
      <c r="B72" s="2" t="s">
        <v>4382</v>
      </c>
      <c r="C72" s="2" t="s">
        <v>4383</v>
      </c>
      <c r="D72" s="2" t="s">
        <v>4346</v>
      </c>
      <c r="E72" s="2" t="s">
        <v>152</v>
      </c>
      <c r="F72" s="2" t="s">
        <v>50</v>
      </c>
      <c r="G72" s="108" t="s">
        <v>4384</v>
      </c>
      <c r="H72" s="108" t="s">
        <v>4194</v>
      </c>
      <c r="I72" s="108" t="s">
        <v>4385</v>
      </c>
      <c r="J72" s="108">
        <v>840</v>
      </c>
      <c r="K72" s="114">
        <v>0.08</v>
      </c>
      <c r="L72" s="110">
        <v>8.9999999999999993E-3</v>
      </c>
      <c r="M72" s="109">
        <v>7.5554999999999986</v>
      </c>
      <c r="N72" s="110">
        <v>7.1999999999999994E-4</v>
      </c>
      <c r="O72" s="108">
        <v>0</v>
      </c>
      <c r="P72" s="108">
        <v>16</v>
      </c>
      <c r="Q72" s="111">
        <v>82.26</v>
      </c>
      <c r="R72" s="108" t="s">
        <v>4349</v>
      </c>
      <c r="S72" s="108" t="s">
        <v>4149</v>
      </c>
      <c r="T72" s="456" t="s">
        <v>4094</v>
      </c>
      <c r="U72" s="108"/>
      <c r="V72" s="112"/>
      <c r="W72" s="111"/>
      <c r="X72" s="113">
        <v>94</v>
      </c>
      <c r="Y72" s="3" t="s">
        <v>4101</v>
      </c>
      <c r="Z72" s="3" t="s">
        <v>56</v>
      </c>
      <c r="AA72" s="255" t="s">
        <v>57</v>
      </c>
      <c r="AB72" s="108" t="s">
        <v>4181</v>
      </c>
      <c r="AC72" s="106" t="s">
        <v>4122</v>
      </c>
      <c r="AD72" s="106"/>
      <c r="AE72" s="18"/>
      <c r="AF72" s="108"/>
      <c r="AG72" s="108" t="s">
        <v>4182</v>
      </c>
      <c r="AH72" s="108"/>
      <c r="AI72" s="108"/>
      <c r="AJ72" s="108"/>
      <c r="AK72" s="108">
        <v>0</v>
      </c>
      <c r="AL72" s="108">
        <v>0</v>
      </c>
      <c r="AM72" s="108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N72" s="107"/>
      <c r="BO72" s="107"/>
      <c r="BP72" s="107"/>
      <c r="BQ72" s="107"/>
      <c r="BR72" s="107"/>
      <c r="BS72" s="107"/>
      <c r="BV72" s="198" t="s">
        <v>61</v>
      </c>
      <c r="BW72" s="198" t="s">
        <v>4097</v>
      </c>
      <c r="BX72" s="198" t="s">
        <v>63</v>
      </c>
      <c r="BY72" s="344" t="s">
        <v>4386</v>
      </c>
      <c r="BZ72" s="198" t="s">
        <v>65</v>
      </c>
      <c r="CA72" s="198" t="s">
        <v>66</v>
      </c>
      <c r="CB72" s="344" t="s">
        <v>92</v>
      </c>
    </row>
    <row r="73" spans="1:80" s="198" customFormat="1" x14ac:dyDescent="0.25">
      <c r="A73" s="2" t="str">
        <f t="shared" si="2"/>
        <v>N-MF-LI-020068-E-XX-XX-XX-XX-03</v>
      </c>
      <c r="B73" s="2" t="s">
        <v>4387</v>
      </c>
      <c r="C73" s="2" t="s">
        <v>4388</v>
      </c>
      <c r="D73" s="2" t="s">
        <v>4346</v>
      </c>
      <c r="E73" s="2" t="s">
        <v>152</v>
      </c>
      <c r="F73" s="2" t="s">
        <v>50</v>
      </c>
      <c r="G73" s="108" t="s">
        <v>4389</v>
      </c>
      <c r="H73" s="108" t="s">
        <v>4206</v>
      </c>
      <c r="I73" s="108" t="s">
        <v>4390</v>
      </c>
      <c r="J73" s="108">
        <v>840</v>
      </c>
      <c r="K73" s="114">
        <v>0.08</v>
      </c>
      <c r="L73" s="110">
        <v>9.6000000000000002E-2</v>
      </c>
      <c r="M73" s="109">
        <v>80.591999999999985</v>
      </c>
      <c r="N73" s="110">
        <v>7.6800000000000002E-3</v>
      </c>
      <c r="O73" s="108">
        <v>0</v>
      </c>
      <c r="P73" s="108">
        <v>16</v>
      </c>
      <c r="Q73" s="111">
        <v>27.42</v>
      </c>
      <c r="R73" s="108" t="s">
        <v>4349</v>
      </c>
      <c r="S73" s="108" t="s">
        <v>4149</v>
      </c>
      <c r="T73" s="456" t="s">
        <v>4094</v>
      </c>
      <c r="U73" s="108"/>
      <c r="V73" s="112"/>
      <c r="W73" s="111"/>
      <c r="X73" s="113">
        <v>47</v>
      </c>
      <c r="Y73" s="3" t="s">
        <v>4101</v>
      </c>
      <c r="Z73" s="3" t="s">
        <v>56</v>
      </c>
      <c r="AA73" s="255" t="s">
        <v>57</v>
      </c>
      <c r="AB73" s="108" t="s">
        <v>4181</v>
      </c>
      <c r="AC73" s="106" t="s">
        <v>4122</v>
      </c>
      <c r="AD73" s="106"/>
      <c r="AE73" s="18"/>
      <c r="AF73" s="108"/>
      <c r="AG73" s="108" t="s">
        <v>4182</v>
      </c>
      <c r="AH73" s="108"/>
      <c r="AI73" s="108"/>
      <c r="AJ73" s="108"/>
      <c r="AK73" s="108">
        <v>0</v>
      </c>
      <c r="AL73" s="108">
        <v>0</v>
      </c>
      <c r="AM73" s="108"/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107"/>
      <c r="BD73" s="107"/>
      <c r="BE73" s="107"/>
      <c r="BF73" s="107"/>
      <c r="BG73" s="107"/>
      <c r="BH73" s="107"/>
      <c r="BI73" s="107"/>
      <c r="BJ73" s="107"/>
      <c r="BK73" s="107"/>
      <c r="BL73" s="107"/>
      <c r="BM73" s="107"/>
      <c r="BN73" s="107"/>
      <c r="BO73" s="107"/>
      <c r="BP73" s="107"/>
      <c r="BQ73" s="107"/>
      <c r="BR73" s="107"/>
      <c r="BS73" s="107"/>
      <c r="BV73" s="198" t="s">
        <v>61</v>
      </c>
      <c r="BW73" s="198" t="s">
        <v>4097</v>
      </c>
      <c r="BX73" s="198" t="s">
        <v>63</v>
      </c>
      <c r="BY73" s="344" t="s">
        <v>4391</v>
      </c>
      <c r="BZ73" s="198" t="s">
        <v>65</v>
      </c>
      <c r="CA73" s="198" t="s">
        <v>66</v>
      </c>
      <c r="CB73" s="344" t="s">
        <v>92</v>
      </c>
    </row>
    <row r="74" spans="1:80" s="198" customFormat="1" x14ac:dyDescent="0.25">
      <c r="A74" s="2" t="str">
        <f t="shared" si="2"/>
        <v>N-MF-LI-020069-E-XX-XX-XX-XX-03</v>
      </c>
      <c r="B74" s="2" t="s">
        <v>4392</v>
      </c>
      <c r="C74" s="2" t="s">
        <v>4393</v>
      </c>
      <c r="D74" s="2" t="s">
        <v>4346</v>
      </c>
      <c r="E74" s="2" t="s">
        <v>152</v>
      </c>
      <c r="F74" s="2" t="s">
        <v>50</v>
      </c>
      <c r="G74" s="108" t="s">
        <v>4394</v>
      </c>
      <c r="H74" s="108" t="s">
        <v>4206</v>
      </c>
      <c r="I74" s="108" t="s">
        <v>4395</v>
      </c>
      <c r="J74" s="108">
        <v>840</v>
      </c>
      <c r="K74" s="114">
        <v>0.08</v>
      </c>
      <c r="L74" s="110">
        <v>6.3E-2</v>
      </c>
      <c r="M74" s="109">
        <v>52.888499999999993</v>
      </c>
      <c r="N74" s="110">
        <v>5.0400000000000002E-3</v>
      </c>
      <c r="O74" s="108">
        <v>0</v>
      </c>
      <c r="P74" s="108">
        <v>16</v>
      </c>
      <c r="Q74" s="111">
        <v>54.84</v>
      </c>
      <c r="R74" s="108" t="s">
        <v>4349</v>
      </c>
      <c r="S74" s="108" t="s">
        <v>4149</v>
      </c>
      <c r="T74" s="456" t="s">
        <v>4094</v>
      </c>
      <c r="U74" s="108"/>
      <c r="V74" s="112"/>
      <c r="W74" s="111"/>
      <c r="X74" s="113">
        <v>47</v>
      </c>
      <c r="Y74" s="3" t="s">
        <v>4101</v>
      </c>
      <c r="Z74" s="3" t="s">
        <v>56</v>
      </c>
      <c r="AA74" s="255" t="s">
        <v>57</v>
      </c>
      <c r="AB74" s="108" t="s">
        <v>4181</v>
      </c>
      <c r="AC74" s="106" t="s">
        <v>4122</v>
      </c>
      <c r="AD74" s="106"/>
      <c r="AE74" s="18"/>
      <c r="AF74" s="108"/>
      <c r="AG74" s="108" t="s">
        <v>4182</v>
      </c>
      <c r="AH74" s="108"/>
      <c r="AI74" s="108"/>
      <c r="AJ74" s="108"/>
      <c r="AK74" s="108">
        <v>0</v>
      </c>
      <c r="AL74" s="108">
        <v>0</v>
      </c>
      <c r="AM74" s="108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/>
      <c r="BE74" s="107"/>
      <c r="BF74" s="107"/>
      <c r="BG74" s="107"/>
      <c r="BH74" s="107"/>
      <c r="BI74" s="107"/>
      <c r="BJ74" s="107"/>
      <c r="BK74" s="107"/>
      <c r="BL74" s="107"/>
      <c r="BM74" s="107"/>
      <c r="BN74" s="107"/>
      <c r="BO74" s="107"/>
      <c r="BP74" s="107"/>
      <c r="BQ74" s="107"/>
      <c r="BR74" s="107"/>
      <c r="BS74" s="107"/>
      <c r="BV74" s="198" t="s">
        <v>61</v>
      </c>
      <c r="BW74" s="198" t="s">
        <v>4097</v>
      </c>
      <c r="BX74" s="198" t="s">
        <v>63</v>
      </c>
      <c r="BY74" s="344" t="s">
        <v>4396</v>
      </c>
      <c r="BZ74" s="198" t="s">
        <v>65</v>
      </c>
      <c r="CA74" s="198" t="s">
        <v>66</v>
      </c>
      <c r="CB74" s="344" t="s">
        <v>92</v>
      </c>
    </row>
    <row r="75" spans="1:80" s="198" customFormat="1" x14ac:dyDescent="0.25">
      <c r="A75" s="2" t="str">
        <f t="shared" si="2"/>
        <v>N-MF-LI-020070-E-XX-XX-XX-XX-03</v>
      </c>
      <c r="B75" s="2" t="s">
        <v>4397</v>
      </c>
      <c r="C75" s="2" t="s">
        <v>4398</v>
      </c>
      <c r="D75" s="2" t="s">
        <v>4346</v>
      </c>
      <c r="E75" s="2" t="s">
        <v>152</v>
      </c>
      <c r="F75" s="2" t="s">
        <v>50</v>
      </c>
      <c r="G75" s="108" t="s">
        <v>4399</v>
      </c>
      <c r="H75" s="108" t="s">
        <v>4206</v>
      </c>
      <c r="I75" s="108" t="s">
        <v>4400</v>
      </c>
      <c r="J75" s="108">
        <v>840</v>
      </c>
      <c r="K75" s="114">
        <v>0.08</v>
      </c>
      <c r="L75" s="110">
        <v>3.5000000000000003E-2</v>
      </c>
      <c r="M75" s="109">
        <v>29.3825</v>
      </c>
      <c r="N75" s="110">
        <v>2.8000000000000004E-3</v>
      </c>
      <c r="O75" s="108">
        <v>0</v>
      </c>
      <c r="P75" s="108">
        <v>16</v>
      </c>
      <c r="Q75" s="111">
        <v>82.26</v>
      </c>
      <c r="R75" s="108" t="s">
        <v>4349</v>
      </c>
      <c r="S75" s="108" t="s">
        <v>4149</v>
      </c>
      <c r="T75" s="456" t="s">
        <v>4094</v>
      </c>
      <c r="U75" s="108"/>
      <c r="V75" s="112"/>
      <c r="W75" s="111"/>
      <c r="X75" s="113">
        <v>94</v>
      </c>
      <c r="Y75" s="3" t="s">
        <v>4101</v>
      </c>
      <c r="Z75" s="3" t="s">
        <v>56</v>
      </c>
      <c r="AA75" s="255" t="s">
        <v>57</v>
      </c>
      <c r="AB75" s="108" t="s">
        <v>4181</v>
      </c>
      <c r="AC75" s="106" t="s">
        <v>4122</v>
      </c>
      <c r="AD75" s="106"/>
      <c r="AE75" s="18"/>
      <c r="AF75" s="108"/>
      <c r="AG75" s="108" t="s">
        <v>4182</v>
      </c>
      <c r="AH75" s="108"/>
      <c r="AI75" s="108"/>
      <c r="AJ75" s="108"/>
      <c r="AK75" s="108">
        <v>0</v>
      </c>
      <c r="AL75" s="108">
        <v>0</v>
      </c>
      <c r="AM75" s="108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  <c r="BH75" s="107"/>
      <c r="BI75" s="107"/>
      <c r="BJ75" s="107"/>
      <c r="BK75" s="107"/>
      <c r="BL75" s="107"/>
      <c r="BM75" s="107"/>
      <c r="BN75" s="107"/>
      <c r="BO75" s="107"/>
      <c r="BP75" s="107"/>
      <c r="BQ75" s="107"/>
      <c r="BR75" s="107"/>
      <c r="BS75" s="107"/>
      <c r="BV75" s="198" t="s">
        <v>61</v>
      </c>
      <c r="BW75" s="198" t="s">
        <v>4097</v>
      </c>
      <c r="BX75" s="198" t="s">
        <v>63</v>
      </c>
      <c r="BY75" s="344" t="s">
        <v>4401</v>
      </c>
      <c r="BZ75" s="198" t="s">
        <v>65</v>
      </c>
      <c r="CA75" s="198" t="s">
        <v>66</v>
      </c>
      <c r="CB75" s="344" t="s">
        <v>92</v>
      </c>
    </row>
    <row r="76" spans="1:80" s="198" customFormat="1" x14ac:dyDescent="0.25">
      <c r="A76" s="2" t="str">
        <f t="shared" si="2"/>
        <v>N-MF-LI-020071-E-XX-XX-XX-XX-03</v>
      </c>
      <c r="B76" s="2" t="s">
        <v>4402</v>
      </c>
      <c r="C76" s="2" t="s">
        <v>4403</v>
      </c>
      <c r="D76" s="2" t="s">
        <v>4346</v>
      </c>
      <c r="E76" s="2" t="s">
        <v>152</v>
      </c>
      <c r="F76" s="2" t="s">
        <v>50</v>
      </c>
      <c r="G76" s="108" t="s">
        <v>4404</v>
      </c>
      <c r="H76" s="108" t="s">
        <v>4206</v>
      </c>
      <c r="I76" s="108" t="s">
        <v>4405</v>
      </c>
      <c r="J76" s="108">
        <v>840</v>
      </c>
      <c r="K76" s="114">
        <v>0.08</v>
      </c>
      <c r="L76" s="110">
        <v>2E-3</v>
      </c>
      <c r="M76" s="109">
        <v>1.6789999999999998</v>
      </c>
      <c r="N76" s="110">
        <v>1.6000000000000001E-4</v>
      </c>
      <c r="O76" s="108">
        <v>0</v>
      </c>
      <c r="P76" s="108">
        <v>16</v>
      </c>
      <c r="Q76" s="111">
        <v>109.68</v>
      </c>
      <c r="R76" s="108" t="s">
        <v>4349</v>
      </c>
      <c r="S76" s="108" t="s">
        <v>4149</v>
      </c>
      <c r="T76" s="456" t="s">
        <v>4094</v>
      </c>
      <c r="U76" s="108"/>
      <c r="V76" s="112"/>
      <c r="W76" s="111"/>
      <c r="X76" s="113">
        <v>94</v>
      </c>
      <c r="Y76" s="3" t="s">
        <v>4101</v>
      </c>
      <c r="Z76" s="3" t="s">
        <v>56</v>
      </c>
      <c r="AA76" s="255" t="s">
        <v>57</v>
      </c>
      <c r="AB76" s="108" t="s">
        <v>4181</v>
      </c>
      <c r="AC76" s="106" t="s">
        <v>4122</v>
      </c>
      <c r="AD76" s="106"/>
      <c r="AE76" s="18"/>
      <c r="AF76" s="108"/>
      <c r="AG76" s="108" t="s">
        <v>4182</v>
      </c>
      <c r="AH76" s="108"/>
      <c r="AI76" s="108"/>
      <c r="AJ76" s="108"/>
      <c r="AK76" s="108">
        <v>0</v>
      </c>
      <c r="AL76" s="108">
        <v>0</v>
      </c>
      <c r="AM76" s="108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7"/>
      <c r="BK76" s="107"/>
      <c r="BL76" s="107"/>
      <c r="BM76" s="107"/>
      <c r="BN76" s="107"/>
      <c r="BO76" s="107"/>
      <c r="BP76" s="107"/>
      <c r="BQ76" s="107"/>
      <c r="BR76" s="107"/>
      <c r="BS76" s="107"/>
      <c r="BV76" s="198" t="s">
        <v>61</v>
      </c>
      <c r="BW76" s="198" t="s">
        <v>4097</v>
      </c>
      <c r="BX76" s="198" t="s">
        <v>63</v>
      </c>
      <c r="BY76" s="344" t="s">
        <v>4406</v>
      </c>
      <c r="BZ76" s="198" t="s">
        <v>65</v>
      </c>
      <c r="CA76" s="198" t="s">
        <v>66</v>
      </c>
      <c r="CB76" s="344" t="s">
        <v>92</v>
      </c>
    </row>
    <row r="77" spans="1:80" s="198" customFormat="1" x14ac:dyDescent="0.25">
      <c r="A77" s="2" t="str">
        <f t="shared" si="2"/>
        <v>N-MF-LI-020072-E-XX-XX-XX-XX-02</v>
      </c>
      <c r="B77" s="2" t="s">
        <v>4407</v>
      </c>
      <c r="C77" s="2" t="s">
        <v>4408</v>
      </c>
      <c r="D77" s="2" t="s">
        <v>4346</v>
      </c>
      <c r="E77" s="2" t="s">
        <v>142</v>
      </c>
      <c r="F77" s="2" t="s">
        <v>50</v>
      </c>
      <c r="G77" s="108" t="s">
        <v>4347</v>
      </c>
      <c r="H77" s="108" t="s">
        <v>4234</v>
      </c>
      <c r="I77" s="108" t="s">
        <v>4409</v>
      </c>
      <c r="J77" s="108">
        <v>4380</v>
      </c>
      <c r="K77" s="109">
        <v>0</v>
      </c>
      <c r="L77" s="110">
        <v>7.0000000000000001E-3</v>
      </c>
      <c r="M77" s="115">
        <v>30.66</v>
      </c>
      <c r="N77" s="109">
        <v>0</v>
      </c>
      <c r="O77" s="108">
        <v>0</v>
      </c>
      <c r="P77" s="108">
        <v>10</v>
      </c>
      <c r="Q77" s="111">
        <v>27.42</v>
      </c>
      <c r="R77" s="108" t="s">
        <v>4349</v>
      </c>
      <c r="S77" s="108" t="s">
        <v>4093</v>
      </c>
      <c r="T77" s="456" t="s">
        <v>4094</v>
      </c>
      <c r="U77" s="108"/>
      <c r="V77" s="112"/>
      <c r="W77" s="111"/>
      <c r="X77" s="113">
        <v>47</v>
      </c>
      <c r="Y77" s="3" t="s">
        <v>4101</v>
      </c>
      <c r="Z77" s="3" t="s">
        <v>56</v>
      </c>
      <c r="AA77" s="255" t="s">
        <v>57</v>
      </c>
      <c r="AB77" s="108" t="s">
        <v>4113</v>
      </c>
      <c r="AC77" s="106" t="s">
        <v>4166</v>
      </c>
      <c r="AD77" s="106"/>
      <c r="AE77" s="18"/>
      <c r="AF77" s="108"/>
      <c r="AG77" s="108" t="s">
        <v>4167</v>
      </c>
      <c r="AH77" s="108"/>
      <c r="AI77" s="108"/>
      <c r="AJ77" s="108"/>
      <c r="AK77" s="108">
        <v>0</v>
      </c>
      <c r="AL77" s="108">
        <v>0</v>
      </c>
      <c r="AM77" s="108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7"/>
      <c r="BD77" s="107"/>
      <c r="BE77" s="107"/>
      <c r="BF77" s="107"/>
      <c r="BG77" s="107"/>
      <c r="BH77" s="107"/>
      <c r="BI77" s="107"/>
      <c r="BJ77" s="107"/>
      <c r="BK77" s="107"/>
      <c r="BL77" s="107"/>
      <c r="BM77" s="107"/>
      <c r="BN77" s="107"/>
      <c r="BO77" s="107"/>
      <c r="BP77" s="107"/>
      <c r="BQ77" s="107"/>
      <c r="BR77" s="107"/>
      <c r="BS77" s="107"/>
      <c r="BV77" s="198" t="s">
        <v>61</v>
      </c>
      <c r="BW77" s="198" t="s">
        <v>4097</v>
      </c>
      <c r="BX77" s="198" t="s">
        <v>63</v>
      </c>
      <c r="BY77" s="344" t="s">
        <v>4410</v>
      </c>
      <c r="BZ77" s="198" t="s">
        <v>65</v>
      </c>
      <c r="CA77" s="198" t="s">
        <v>66</v>
      </c>
      <c r="CB77" s="344" t="s">
        <v>67</v>
      </c>
    </row>
    <row r="78" spans="1:80" s="198" customFormat="1" x14ac:dyDescent="0.25">
      <c r="A78" s="2" t="str">
        <f t="shared" si="2"/>
        <v>N-MF-LI-020073-E-XX-XX-XX-XX-02</v>
      </c>
      <c r="B78" s="2" t="s">
        <v>4411</v>
      </c>
      <c r="C78" s="2" t="s">
        <v>4412</v>
      </c>
      <c r="D78" s="2" t="s">
        <v>4346</v>
      </c>
      <c r="E78" s="2" t="s">
        <v>142</v>
      </c>
      <c r="F78" s="2" t="s">
        <v>50</v>
      </c>
      <c r="G78" s="108" t="s">
        <v>4353</v>
      </c>
      <c r="H78" s="108" t="s">
        <v>4238</v>
      </c>
      <c r="I78" s="108" t="s">
        <v>4409</v>
      </c>
      <c r="J78" s="108">
        <v>4380</v>
      </c>
      <c r="K78" s="109">
        <v>0</v>
      </c>
      <c r="L78" s="110">
        <v>3.2000000000000001E-2</v>
      </c>
      <c r="M78" s="115">
        <v>140.16</v>
      </c>
      <c r="N78" s="109">
        <v>0</v>
      </c>
      <c r="O78" s="108">
        <v>0</v>
      </c>
      <c r="P78" s="108">
        <v>10</v>
      </c>
      <c r="Q78" s="111">
        <v>27.42</v>
      </c>
      <c r="R78" s="108" t="s">
        <v>4349</v>
      </c>
      <c r="S78" s="108" t="s">
        <v>4093</v>
      </c>
      <c r="T78" s="456" t="s">
        <v>4094</v>
      </c>
      <c r="U78" s="108"/>
      <c r="V78" s="112"/>
      <c r="W78" s="111"/>
      <c r="X78" s="113">
        <v>47</v>
      </c>
      <c r="Y78" s="3" t="s">
        <v>4101</v>
      </c>
      <c r="Z78" s="3" t="s">
        <v>56</v>
      </c>
      <c r="AA78" s="255" t="s">
        <v>57</v>
      </c>
      <c r="AB78" s="108" t="s">
        <v>4113</v>
      </c>
      <c r="AC78" s="106" t="s">
        <v>4166</v>
      </c>
      <c r="AD78" s="106"/>
      <c r="AE78" s="18"/>
      <c r="AF78" s="108"/>
      <c r="AG78" s="108" t="s">
        <v>4167</v>
      </c>
      <c r="AH78" s="108"/>
      <c r="AI78" s="108"/>
      <c r="AJ78" s="108"/>
      <c r="AK78" s="108">
        <v>0</v>
      </c>
      <c r="AL78" s="108">
        <v>0</v>
      </c>
      <c r="AM78" s="108"/>
      <c r="AR78" s="107"/>
      <c r="AS78" s="107"/>
      <c r="AT78" s="107"/>
      <c r="AU78" s="107"/>
      <c r="AV78" s="107"/>
      <c r="AW78" s="107"/>
      <c r="AX78" s="107"/>
      <c r="AY78" s="107"/>
      <c r="AZ78" s="107"/>
      <c r="BA78" s="107"/>
      <c r="BB78" s="107"/>
      <c r="BC78" s="107"/>
      <c r="BD78" s="107"/>
      <c r="BE78" s="107"/>
      <c r="BF78" s="107"/>
      <c r="BG78" s="107"/>
      <c r="BH78" s="107"/>
      <c r="BI78" s="107"/>
      <c r="BJ78" s="107"/>
      <c r="BK78" s="107"/>
      <c r="BL78" s="107"/>
      <c r="BM78" s="107"/>
      <c r="BN78" s="107"/>
      <c r="BO78" s="107"/>
      <c r="BP78" s="107"/>
      <c r="BQ78" s="107"/>
      <c r="BR78" s="107"/>
      <c r="BS78" s="107"/>
      <c r="BV78" s="198" t="s">
        <v>61</v>
      </c>
      <c r="BW78" s="198" t="s">
        <v>4097</v>
      </c>
      <c r="BX78" s="198" t="s">
        <v>63</v>
      </c>
      <c r="BY78" s="344" t="s">
        <v>4413</v>
      </c>
      <c r="BZ78" s="198" t="s">
        <v>65</v>
      </c>
      <c r="CA78" s="198" t="s">
        <v>66</v>
      </c>
      <c r="CB78" s="344" t="s">
        <v>67</v>
      </c>
    </row>
    <row r="79" spans="1:80" s="198" customFormat="1" x14ac:dyDescent="0.25">
      <c r="A79" s="2" t="str">
        <f t="shared" si="2"/>
        <v>N-MF-LI-020074-E-XX-XX-XX-XX-02</v>
      </c>
      <c r="B79" s="2" t="s">
        <v>4414</v>
      </c>
      <c r="C79" s="2" t="s">
        <v>4415</v>
      </c>
      <c r="D79" s="2" t="s">
        <v>4346</v>
      </c>
      <c r="E79" s="2" t="s">
        <v>142</v>
      </c>
      <c r="F79" s="2" t="s">
        <v>50</v>
      </c>
      <c r="G79" s="108" t="s">
        <v>4357</v>
      </c>
      <c r="H79" s="108" t="s">
        <v>4238</v>
      </c>
      <c r="I79" s="108" t="s">
        <v>4358</v>
      </c>
      <c r="J79" s="108">
        <v>4380</v>
      </c>
      <c r="K79" s="109">
        <v>0</v>
      </c>
      <c r="L79" s="110">
        <v>0.02</v>
      </c>
      <c r="M79" s="115">
        <v>87.600000000000009</v>
      </c>
      <c r="N79" s="109">
        <v>0</v>
      </c>
      <c r="O79" s="108">
        <v>0</v>
      </c>
      <c r="P79" s="108">
        <v>10</v>
      </c>
      <c r="Q79" s="111">
        <v>54.84</v>
      </c>
      <c r="R79" s="108" t="s">
        <v>4349</v>
      </c>
      <c r="S79" s="108" t="s">
        <v>4093</v>
      </c>
      <c r="T79" s="456" t="s">
        <v>4094</v>
      </c>
      <c r="U79" s="108"/>
      <c r="V79" s="112"/>
      <c r="W79" s="111"/>
      <c r="X79" s="113">
        <v>47</v>
      </c>
      <c r="Y79" s="3" t="s">
        <v>4101</v>
      </c>
      <c r="Z79" s="3" t="s">
        <v>56</v>
      </c>
      <c r="AA79" s="255" t="s">
        <v>57</v>
      </c>
      <c r="AB79" s="108" t="s">
        <v>4113</v>
      </c>
      <c r="AC79" s="106" t="s">
        <v>4166</v>
      </c>
      <c r="AD79" s="106"/>
      <c r="AE79" s="18"/>
      <c r="AF79" s="108"/>
      <c r="AG79" s="108" t="s">
        <v>4167</v>
      </c>
      <c r="AH79" s="108"/>
      <c r="AI79" s="108"/>
      <c r="AJ79" s="108"/>
      <c r="AK79" s="108">
        <v>0</v>
      </c>
      <c r="AL79" s="108">
        <v>0</v>
      </c>
      <c r="AM79" s="108"/>
      <c r="AR79" s="107"/>
      <c r="AS79" s="107"/>
      <c r="AT79" s="107"/>
      <c r="AU79" s="107"/>
      <c r="AV79" s="107"/>
      <c r="AW79" s="107"/>
      <c r="AX79" s="107"/>
      <c r="AY79" s="107"/>
      <c r="AZ79" s="107"/>
      <c r="BA79" s="107"/>
      <c r="BB79" s="107"/>
      <c r="BC79" s="107"/>
      <c r="BD79" s="107"/>
      <c r="BE79" s="107"/>
      <c r="BF79" s="107"/>
      <c r="BG79" s="107"/>
      <c r="BH79" s="107"/>
      <c r="BI79" s="107"/>
      <c r="BJ79" s="107"/>
      <c r="BK79" s="107"/>
      <c r="BL79" s="107"/>
      <c r="BM79" s="107"/>
      <c r="BN79" s="107"/>
      <c r="BO79" s="107"/>
      <c r="BP79" s="107"/>
      <c r="BQ79" s="107"/>
      <c r="BR79" s="107"/>
      <c r="BS79" s="107"/>
      <c r="BV79" s="198" t="s">
        <v>61</v>
      </c>
      <c r="BW79" s="198" t="s">
        <v>4097</v>
      </c>
      <c r="BX79" s="198" t="s">
        <v>63</v>
      </c>
      <c r="BY79" s="344" t="s">
        <v>4416</v>
      </c>
      <c r="BZ79" s="198" t="s">
        <v>65</v>
      </c>
      <c r="CA79" s="198" t="s">
        <v>66</v>
      </c>
      <c r="CB79" s="344" t="s">
        <v>67</v>
      </c>
    </row>
    <row r="80" spans="1:80" s="198" customFormat="1" x14ac:dyDescent="0.25">
      <c r="A80" s="2" t="str">
        <f t="shared" si="2"/>
        <v>N-MF-LI-020075-E-XX-XX-XX-XX-03</v>
      </c>
      <c r="B80" s="2" t="s">
        <v>4417</v>
      </c>
      <c r="C80" s="2" t="s">
        <v>4418</v>
      </c>
      <c r="D80" s="2" t="s">
        <v>4346</v>
      </c>
      <c r="E80" s="2" t="s">
        <v>152</v>
      </c>
      <c r="F80" s="2" t="s">
        <v>50</v>
      </c>
      <c r="G80" s="108" t="s">
        <v>4362</v>
      </c>
      <c r="H80" s="108" t="s">
        <v>4246</v>
      </c>
      <c r="I80" s="108" t="s">
        <v>4390</v>
      </c>
      <c r="J80" s="108">
        <v>4380</v>
      </c>
      <c r="K80" s="109">
        <v>0</v>
      </c>
      <c r="L80" s="110">
        <v>5.4999999999999997E-3</v>
      </c>
      <c r="M80" s="109">
        <v>24.09</v>
      </c>
      <c r="N80" s="109">
        <v>0</v>
      </c>
      <c r="O80" s="108">
        <v>0</v>
      </c>
      <c r="P80" s="108">
        <v>10</v>
      </c>
      <c r="Q80" s="111">
        <v>27.42</v>
      </c>
      <c r="R80" s="108" t="s">
        <v>4349</v>
      </c>
      <c r="S80" s="108" t="s">
        <v>4093</v>
      </c>
      <c r="T80" s="456" t="s">
        <v>4094</v>
      </c>
      <c r="U80" s="108"/>
      <c r="V80" s="112"/>
      <c r="W80" s="111"/>
      <c r="X80" s="113">
        <v>47</v>
      </c>
      <c r="Y80" s="3" t="s">
        <v>4101</v>
      </c>
      <c r="Z80" s="3" t="s">
        <v>56</v>
      </c>
      <c r="AA80" s="255" t="s">
        <v>57</v>
      </c>
      <c r="AB80" s="108" t="s">
        <v>4181</v>
      </c>
      <c r="AC80" s="106" t="s">
        <v>4122</v>
      </c>
      <c r="AD80" s="106"/>
      <c r="AE80" s="18"/>
      <c r="AF80" s="108"/>
      <c r="AG80" s="108" t="s">
        <v>4182</v>
      </c>
      <c r="AH80" s="108"/>
      <c r="AI80" s="108"/>
      <c r="AJ80" s="108"/>
      <c r="AK80" s="108">
        <v>0</v>
      </c>
      <c r="AL80" s="108">
        <v>0</v>
      </c>
      <c r="AM80" s="108"/>
      <c r="AR80" s="107"/>
      <c r="AS80" s="107"/>
      <c r="AT80" s="107"/>
      <c r="AU80" s="107"/>
      <c r="AV80" s="107"/>
      <c r="AW80" s="107"/>
      <c r="AX80" s="107"/>
      <c r="AY80" s="107"/>
      <c r="AZ80" s="107"/>
      <c r="BA80" s="107"/>
      <c r="BB80" s="107"/>
      <c r="BC80" s="107"/>
      <c r="BD80" s="107"/>
      <c r="BE80" s="107"/>
      <c r="BF80" s="107"/>
      <c r="BG80" s="107"/>
      <c r="BH80" s="107"/>
      <c r="BI80" s="107"/>
      <c r="BJ80" s="107"/>
      <c r="BK80" s="107"/>
      <c r="BL80" s="107"/>
      <c r="BM80" s="107"/>
      <c r="BN80" s="107"/>
      <c r="BO80" s="107"/>
      <c r="BP80" s="107"/>
      <c r="BQ80" s="107"/>
      <c r="BR80" s="107"/>
      <c r="BS80" s="107"/>
      <c r="BV80" s="198" t="s">
        <v>61</v>
      </c>
      <c r="BW80" s="198" t="s">
        <v>4097</v>
      </c>
      <c r="BX80" s="198" t="s">
        <v>63</v>
      </c>
      <c r="BY80" s="344" t="s">
        <v>4419</v>
      </c>
      <c r="BZ80" s="198" t="s">
        <v>65</v>
      </c>
      <c r="CA80" s="198" t="s">
        <v>66</v>
      </c>
      <c r="CB80" s="344" t="s">
        <v>92</v>
      </c>
    </row>
    <row r="81" spans="1:80" s="198" customFormat="1" x14ac:dyDescent="0.25">
      <c r="A81" s="2" t="str">
        <f t="shared" si="2"/>
        <v>N-MF-LI-020076-E-XX-XX-XX-XX-03</v>
      </c>
      <c r="B81" s="2" t="s">
        <v>4420</v>
      </c>
      <c r="C81" s="2" t="s">
        <v>4421</v>
      </c>
      <c r="D81" s="2" t="s">
        <v>4346</v>
      </c>
      <c r="E81" s="2" t="s">
        <v>152</v>
      </c>
      <c r="F81" s="2" t="s">
        <v>50</v>
      </c>
      <c r="G81" s="108" t="s">
        <v>4367</v>
      </c>
      <c r="H81" s="108" t="s">
        <v>4250</v>
      </c>
      <c r="I81" s="108" t="s">
        <v>4363</v>
      </c>
      <c r="J81" s="108">
        <v>4380</v>
      </c>
      <c r="K81" s="109">
        <v>0</v>
      </c>
      <c r="L81" s="110">
        <v>3.3500000000000002E-2</v>
      </c>
      <c r="M81" s="109">
        <v>146.73000000000002</v>
      </c>
      <c r="N81" s="109">
        <v>0</v>
      </c>
      <c r="O81" s="108">
        <v>0</v>
      </c>
      <c r="P81" s="108">
        <v>10</v>
      </c>
      <c r="Q81" s="111">
        <v>27.42</v>
      </c>
      <c r="R81" s="108" t="s">
        <v>4349</v>
      </c>
      <c r="S81" s="108" t="s">
        <v>4093</v>
      </c>
      <c r="T81" s="456" t="s">
        <v>4094</v>
      </c>
      <c r="U81" s="108"/>
      <c r="V81" s="112"/>
      <c r="W81" s="111"/>
      <c r="X81" s="113">
        <v>47</v>
      </c>
      <c r="Y81" s="3" t="s">
        <v>4101</v>
      </c>
      <c r="Z81" s="3" t="s">
        <v>56</v>
      </c>
      <c r="AA81" s="255" t="s">
        <v>57</v>
      </c>
      <c r="AB81" s="108" t="s">
        <v>4181</v>
      </c>
      <c r="AC81" s="106" t="s">
        <v>4122</v>
      </c>
      <c r="AD81" s="106"/>
      <c r="AE81" s="18"/>
      <c r="AF81" s="108"/>
      <c r="AG81" s="108" t="s">
        <v>4182</v>
      </c>
      <c r="AH81" s="108"/>
      <c r="AI81" s="108"/>
      <c r="AJ81" s="108"/>
      <c r="AK81" s="108">
        <v>0</v>
      </c>
      <c r="AL81" s="108">
        <v>0</v>
      </c>
      <c r="AM81" s="108"/>
      <c r="AR81" s="107"/>
      <c r="AS81" s="107"/>
      <c r="AT81" s="107"/>
      <c r="AU81" s="107"/>
      <c r="AV81" s="107"/>
      <c r="AW81" s="107"/>
      <c r="AX81" s="107"/>
      <c r="AY81" s="107"/>
      <c r="AZ81" s="107"/>
      <c r="BA81" s="107"/>
      <c r="BB81" s="107"/>
      <c r="BC81" s="107"/>
      <c r="BD81" s="107"/>
      <c r="BE81" s="107"/>
      <c r="BF81" s="107"/>
      <c r="BG81" s="107"/>
      <c r="BH81" s="107"/>
      <c r="BI81" s="107"/>
      <c r="BJ81" s="107"/>
      <c r="BK81" s="107"/>
      <c r="BL81" s="107"/>
      <c r="BM81" s="107"/>
      <c r="BN81" s="107"/>
      <c r="BO81" s="107"/>
      <c r="BP81" s="107"/>
      <c r="BQ81" s="107"/>
      <c r="BR81" s="107"/>
      <c r="BS81" s="107"/>
      <c r="BV81" s="198" t="s">
        <v>61</v>
      </c>
      <c r="BW81" s="198" t="s">
        <v>4097</v>
      </c>
      <c r="BX81" s="198" t="s">
        <v>63</v>
      </c>
      <c r="BY81" s="344" t="s">
        <v>4422</v>
      </c>
      <c r="BZ81" s="198" t="s">
        <v>65</v>
      </c>
      <c r="CA81" s="198" t="s">
        <v>66</v>
      </c>
      <c r="CB81" s="344" t="s">
        <v>92</v>
      </c>
    </row>
    <row r="82" spans="1:80" s="198" customFormat="1" x14ac:dyDescent="0.25">
      <c r="A82" s="2" t="str">
        <f t="shared" si="2"/>
        <v>N-MF-LI-020077-E-XX-XX-XX-XX-03</v>
      </c>
      <c r="B82" s="2" t="s">
        <v>4423</v>
      </c>
      <c r="C82" s="2" t="s">
        <v>4424</v>
      </c>
      <c r="D82" s="2" t="s">
        <v>4346</v>
      </c>
      <c r="E82" s="2" t="s">
        <v>152</v>
      </c>
      <c r="F82" s="2" t="s">
        <v>50</v>
      </c>
      <c r="G82" s="108" t="s">
        <v>4371</v>
      </c>
      <c r="H82" s="108" t="s">
        <v>4250</v>
      </c>
      <c r="I82" s="108" t="s">
        <v>4372</v>
      </c>
      <c r="J82" s="108">
        <v>4380</v>
      </c>
      <c r="K82" s="109">
        <v>0</v>
      </c>
      <c r="L82" s="110">
        <v>5.0000000000000001E-4</v>
      </c>
      <c r="M82" s="109">
        <v>2.19</v>
      </c>
      <c r="N82" s="109">
        <v>0</v>
      </c>
      <c r="O82" s="108">
        <v>0</v>
      </c>
      <c r="P82" s="108">
        <v>10</v>
      </c>
      <c r="Q82" s="111">
        <v>54.84</v>
      </c>
      <c r="R82" s="108" t="s">
        <v>4349</v>
      </c>
      <c r="S82" s="108" t="s">
        <v>4093</v>
      </c>
      <c r="T82" s="456" t="s">
        <v>4094</v>
      </c>
      <c r="U82" s="108"/>
      <c r="V82" s="112"/>
      <c r="W82" s="111"/>
      <c r="X82" s="113">
        <v>47</v>
      </c>
      <c r="Y82" s="3" t="s">
        <v>4101</v>
      </c>
      <c r="Z82" s="3" t="s">
        <v>56</v>
      </c>
      <c r="AA82" s="255" t="s">
        <v>57</v>
      </c>
      <c r="AB82" s="108" t="s">
        <v>4181</v>
      </c>
      <c r="AC82" s="106" t="s">
        <v>4122</v>
      </c>
      <c r="AD82" s="106"/>
      <c r="AE82" s="18"/>
      <c r="AF82" s="108"/>
      <c r="AG82" s="108" t="s">
        <v>4182</v>
      </c>
      <c r="AH82" s="108"/>
      <c r="AI82" s="108"/>
      <c r="AJ82" s="108"/>
      <c r="AK82" s="108">
        <v>0</v>
      </c>
      <c r="AL82" s="108">
        <v>0</v>
      </c>
      <c r="AM82" s="108"/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107"/>
      <c r="BG82" s="107"/>
      <c r="BH82" s="107"/>
      <c r="BI82" s="107"/>
      <c r="BJ82" s="107"/>
      <c r="BK82" s="107"/>
      <c r="BL82" s="107"/>
      <c r="BM82" s="107"/>
      <c r="BN82" s="107"/>
      <c r="BO82" s="107"/>
      <c r="BP82" s="107"/>
      <c r="BQ82" s="107"/>
      <c r="BR82" s="107"/>
      <c r="BS82" s="107"/>
      <c r="BV82" s="198" t="s">
        <v>61</v>
      </c>
      <c r="BW82" s="198" t="s">
        <v>4097</v>
      </c>
      <c r="BX82" s="198" t="s">
        <v>63</v>
      </c>
      <c r="BY82" s="344" t="s">
        <v>4425</v>
      </c>
      <c r="BZ82" s="198" t="s">
        <v>65</v>
      </c>
      <c r="CA82" s="198" t="s">
        <v>66</v>
      </c>
      <c r="CB82" s="344" t="s">
        <v>92</v>
      </c>
    </row>
    <row r="83" spans="1:80" s="198" customFormat="1" x14ac:dyDescent="0.25">
      <c r="A83" s="2" t="str">
        <f t="shared" si="2"/>
        <v>N-MF-LI-020078-E-XX-XX-XX-XX-03</v>
      </c>
      <c r="B83" s="2" t="s">
        <v>4426</v>
      </c>
      <c r="C83" s="2" t="s">
        <v>4427</v>
      </c>
      <c r="D83" s="2" t="s">
        <v>4346</v>
      </c>
      <c r="E83" s="2" t="s">
        <v>152</v>
      </c>
      <c r="F83" s="2" t="s">
        <v>50</v>
      </c>
      <c r="G83" s="108" t="s">
        <v>4376</v>
      </c>
      <c r="H83" s="108" t="s">
        <v>4257</v>
      </c>
      <c r="I83" s="108" t="s">
        <v>4363</v>
      </c>
      <c r="J83" s="108">
        <v>4380</v>
      </c>
      <c r="K83" s="109">
        <v>0</v>
      </c>
      <c r="L83" s="110">
        <v>7.0000000000000007E-2</v>
      </c>
      <c r="M83" s="109">
        <v>306.60000000000002</v>
      </c>
      <c r="N83" s="109">
        <v>0</v>
      </c>
      <c r="O83" s="108">
        <v>0</v>
      </c>
      <c r="P83" s="108">
        <v>10</v>
      </c>
      <c r="Q83" s="111">
        <v>27.42</v>
      </c>
      <c r="R83" s="108" t="s">
        <v>4349</v>
      </c>
      <c r="S83" s="108" t="s">
        <v>4093</v>
      </c>
      <c r="T83" s="456" t="s">
        <v>4094</v>
      </c>
      <c r="U83" s="108"/>
      <c r="V83" s="112"/>
      <c r="W83" s="111"/>
      <c r="X83" s="113">
        <v>47</v>
      </c>
      <c r="Y83" s="3" t="s">
        <v>4101</v>
      </c>
      <c r="Z83" s="3" t="s">
        <v>56</v>
      </c>
      <c r="AA83" s="255" t="s">
        <v>57</v>
      </c>
      <c r="AB83" s="108" t="s">
        <v>4181</v>
      </c>
      <c r="AC83" s="106" t="s">
        <v>4122</v>
      </c>
      <c r="AD83" s="106"/>
      <c r="AE83" s="18"/>
      <c r="AF83" s="108"/>
      <c r="AG83" s="108" t="s">
        <v>4182</v>
      </c>
      <c r="AH83" s="108"/>
      <c r="AI83" s="108"/>
      <c r="AJ83" s="108"/>
      <c r="AK83" s="108">
        <v>0</v>
      </c>
      <c r="AL83" s="108">
        <v>0</v>
      </c>
      <c r="AM83" s="108"/>
      <c r="AR83" s="107"/>
      <c r="AS83" s="107"/>
      <c r="AT83" s="107"/>
      <c r="AU83" s="107"/>
      <c r="AV83" s="107"/>
      <c r="AW83" s="107"/>
      <c r="AX83" s="107"/>
      <c r="AY83" s="107"/>
      <c r="AZ83" s="107"/>
      <c r="BA83" s="107"/>
      <c r="BB83" s="107"/>
      <c r="BC83" s="107"/>
      <c r="BD83" s="107"/>
      <c r="BE83" s="107"/>
      <c r="BF83" s="107"/>
      <c r="BG83" s="107"/>
      <c r="BH83" s="107"/>
      <c r="BI83" s="107"/>
      <c r="BJ83" s="107"/>
      <c r="BK83" s="107"/>
      <c r="BL83" s="107"/>
      <c r="BM83" s="107"/>
      <c r="BN83" s="107"/>
      <c r="BO83" s="107"/>
      <c r="BP83" s="107"/>
      <c r="BQ83" s="107"/>
      <c r="BR83" s="107"/>
      <c r="BS83" s="107"/>
      <c r="BV83" s="198" t="s">
        <v>61</v>
      </c>
      <c r="BW83" s="198" t="s">
        <v>4097</v>
      </c>
      <c r="BX83" s="198" t="s">
        <v>63</v>
      </c>
      <c r="BY83" s="344" t="s">
        <v>4428</v>
      </c>
      <c r="BZ83" s="198" t="s">
        <v>65</v>
      </c>
      <c r="CA83" s="198" t="s">
        <v>66</v>
      </c>
      <c r="CB83" s="344" t="s">
        <v>92</v>
      </c>
    </row>
    <row r="84" spans="1:80" s="198" customFormat="1" x14ac:dyDescent="0.25">
      <c r="A84" s="2" t="str">
        <f t="shared" si="2"/>
        <v>N-MF-LI-020079-E-XX-XX-XX-XX-03</v>
      </c>
      <c r="B84" s="2" t="s">
        <v>4429</v>
      </c>
      <c r="C84" s="2" t="s">
        <v>4430</v>
      </c>
      <c r="D84" s="2" t="s">
        <v>4346</v>
      </c>
      <c r="E84" s="2" t="s">
        <v>152</v>
      </c>
      <c r="F84" s="2" t="s">
        <v>50</v>
      </c>
      <c r="G84" s="108" t="s">
        <v>4380</v>
      </c>
      <c r="H84" s="108" t="s">
        <v>4257</v>
      </c>
      <c r="I84" s="108" t="s">
        <v>4395</v>
      </c>
      <c r="J84" s="108">
        <v>4380</v>
      </c>
      <c r="K84" s="109">
        <v>0</v>
      </c>
      <c r="L84" s="110">
        <v>3.6999999999999998E-2</v>
      </c>
      <c r="M84" s="109">
        <v>162.06</v>
      </c>
      <c r="N84" s="109">
        <v>0</v>
      </c>
      <c r="O84" s="108">
        <v>0</v>
      </c>
      <c r="P84" s="108">
        <v>10</v>
      </c>
      <c r="Q84" s="111">
        <v>54.84</v>
      </c>
      <c r="R84" s="108" t="s">
        <v>4349</v>
      </c>
      <c r="S84" s="108" t="s">
        <v>4093</v>
      </c>
      <c r="T84" s="456" t="s">
        <v>4094</v>
      </c>
      <c r="U84" s="108"/>
      <c r="V84" s="112"/>
      <c r="W84" s="111"/>
      <c r="X84" s="113">
        <v>47</v>
      </c>
      <c r="Y84" s="3" t="s">
        <v>4101</v>
      </c>
      <c r="Z84" s="3" t="s">
        <v>56</v>
      </c>
      <c r="AA84" s="255" t="s">
        <v>57</v>
      </c>
      <c r="AB84" s="108" t="s">
        <v>4181</v>
      </c>
      <c r="AC84" s="106" t="s">
        <v>4122</v>
      </c>
      <c r="AD84" s="106"/>
      <c r="AF84" s="108"/>
      <c r="AG84" s="108" t="s">
        <v>4182</v>
      </c>
      <c r="AH84" s="108"/>
      <c r="AI84" s="108"/>
      <c r="AJ84" s="108"/>
      <c r="AK84" s="108">
        <v>0</v>
      </c>
      <c r="AL84" s="108">
        <v>0</v>
      </c>
      <c r="AM84" s="108"/>
      <c r="AR84" s="107"/>
      <c r="AS84" s="107"/>
      <c r="AT84" s="107"/>
      <c r="AU84" s="107"/>
      <c r="AV84" s="107"/>
      <c r="AW84" s="107"/>
      <c r="AX84" s="107"/>
      <c r="AY84" s="107"/>
      <c r="AZ84" s="107"/>
      <c r="BA84" s="107"/>
      <c r="BB84" s="107"/>
      <c r="BC84" s="107"/>
      <c r="BD84" s="107"/>
      <c r="BE84" s="107"/>
      <c r="BF84" s="107"/>
      <c r="BG84" s="107"/>
      <c r="BH84" s="107"/>
      <c r="BI84" s="107"/>
      <c r="BJ84" s="107"/>
      <c r="BK84" s="107"/>
      <c r="BL84" s="107"/>
      <c r="BM84" s="107"/>
      <c r="BN84" s="107"/>
      <c r="BO84" s="107"/>
      <c r="BP84" s="107"/>
      <c r="BQ84" s="107"/>
      <c r="BR84" s="107"/>
      <c r="BS84" s="107"/>
      <c r="BV84" s="198" t="s">
        <v>61</v>
      </c>
      <c r="BW84" s="198" t="s">
        <v>4097</v>
      </c>
      <c r="BX84" s="198" t="s">
        <v>63</v>
      </c>
      <c r="BY84" s="344" t="s">
        <v>4431</v>
      </c>
      <c r="BZ84" s="198" t="s">
        <v>65</v>
      </c>
      <c r="CA84" s="198" t="s">
        <v>66</v>
      </c>
      <c r="CB84" s="344" t="s">
        <v>92</v>
      </c>
    </row>
    <row r="85" spans="1:80" s="198" customFormat="1" x14ac:dyDescent="0.25">
      <c r="A85" s="2" t="str">
        <f t="shared" si="2"/>
        <v>N-MF-LI-020080-E-XX-XX-XX-XX-03</v>
      </c>
      <c r="B85" s="2" t="s">
        <v>4432</v>
      </c>
      <c r="C85" s="2" t="s">
        <v>4433</v>
      </c>
      <c r="D85" s="2" t="s">
        <v>4346</v>
      </c>
      <c r="E85" s="2" t="s">
        <v>152</v>
      </c>
      <c r="F85" s="2" t="s">
        <v>50</v>
      </c>
      <c r="G85" s="108" t="s">
        <v>4384</v>
      </c>
      <c r="H85" s="108" t="s">
        <v>4257</v>
      </c>
      <c r="I85" s="108" t="s">
        <v>4385</v>
      </c>
      <c r="J85" s="108">
        <v>4380</v>
      </c>
      <c r="K85" s="109">
        <v>0</v>
      </c>
      <c r="L85" s="110">
        <v>8.9999999999999993E-3</v>
      </c>
      <c r="M85" s="109">
        <v>39.419999999999995</v>
      </c>
      <c r="N85" s="109">
        <v>0</v>
      </c>
      <c r="O85" s="108">
        <v>0</v>
      </c>
      <c r="P85" s="108">
        <v>10</v>
      </c>
      <c r="Q85" s="111">
        <v>82.26</v>
      </c>
      <c r="R85" s="108" t="s">
        <v>4349</v>
      </c>
      <c r="S85" s="108" t="s">
        <v>4093</v>
      </c>
      <c r="T85" s="456" t="s">
        <v>4094</v>
      </c>
      <c r="U85" s="108"/>
      <c r="V85" s="112"/>
      <c r="W85" s="111"/>
      <c r="X85" s="113">
        <v>94</v>
      </c>
      <c r="Y85" s="3" t="s">
        <v>4101</v>
      </c>
      <c r="Z85" s="3" t="s">
        <v>56</v>
      </c>
      <c r="AA85" s="255" t="s">
        <v>57</v>
      </c>
      <c r="AB85" s="108" t="s">
        <v>4181</v>
      </c>
      <c r="AC85" s="106" t="s">
        <v>4122</v>
      </c>
      <c r="AD85" s="106"/>
      <c r="AF85" s="108"/>
      <c r="AG85" s="108" t="s">
        <v>4182</v>
      </c>
      <c r="AH85" s="108"/>
      <c r="AI85" s="108"/>
      <c r="AJ85" s="108"/>
      <c r="AK85" s="108">
        <v>0</v>
      </c>
      <c r="AL85" s="108">
        <v>0</v>
      </c>
      <c r="AM85" s="108"/>
      <c r="AR85" s="107"/>
      <c r="AS85" s="107"/>
      <c r="AT85" s="107"/>
      <c r="AU85" s="107"/>
      <c r="AV85" s="107"/>
      <c r="AW85" s="107"/>
      <c r="AX85" s="107"/>
      <c r="AY85" s="107"/>
      <c r="AZ85" s="107"/>
      <c r="BA85" s="107"/>
      <c r="BB85" s="107"/>
      <c r="BC85" s="107"/>
      <c r="BD85" s="107"/>
      <c r="BE85" s="107"/>
      <c r="BF85" s="107"/>
      <c r="BG85" s="107"/>
      <c r="BH85" s="107"/>
      <c r="BI85" s="107"/>
      <c r="BJ85" s="107"/>
      <c r="BK85" s="107"/>
      <c r="BL85" s="107"/>
      <c r="BM85" s="107"/>
      <c r="BN85" s="107"/>
      <c r="BO85" s="107"/>
      <c r="BP85" s="107"/>
      <c r="BQ85" s="107"/>
      <c r="BR85" s="107"/>
      <c r="BS85" s="107"/>
      <c r="BV85" s="198" t="s">
        <v>61</v>
      </c>
      <c r="BW85" s="198" t="s">
        <v>4097</v>
      </c>
      <c r="BX85" s="198" t="s">
        <v>63</v>
      </c>
      <c r="BY85" s="344" t="s">
        <v>4434</v>
      </c>
      <c r="BZ85" s="198" t="s">
        <v>65</v>
      </c>
      <c r="CA85" s="198" t="s">
        <v>66</v>
      </c>
      <c r="CB85" s="344" t="s">
        <v>92</v>
      </c>
    </row>
    <row r="86" spans="1:80" s="198" customFormat="1" x14ac:dyDescent="0.25">
      <c r="A86" s="2" t="str">
        <f t="shared" si="2"/>
        <v>N-MF-LI-020081-E-XX-XX-XX-XX-03</v>
      </c>
      <c r="B86" s="2" t="s">
        <v>4435</v>
      </c>
      <c r="C86" s="2" t="s">
        <v>4436</v>
      </c>
      <c r="D86" s="2" t="s">
        <v>4346</v>
      </c>
      <c r="E86" s="2" t="s">
        <v>152</v>
      </c>
      <c r="F86" s="2" t="s">
        <v>50</v>
      </c>
      <c r="G86" s="108" t="s">
        <v>4389</v>
      </c>
      <c r="H86" s="108" t="s">
        <v>4267</v>
      </c>
      <c r="I86" s="108" t="s">
        <v>4390</v>
      </c>
      <c r="J86" s="108">
        <v>4380</v>
      </c>
      <c r="K86" s="109">
        <v>0</v>
      </c>
      <c r="L86" s="110">
        <v>9.6000000000000002E-2</v>
      </c>
      <c r="M86" s="109">
        <v>420.48</v>
      </c>
      <c r="N86" s="109">
        <v>0</v>
      </c>
      <c r="O86" s="108">
        <v>0</v>
      </c>
      <c r="P86" s="108">
        <v>10</v>
      </c>
      <c r="Q86" s="111">
        <v>27.42</v>
      </c>
      <c r="R86" s="108" t="s">
        <v>4349</v>
      </c>
      <c r="S86" s="108" t="s">
        <v>4093</v>
      </c>
      <c r="T86" s="456" t="s">
        <v>4094</v>
      </c>
      <c r="U86" s="108"/>
      <c r="V86" s="112"/>
      <c r="W86" s="111"/>
      <c r="X86" s="113">
        <v>47</v>
      </c>
      <c r="Y86" s="3" t="s">
        <v>4101</v>
      </c>
      <c r="Z86" s="3" t="s">
        <v>56</v>
      </c>
      <c r="AA86" s="255" t="s">
        <v>57</v>
      </c>
      <c r="AB86" s="108" t="s">
        <v>4181</v>
      </c>
      <c r="AC86" s="106" t="s">
        <v>4122</v>
      </c>
      <c r="AD86" s="106"/>
      <c r="AF86" s="108"/>
      <c r="AG86" s="108" t="s">
        <v>4182</v>
      </c>
      <c r="AH86" s="108"/>
      <c r="AI86" s="108"/>
      <c r="AJ86" s="108"/>
      <c r="AK86" s="108">
        <v>0</v>
      </c>
      <c r="AL86" s="108">
        <v>0</v>
      </c>
      <c r="AM86" s="108"/>
      <c r="AR86" s="107"/>
      <c r="AS86" s="107"/>
      <c r="AT86" s="107"/>
      <c r="AU86" s="107"/>
      <c r="AV86" s="107"/>
      <c r="AW86" s="107"/>
      <c r="AX86" s="107"/>
      <c r="AY86" s="107"/>
      <c r="AZ86" s="107"/>
      <c r="BA86" s="107"/>
      <c r="BB86" s="107"/>
      <c r="BC86" s="107"/>
      <c r="BD86" s="107"/>
      <c r="BE86" s="107"/>
      <c r="BF86" s="107"/>
      <c r="BG86" s="107"/>
      <c r="BH86" s="107"/>
      <c r="BI86" s="107"/>
      <c r="BJ86" s="107"/>
      <c r="BK86" s="107"/>
      <c r="BL86" s="107"/>
      <c r="BM86" s="107"/>
      <c r="BN86" s="107"/>
      <c r="BO86" s="107"/>
      <c r="BP86" s="107"/>
      <c r="BQ86" s="107"/>
      <c r="BR86" s="107"/>
      <c r="BS86" s="107"/>
      <c r="BV86" s="198" t="s">
        <v>61</v>
      </c>
      <c r="BW86" s="198" t="s">
        <v>4097</v>
      </c>
      <c r="BX86" s="198" t="s">
        <v>63</v>
      </c>
      <c r="BY86" s="344" t="s">
        <v>4437</v>
      </c>
      <c r="BZ86" s="198" t="s">
        <v>65</v>
      </c>
      <c r="CA86" s="198" t="s">
        <v>66</v>
      </c>
      <c r="CB86" s="344" t="s">
        <v>92</v>
      </c>
    </row>
    <row r="87" spans="1:80" s="198" customFormat="1" x14ac:dyDescent="0.25">
      <c r="A87" s="2" t="str">
        <f t="shared" si="2"/>
        <v>N-MF-LI-020082-E-XX-XX-XX-XX-03</v>
      </c>
      <c r="B87" s="2" t="s">
        <v>4438</v>
      </c>
      <c r="C87" s="2" t="s">
        <v>4439</v>
      </c>
      <c r="D87" s="2" t="s">
        <v>4346</v>
      </c>
      <c r="E87" s="2" t="s">
        <v>152</v>
      </c>
      <c r="F87" s="2" t="s">
        <v>50</v>
      </c>
      <c r="G87" s="108" t="s">
        <v>4394</v>
      </c>
      <c r="H87" s="108" t="s">
        <v>4267</v>
      </c>
      <c r="I87" s="108" t="s">
        <v>4372</v>
      </c>
      <c r="J87" s="108">
        <v>4380</v>
      </c>
      <c r="K87" s="109">
        <v>0</v>
      </c>
      <c r="L87" s="110">
        <v>6.3E-2</v>
      </c>
      <c r="M87" s="109">
        <v>275.94</v>
      </c>
      <c r="N87" s="109">
        <v>0</v>
      </c>
      <c r="O87" s="108">
        <v>0</v>
      </c>
      <c r="P87" s="108">
        <v>10</v>
      </c>
      <c r="Q87" s="111">
        <v>54.84</v>
      </c>
      <c r="R87" s="108" t="s">
        <v>4349</v>
      </c>
      <c r="S87" s="108" t="s">
        <v>4093</v>
      </c>
      <c r="T87" s="456" t="s">
        <v>4094</v>
      </c>
      <c r="U87" s="108"/>
      <c r="V87" s="112"/>
      <c r="W87" s="111"/>
      <c r="X87" s="113">
        <v>47</v>
      </c>
      <c r="Y87" s="3" t="s">
        <v>4101</v>
      </c>
      <c r="Z87" s="3" t="s">
        <v>56</v>
      </c>
      <c r="AA87" s="255" t="s">
        <v>57</v>
      </c>
      <c r="AB87" s="108" t="s">
        <v>4181</v>
      </c>
      <c r="AC87" s="106" t="s">
        <v>4122</v>
      </c>
      <c r="AD87" s="106"/>
      <c r="AF87" s="108"/>
      <c r="AG87" s="108" t="s">
        <v>4182</v>
      </c>
      <c r="AH87" s="108"/>
      <c r="AI87" s="108"/>
      <c r="AJ87" s="108"/>
      <c r="AK87" s="108">
        <v>0</v>
      </c>
      <c r="AL87" s="108">
        <v>0</v>
      </c>
      <c r="AM87" s="108"/>
      <c r="AR87" s="107"/>
      <c r="AS87" s="107"/>
      <c r="AT87" s="107"/>
      <c r="AU87" s="107"/>
      <c r="AV87" s="107"/>
      <c r="AW87" s="107"/>
      <c r="AX87" s="107"/>
      <c r="AY87" s="107"/>
      <c r="AZ87" s="107"/>
      <c r="BA87" s="107"/>
      <c r="BB87" s="107"/>
      <c r="BC87" s="107"/>
      <c r="BD87" s="107"/>
      <c r="BE87" s="107"/>
      <c r="BF87" s="107"/>
      <c r="BG87" s="107"/>
      <c r="BH87" s="107"/>
      <c r="BI87" s="107"/>
      <c r="BJ87" s="107"/>
      <c r="BK87" s="107"/>
      <c r="BL87" s="107"/>
      <c r="BM87" s="107"/>
      <c r="BN87" s="107"/>
      <c r="BO87" s="107"/>
      <c r="BP87" s="107"/>
      <c r="BQ87" s="107"/>
      <c r="BR87" s="107"/>
      <c r="BS87" s="107"/>
      <c r="BV87" s="198" t="s">
        <v>61</v>
      </c>
      <c r="BW87" s="198" t="s">
        <v>4097</v>
      </c>
      <c r="BX87" s="198" t="s">
        <v>63</v>
      </c>
      <c r="BY87" s="344" t="s">
        <v>4440</v>
      </c>
      <c r="BZ87" s="198" t="s">
        <v>65</v>
      </c>
      <c r="CA87" s="198" t="s">
        <v>66</v>
      </c>
      <c r="CB87" s="344" t="s">
        <v>92</v>
      </c>
    </row>
    <row r="88" spans="1:80" s="198" customFormat="1" x14ac:dyDescent="0.25">
      <c r="A88" s="2" t="str">
        <f t="shared" si="2"/>
        <v>N-MF-LI-020083-E-XX-XX-XX-XX-03</v>
      </c>
      <c r="B88" s="2" t="s">
        <v>4441</v>
      </c>
      <c r="C88" s="2" t="s">
        <v>4442</v>
      </c>
      <c r="D88" s="2" t="s">
        <v>4346</v>
      </c>
      <c r="E88" s="2" t="s">
        <v>152</v>
      </c>
      <c r="F88" s="2" t="s">
        <v>50</v>
      </c>
      <c r="G88" s="108" t="s">
        <v>4399</v>
      </c>
      <c r="H88" s="108" t="s">
        <v>4267</v>
      </c>
      <c r="I88" s="108" t="s">
        <v>4400</v>
      </c>
      <c r="J88" s="108">
        <v>4380</v>
      </c>
      <c r="K88" s="109">
        <v>0</v>
      </c>
      <c r="L88" s="110">
        <v>3.5000000000000003E-2</v>
      </c>
      <c r="M88" s="109">
        <v>153.30000000000001</v>
      </c>
      <c r="N88" s="109">
        <v>0</v>
      </c>
      <c r="O88" s="108">
        <v>0</v>
      </c>
      <c r="P88" s="108">
        <v>10</v>
      </c>
      <c r="Q88" s="111">
        <v>82.26</v>
      </c>
      <c r="R88" s="108" t="s">
        <v>4349</v>
      </c>
      <c r="S88" s="108" t="s">
        <v>4093</v>
      </c>
      <c r="T88" s="456" t="s">
        <v>4094</v>
      </c>
      <c r="U88" s="108"/>
      <c r="V88" s="112"/>
      <c r="W88" s="111"/>
      <c r="X88" s="113">
        <v>94</v>
      </c>
      <c r="Y88" s="3" t="s">
        <v>4101</v>
      </c>
      <c r="Z88" s="3" t="s">
        <v>56</v>
      </c>
      <c r="AA88" s="255" t="s">
        <v>57</v>
      </c>
      <c r="AB88" s="108" t="s">
        <v>4181</v>
      </c>
      <c r="AC88" s="106" t="s">
        <v>4122</v>
      </c>
      <c r="AD88" s="106"/>
      <c r="AF88" s="108"/>
      <c r="AG88" s="108" t="s">
        <v>4182</v>
      </c>
      <c r="AH88" s="108"/>
      <c r="AI88" s="108"/>
      <c r="AJ88" s="108"/>
      <c r="AK88" s="108">
        <v>0</v>
      </c>
      <c r="AL88" s="108">
        <v>0</v>
      </c>
      <c r="AM88" s="108"/>
      <c r="AR88" s="107"/>
      <c r="AS88" s="107"/>
      <c r="AT88" s="107"/>
      <c r="AU88" s="107"/>
      <c r="AV88" s="107"/>
      <c r="AW88" s="107"/>
      <c r="AX88" s="107"/>
      <c r="AY88" s="107"/>
      <c r="AZ88" s="107"/>
      <c r="BA88" s="107"/>
      <c r="BB88" s="107"/>
      <c r="BC88" s="107"/>
      <c r="BD88" s="107"/>
      <c r="BE88" s="107"/>
      <c r="BF88" s="107"/>
      <c r="BG88" s="107"/>
      <c r="BH88" s="107"/>
      <c r="BI88" s="107"/>
      <c r="BJ88" s="107"/>
      <c r="BK88" s="107"/>
      <c r="BL88" s="107"/>
      <c r="BM88" s="107"/>
      <c r="BN88" s="107"/>
      <c r="BO88" s="107"/>
      <c r="BP88" s="107"/>
      <c r="BQ88" s="107"/>
      <c r="BR88" s="107"/>
      <c r="BS88" s="107"/>
      <c r="BV88" s="198" t="s">
        <v>61</v>
      </c>
      <c r="BW88" s="198" t="s">
        <v>4097</v>
      </c>
      <c r="BX88" s="198" t="s">
        <v>63</v>
      </c>
      <c r="BY88" s="344" t="s">
        <v>4443</v>
      </c>
      <c r="BZ88" s="198" t="s">
        <v>65</v>
      </c>
      <c r="CA88" s="198" t="s">
        <v>66</v>
      </c>
      <c r="CB88" s="344" t="s">
        <v>92</v>
      </c>
    </row>
    <row r="89" spans="1:80" s="198" customFormat="1" x14ac:dyDescent="0.25">
      <c r="A89" s="2" t="str">
        <f t="shared" si="2"/>
        <v>N-MF-LI-020084-E-XX-XX-XX-XX-03</v>
      </c>
      <c r="B89" s="2" t="s">
        <v>4444</v>
      </c>
      <c r="C89" s="2" t="s">
        <v>4445</v>
      </c>
      <c r="D89" s="2" t="s">
        <v>4346</v>
      </c>
      <c r="E89" s="2" t="s">
        <v>152</v>
      </c>
      <c r="F89" s="2" t="s">
        <v>50</v>
      </c>
      <c r="G89" s="108" t="s">
        <v>4404</v>
      </c>
      <c r="H89" s="108" t="s">
        <v>4267</v>
      </c>
      <c r="I89" s="108" t="s">
        <v>4446</v>
      </c>
      <c r="J89" s="108">
        <v>4380</v>
      </c>
      <c r="K89" s="109">
        <v>0</v>
      </c>
      <c r="L89" s="110">
        <v>2E-3</v>
      </c>
      <c r="M89" s="109">
        <v>8.76</v>
      </c>
      <c r="N89" s="109">
        <v>0</v>
      </c>
      <c r="O89" s="108">
        <v>0</v>
      </c>
      <c r="P89" s="108">
        <v>10</v>
      </c>
      <c r="Q89" s="111">
        <v>109.68</v>
      </c>
      <c r="R89" s="108" t="s">
        <v>4349</v>
      </c>
      <c r="S89" s="108" t="s">
        <v>4093</v>
      </c>
      <c r="T89" s="456" t="s">
        <v>4094</v>
      </c>
      <c r="U89" s="108"/>
      <c r="V89" s="112"/>
      <c r="W89" s="111"/>
      <c r="X89" s="113">
        <v>94</v>
      </c>
      <c r="Y89" s="3" t="s">
        <v>4101</v>
      </c>
      <c r="Z89" s="3" t="s">
        <v>56</v>
      </c>
      <c r="AA89" s="255" t="s">
        <v>57</v>
      </c>
      <c r="AB89" s="108" t="s">
        <v>4181</v>
      </c>
      <c r="AC89" s="106" t="s">
        <v>4122</v>
      </c>
      <c r="AD89" s="106"/>
      <c r="AF89" s="108"/>
      <c r="AG89" s="108" t="s">
        <v>4182</v>
      </c>
      <c r="AH89" s="108"/>
      <c r="AI89" s="108"/>
      <c r="AJ89" s="108"/>
      <c r="AK89" s="108">
        <v>0</v>
      </c>
      <c r="AL89" s="108">
        <v>0</v>
      </c>
      <c r="AM89" s="108"/>
      <c r="AR89" s="107"/>
      <c r="AS89" s="107"/>
      <c r="AT89" s="107"/>
      <c r="AU89" s="107"/>
      <c r="AV89" s="107"/>
      <c r="AW89" s="107"/>
      <c r="AX89" s="107"/>
      <c r="AY89" s="107"/>
      <c r="AZ89" s="107"/>
      <c r="BA89" s="107"/>
      <c r="BB89" s="107"/>
      <c r="BC89" s="107"/>
      <c r="BD89" s="107"/>
      <c r="BE89" s="107"/>
      <c r="BF89" s="107"/>
      <c r="BG89" s="107"/>
      <c r="BH89" s="107"/>
      <c r="BI89" s="107"/>
      <c r="BJ89" s="107"/>
      <c r="BK89" s="107"/>
      <c r="BL89" s="107"/>
      <c r="BM89" s="107"/>
      <c r="BN89" s="107"/>
      <c r="BO89" s="107"/>
      <c r="BP89" s="107"/>
      <c r="BQ89" s="107"/>
      <c r="BR89" s="107"/>
      <c r="BS89" s="107"/>
      <c r="BV89" s="198" t="s">
        <v>61</v>
      </c>
      <c r="BW89" s="198" t="s">
        <v>4097</v>
      </c>
      <c r="BX89" s="198" t="s">
        <v>63</v>
      </c>
      <c r="BY89" s="344" t="s">
        <v>4447</v>
      </c>
      <c r="BZ89" s="198" t="s">
        <v>65</v>
      </c>
      <c r="CA89" s="198" t="s">
        <v>66</v>
      </c>
      <c r="CB89" s="344" t="s">
        <v>92</v>
      </c>
    </row>
    <row r="90" spans="1:80" s="198" customFormat="1" x14ac:dyDescent="0.25">
      <c r="A90" s="2" t="str">
        <f t="shared" si="2"/>
        <v>N-MF-LI-020085-E-XX-XX-XX-XX-02</v>
      </c>
      <c r="B90" s="2" t="s">
        <v>4448</v>
      </c>
      <c r="C90" s="2" t="s">
        <v>4449</v>
      </c>
      <c r="D90" s="2" t="s">
        <v>4346</v>
      </c>
      <c r="E90" s="2" t="s">
        <v>142</v>
      </c>
      <c r="F90" s="2" t="s">
        <v>50</v>
      </c>
      <c r="G90" s="108" t="s">
        <v>4347</v>
      </c>
      <c r="H90" s="108" t="s">
        <v>4450</v>
      </c>
      <c r="I90" s="108" t="s">
        <v>4348</v>
      </c>
      <c r="J90" s="108">
        <v>8760</v>
      </c>
      <c r="K90" s="109">
        <v>0.9</v>
      </c>
      <c r="L90" s="110">
        <v>7.0000000000000001E-3</v>
      </c>
      <c r="M90" s="115">
        <v>61.32</v>
      </c>
      <c r="N90" s="109">
        <v>6.3E-3</v>
      </c>
      <c r="O90" s="108">
        <v>0</v>
      </c>
      <c r="P90" s="108">
        <v>10</v>
      </c>
      <c r="Q90" s="111">
        <v>27.42</v>
      </c>
      <c r="R90" s="108" t="s">
        <v>4349</v>
      </c>
      <c r="S90" s="108" t="s">
        <v>4291</v>
      </c>
      <c r="T90" s="456" t="s">
        <v>4094</v>
      </c>
      <c r="U90" s="108"/>
      <c r="V90" s="112"/>
      <c r="W90" s="111"/>
      <c r="X90" s="113">
        <v>47</v>
      </c>
      <c r="Y90" s="3" t="s">
        <v>4101</v>
      </c>
      <c r="Z90" s="3" t="s">
        <v>56</v>
      </c>
      <c r="AA90" s="255" t="s">
        <v>57</v>
      </c>
      <c r="AB90" s="108" t="s">
        <v>4113</v>
      </c>
      <c r="AC90" s="106" t="s">
        <v>4166</v>
      </c>
      <c r="AD90" s="106"/>
      <c r="AF90" s="108"/>
      <c r="AG90" s="108" t="s">
        <v>4167</v>
      </c>
      <c r="AH90" s="108"/>
      <c r="AI90" s="108"/>
      <c r="AJ90" s="108"/>
      <c r="AK90" s="108">
        <v>0</v>
      </c>
      <c r="AL90" s="108">
        <v>0</v>
      </c>
      <c r="AM90" s="108"/>
      <c r="AR90" s="107"/>
      <c r="AS90" s="107"/>
      <c r="AT90" s="107"/>
      <c r="AU90" s="107"/>
      <c r="AV90" s="107"/>
      <c r="AW90" s="107"/>
      <c r="AX90" s="107"/>
      <c r="AY90" s="107"/>
      <c r="AZ90" s="107"/>
      <c r="BA90" s="107"/>
      <c r="BB90" s="107"/>
      <c r="BC90" s="107"/>
      <c r="BD90" s="107"/>
      <c r="BE90" s="107"/>
      <c r="BF90" s="107"/>
      <c r="BG90" s="107"/>
      <c r="BH90" s="107"/>
      <c r="BI90" s="107"/>
      <c r="BJ90" s="107"/>
      <c r="BK90" s="107"/>
      <c r="BL90" s="107"/>
      <c r="BM90" s="107"/>
      <c r="BN90" s="107"/>
      <c r="BO90" s="107"/>
      <c r="BP90" s="107"/>
      <c r="BQ90" s="107"/>
      <c r="BR90" s="107"/>
      <c r="BS90" s="107"/>
      <c r="BV90" s="198" t="s">
        <v>61</v>
      </c>
      <c r="BW90" s="198" t="s">
        <v>4097</v>
      </c>
      <c r="BX90" s="198" t="s">
        <v>63</v>
      </c>
      <c r="BY90" s="344" t="s">
        <v>4451</v>
      </c>
      <c r="BZ90" s="198" t="s">
        <v>65</v>
      </c>
      <c r="CA90" s="198" t="s">
        <v>66</v>
      </c>
      <c r="CB90" s="344" t="s">
        <v>67</v>
      </c>
    </row>
    <row r="91" spans="1:80" s="198" customFormat="1" x14ac:dyDescent="0.25">
      <c r="A91" s="2" t="str">
        <f t="shared" si="2"/>
        <v>N-MF-LI-020086-E-XX-XX-XX-XX-02</v>
      </c>
      <c r="B91" s="2" t="s">
        <v>4452</v>
      </c>
      <c r="C91" s="2" t="s">
        <v>4453</v>
      </c>
      <c r="D91" s="2" t="s">
        <v>4346</v>
      </c>
      <c r="E91" s="2" t="s">
        <v>142</v>
      </c>
      <c r="F91" s="2" t="s">
        <v>50</v>
      </c>
      <c r="G91" s="108" t="s">
        <v>4353</v>
      </c>
      <c r="H91" s="108" t="s">
        <v>4295</v>
      </c>
      <c r="I91" s="108" t="s">
        <v>4348</v>
      </c>
      <c r="J91" s="108">
        <v>8760</v>
      </c>
      <c r="K91" s="109">
        <v>0.9</v>
      </c>
      <c r="L91" s="110">
        <v>3.2000000000000001E-2</v>
      </c>
      <c r="M91" s="115">
        <v>280.32</v>
      </c>
      <c r="N91" s="109">
        <v>2.8800000000000003E-2</v>
      </c>
      <c r="O91" s="108">
        <v>0</v>
      </c>
      <c r="P91" s="108">
        <v>10</v>
      </c>
      <c r="Q91" s="111">
        <v>27.42</v>
      </c>
      <c r="R91" s="108" t="s">
        <v>4349</v>
      </c>
      <c r="S91" s="108" t="s">
        <v>4291</v>
      </c>
      <c r="T91" s="456" t="s">
        <v>4094</v>
      </c>
      <c r="U91" s="108"/>
      <c r="V91" s="112"/>
      <c r="W91" s="111"/>
      <c r="X91" s="113">
        <v>47</v>
      </c>
      <c r="Y91" s="3" t="s">
        <v>4101</v>
      </c>
      <c r="Z91" s="3" t="s">
        <v>56</v>
      </c>
      <c r="AA91" s="255" t="s">
        <v>57</v>
      </c>
      <c r="AB91" s="108" t="s">
        <v>4113</v>
      </c>
      <c r="AC91" s="106" t="s">
        <v>4166</v>
      </c>
      <c r="AD91" s="106"/>
      <c r="AF91" s="108"/>
      <c r="AG91" s="108" t="s">
        <v>4167</v>
      </c>
      <c r="AH91" s="108"/>
      <c r="AI91" s="108"/>
      <c r="AJ91" s="108"/>
      <c r="AK91" s="108">
        <v>0</v>
      </c>
      <c r="AL91" s="108">
        <v>0</v>
      </c>
      <c r="AM91" s="108"/>
      <c r="AR91" s="107"/>
      <c r="AS91" s="107"/>
      <c r="AT91" s="107"/>
      <c r="AU91" s="107"/>
      <c r="AV91" s="107"/>
      <c r="AW91" s="107"/>
      <c r="AX91" s="107"/>
      <c r="AY91" s="107"/>
      <c r="AZ91" s="107"/>
      <c r="BA91" s="107"/>
      <c r="BB91" s="107"/>
      <c r="BC91" s="107"/>
      <c r="BD91" s="107"/>
      <c r="BE91" s="107"/>
      <c r="BF91" s="107"/>
      <c r="BG91" s="107"/>
      <c r="BH91" s="107"/>
      <c r="BI91" s="107"/>
      <c r="BJ91" s="107"/>
      <c r="BK91" s="107"/>
      <c r="BL91" s="107"/>
      <c r="BM91" s="107"/>
      <c r="BN91" s="107"/>
      <c r="BO91" s="107"/>
      <c r="BP91" s="107"/>
      <c r="BQ91" s="107"/>
      <c r="BR91" s="107"/>
      <c r="BS91" s="107"/>
      <c r="BV91" s="198" t="s">
        <v>61</v>
      </c>
      <c r="BW91" s="198" t="s">
        <v>4097</v>
      </c>
      <c r="BX91" s="198" t="s">
        <v>63</v>
      </c>
      <c r="BY91" s="344" t="s">
        <v>4454</v>
      </c>
      <c r="BZ91" s="198" t="s">
        <v>65</v>
      </c>
      <c r="CA91" s="198" t="s">
        <v>66</v>
      </c>
      <c r="CB91" s="344" t="s">
        <v>67</v>
      </c>
    </row>
    <row r="92" spans="1:80" s="198" customFormat="1" x14ac:dyDescent="0.25">
      <c r="A92" s="2" t="str">
        <f t="shared" si="2"/>
        <v>N-MF-LI-020087-E-XX-XX-XX-XX-02</v>
      </c>
      <c r="B92" s="2" t="s">
        <v>4455</v>
      </c>
      <c r="C92" s="2" t="s">
        <v>4456</v>
      </c>
      <c r="D92" s="2" t="s">
        <v>4346</v>
      </c>
      <c r="E92" s="2" t="s">
        <v>142</v>
      </c>
      <c r="F92" s="2" t="s">
        <v>50</v>
      </c>
      <c r="G92" s="108" t="s">
        <v>4357</v>
      </c>
      <c r="H92" s="108" t="s">
        <v>4457</v>
      </c>
      <c r="I92" s="108" t="s">
        <v>4358</v>
      </c>
      <c r="J92" s="108">
        <v>8760</v>
      </c>
      <c r="K92" s="109">
        <v>0.9</v>
      </c>
      <c r="L92" s="110">
        <v>0.02</v>
      </c>
      <c r="M92" s="115">
        <v>175.20000000000002</v>
      </c>
      <c r="N92" s="109">
        <v>1.8000000000000002E-2</v>
      </c>
      <c r="O92" s="108">
        <v>0</v>
      </c>
      <c r="P92" s="108">
        <v>10</v>
      </c>
      <c r="Q92" s="111">
        <v>54.84</v>
      </c>
      <c r="R92" s="108" t="s">
        <v>4349</v>
      </c>
      <c r="S92" s="108" t="s">
        <v>4291</v>
      </c>
      <c r="T92" s="456" t="s">
        <v>4094</v>
      </c>
      <c r="U92" s="108"/>
      <c r="V92" s="112"/>
      <c r="W92" s="111"/>
      <c r="X92" s="113">
        <v>47</v>
      </c>
      <c r="Y92" s="3" t="s">
        <v>4101</v>
      </c>
      <c r="Z92" s="3" t="s">
        <v>56</v>
      </c>
      <c r="AA92" s="255" t="s">
        <v>57</v>
      </c>
      <c r="AB92" s="108" t="s">
        <v>4113</v>
      </c>
      <c r="AC92" s="106" t="s">
        <v>4166</v>
      </c>
      <c r="AD92" s="106"/>
      <c r="AF92" s="108"/>
      <c r="AG92" s="108" t="s">
        <v>4167</v>
      </c>
      <c r="AH92" s="108"/>
      <c r="AI92" s="108"/>
      <c r="AJ92" s="108"/>
      <c r="AK92" s="108">
        <v>0</v>
      </c>
      <c r="AL92" s="108">
        <v>0</v>
      </c>
      <c r="AM92" s="108"/>
      <c r="AR92" s="107"/>
      <c r="AS92" s="107"/>
      <c r="AT92" s="107"/>
      <c r="AU92" s="107"/>
      <c r="AV92" s="107"/>
      <c r="AW92" s="107"/>
      <c r="AX92" s="107"/>
      <c r="AY92" s="107"/>
      <c r="AZ92" s="107"/>
      <c r="BA92" s="107"/>
      <c r="BB92" s="107"/>
      <c r="BC92" s="107"/>
      <c r="BD92" s="107"/>
      <c r="BE92" s="107"/>
      <c r="BF92" s="107"/>
      <c r="BG92" s="107"/>
      <c r="BH92" s="107"/>
      <c r="BI92" s="107"/>
      <c r="BJ92" s="107"/>
      <c r="BK92" s="107"/>
      <c r="BL92" s="107"/>
      <c r="BM92" s="107"/>
      <c r="BN92" s="107"/>
      <c r="BO92" s="107"/>
      <c r="BP92" s="107"/>
      <c r="BQ92" s="107"/>
      <c r="BR92" s="107"/>
      <c r="BS92" s="107"/>
      <c r="BV92" s="198" t="s">
        <v>61</v>
      </c>
      <c r="BW92" s="198" t="s">
        <v>4097</v>
      </c>
      <c r="BX92" s="198" t="s">
        <v>63</v>
      </c>
      <c r="BY92" s="344" t="s">
        <v>4458</v>
      </c>
      <c r="BZ92" s="198" t="s">
        <v>65</v>
      </c>
      <c r="CA92" s="198" t="s">
        <v>66</v>
      </c>
      <c r="CB92" s="344" t="s">
        <v>67</v>
      </c>
    </row>
    <row r="93" spans="1:80" s="198" customFormat="1" x14ac:dyDescent="0.25">
      <c r="A93" s="2" t="str">
        <f t="shared" si="2"/>
        <v>N-MF-LI-020088-E-XX-XX-XX-XX-03</v>
      </c>
      <c r="B93" s="2" t="s">
        <v>4459</v>
      </c>
      <c r="C93" s="2" t="s">
        <v>4460</v>
      </c>
      <c r="D93" s="2" t="s">
        <v>4346</v>
      </c>
      <c r="E93" s="2" t="s">
        <v>152</v>
      </c>
      <c r="F93" s="2" t="s">
        <v>50</v>
      </c>
      <c r="G93" s="108" t="s">
        <v>4362</v>
      </c>
      <c r="H93" s="108" t="s">
        <v>4302</v>
      </c>
      <c r="I93" s="108" t="s">
        <v>4363</v>
      </c>
      <c r="J93" s="108">
        <v>8760</v>
      </c>
      <c r="K93" s="109">
        <v>0.9</v>
      </c>
      <c r="L93" s="110">
        <v>5.4999999999999997E-3</v>
      </c>
      <c r="M93" s="109">
        <v>48.18</v>
      </c>
      <c r="N93" s="110">
        <v>4.9499999999999995E-3</v>
      </c>
      <c r="O93" s="108">
        <v>0</v>
      </c>
      <c r="P93" s="108">
        <v>10</v>
      </c>
      <c r="Q93" s="111">
        <v>27.42</v>
      </c>
      <c r="R93" s="108" t="s">
        <v>4349</v>
      </c>
      <c r="S93" s="108" t="s">
        <v>4291</v>
      </c>
      <c r="T93" s="456" t="s">
        <v>4094</v>
      </c>
      <c r="U93" s="108"/>
      <c r="V93" s="112"/>
      <c r="W93" s="111"/>
      <c r="X93" s="113">
        <v>47</v>
      </c>
      <c r="Y93" s="3" t="s">
        <v>4101</v>
      </c>
      <c r="Z93" s="3" t="s">
        <v>56</v>
      </c>
      <c r="AA93" s="255" t="s">
        <v>57</v>
      </c>
      <c r="AB93" s="108" t="s">
        <v>4181</v>
      </c>
      <c r="AC93" s="106" t="s">
        <v>4122</v>
      </c>
      <c r="AD93" s="106"/>
      <c r="AF93" s="108"/>
      <c r="AG93" s="108" t="s">
        <v>4182</v>
      </c>
      <c r="AH93" s="108"/>
      <c r="AI93" s="108"/>
      <c r="AJ93" s="108"/>
      <c r="AK93" s="108">
        <v>0</v>
      </c>
      <c r="AL93" s="108">
        <v>0</v>
      </c>
      <c r="AM93" s="108"/>
      <c r="AR93" s="107"/>
      <c r="AS93" s="107"/>
      <c r="AT93" s="107"/>
      <c r="AU93" s="107"/>
      <c r="AV93" s="107"/>
      <c r="AW93" s="107"/>
      <c r="AX93" s="107"/>
      <c r="AY93" s="107"/>
      <c r="AZ93" s="107"/>
      <c r="BA93" s="107"/>
      <c r="BB93" s="107"/>
      <c r="BC93" s="107"/>
      <c r="BD93" s="107"/>
      <c r="BE93" s="107"/>
      <c r="BF93" s="107"/>
      <c r="BG93" s="107"/>
      <c r="BH93" s="107"/>
      <c r="BI93" s="107"/>
      <c r="BJ93" s="107"/>
      <c r="BK93" s="107"/>
      <c r="BL93" s="107"/>
      <c r="BM93" s="107"/>
      <c r="BN93" s="107"/>
      <c r="BO93" s="107"/>
      <c r="BP93" s="107"/>
      <c r="BQ93" s="107"/>
      <c r="BR93" s="107"/>
      <c r="BS93" s="107"/>
      <c r="BV93" s="198" t="s">
        <v>61</v>
      </c>
      <c r="BW93" s="198" t="s">
        <v>4097</v>
      </c>
      <c r="BX93" s="198" t="s">
        <v>63</v>
      </c>
      <c r="BY93" s="344" t="s">
        <v>4461</v>
      </c>
      <c r="BZ93" s="198" t="s">
        <v>65</v>
      </c>
      <c r="CA93" s="198" t="s">
        <v>66</v>
      </c>
      <c r="CB93" s="344" t="s">
        <v>92</v>
      </c>
    </row>
    <row r="94" spans="1:80" s="198" customFormat="1" x14ac:dyDescent="0.25">
      <c r="A94" s="2" t="str">
        <f t="shared" si="2"/>
        <v>N-MF-LI-020089-E-XX-XX-XX-XX-03</v>
      </c>
      <c r="B94" s="2" t="s">
        <v>4462</v>
      </c>
      <c r="C94" s="2" t="s">
        <v>4463</v>
      </c>
      <c r="D94" s="2" t="s">
        <v>4346</v>
      </c>
      <c r="E94" s="2" t="s">
        <v>152</v>
      </c>
      <c r="F94" s="2" t="s">
        <v>50</v>
      </c>
      <c r="G94" s="108" t="s">
        <v>4367</v>
      </c>
      <c r="H94" s="108" t="s">
        <v>4306</v>
      </c>
      <c r="I94" s="108" t="s">
        <v>4390</v>
      </c>
      <c r="J94" s="108">
        <v>8760</v>
      </c>
      <c r="K94" s="109">
        <v>0.9</v>
      </c>
      <c r="L94" s="110">
        <v>3.3500000000000002E-2</v>
      </c>
      <c r="M94" s="109">
        <v>293.46000000000004</v>
      </c>
      <c r="N94" s="110">
        <v>3.0150000000000003E-2</v>
      </c>
      <c r="O94" s="108">
        <v>0</v>
      </c>
      <c r="P94" s="108">
        <v>10</v>
      </c>
      <c r="Q94" s="111">
        <v>27.42</v>
      </c>
      <c r="R94" s="108" t="s">
        <v>4349</v>
      </c>
      <c r="S94" s="108" t="s">
        <v>4291</v>
      </c>
      <c r="T94" s="456" t="s">
        <v>4094</v>
      </c>
      <c r="U94" s="108"/>
      <c r="V94" s="112"/>
      <c r="W94" s="111"/>
      <c r="X94" s="113">
        <v>47</v>
      </c>
      <c r="Y94" s="3" t="s">
        <v>4101</v>
      </c>
      <c r="Z94" s="3" t="s">
        <v>56</v>
      </c>
      <c r="AA94" s="255" t="s">
        <v>57</v>
      </c>
      <c r="AB94" s="108" t="s">
        <v>4181</v>
      </c>
      <c r="AC94" s="106" t="s">
        <v>4122</v>
      </c>
      <c r="AD94" s="106"/>
      <c r="AF94" s="108"/>
      <c r="AG94" s="108" t="s">
        <v>4182</v>
      </c>
      <c r="AH94" s="108"/>
      <c r="AI94" s="108"/>
      <c r="AJ94" s="108"/>
      <c r="AK94" s="108">
        <v>0</v>
      </c>
      <c r="AL94" s="108">
        <v>0</v>
      </c>
      <c r="AM94" s="108"/>
      <c r="AR94" s="107"/>
      <c r="AS94" s="107"/>
      <c r="AT94" s="107"/>
      <c r="AU94" s="107"/>
      <c r="AV94" s="107"/>
      <c r="AW94" s="107"/>
      <c r="AX94" s="107"/>
      <c r="AY94" s="107"/>
      <c r="AZ94" s="107"/>
      <c r="BA94" s="107"/>
      <c r="BB94" s="107"/>
      <c r="BC94" s="107"/>
      <c r="BD94" s="107"/>
      <c r="BE94" s="107"/>
      <c r="BF94" s="107"/>
      <c r="BG94" s="107"/>
      <c r="BH94" s="107"/>
      <c r="BI94" s="107"/>
      <c r="BJ94" s="107"/>
      <c r="BK94" s="107"/>
      <c r="BL94" s="107"/>
      <c r="BM94" s="107"/>
      <c r="BN94" s="107"/>
      <c r="BO94" s="107"/>
      <c r="BP94" s="107"/>
      <c r="BQ94" s="107"/>
      <c r="BR94" s="107"/>
      <c r="BS94" s="107"/>
      <c r="BV94" s="198" t="s">
        <v>61</v>
      </c>
      <c r="BW94" s="198" t="s">
        <v>4097</v>
      </c>
      <c r="BX94" s="198" t="s">
        <v>63</v>
      </c>
      <c r="BY94" s="344" t="s">
        <v>4464</v>
      </c>
      <c r="BZ94" s="198" t="s">
        <v>65</v>
      </c>
      <c r="CA94" s="198" t="s">
        <v>66</v>
      </c>
      <c r="CB94" s="344" t="s">
        <v>92</v>
      </c>
    </row>
    <row r="95" spans="1:80" s="198" customFormat="1" x14ac:dyDescent="0.25">
      <c r="A95" s="2" t="str">
        <f t="shared" si="2"/>
        <v>N-MF-LI-020090-E-XX-XX-XX-XX-03</v>
      </c>
      <c r="B95" s="2" t="s">
        <v>4465</v>
      </c>
      <c r="C95" s="2" t="s">
        <v>4466</v>
      </c>
      <c r="D95" s="2" t="s">
        <v>4346</v>
      </c>
      <c r="E95" s="2" t="s">
        <v>152</v>
      </c>
      <c r="F95" s="2" t="s">
        <v>50</v>
      </c>
      <c r="G95" s="108" t="s">
        <v>4371</v>
      </c>
      <c r="H95" s="108" t="s">
        <v>4306</v>
      </c>
      <c r="I95" s="108" t="s">
        <v>4372</v>
      </c>
      <c r="J95" s="108">
        <v>8760</v>
      </c>
      <c r="K95" s="109">
        <v>0.9</v>
      </c>
      <c r="L95" s="110">
        <v>5.0000000000000001E-4</v>
      </c>
      <c r="M95" s="109">
        <v>4.38</v>
      </c>
      <c r="N95" s="110">
        <v>4.5000000000000004E-4</v>
      </c>
      <c r="O95" s="108">
        <v>0</v>
      </c>
      <c r="P95" s="108">
        <v>10</v>
      </c>
      <c r="Q95" s="111">
        <v>54.84</v>
      </c>
      <c r="R95" s="108" t="s">
        <v>4349</v>
      </c>
      <c r="S95" s="108" t="s">
        <v>4291</v>
      </c>
      <c r="T95" s="456" t="s">
        <v>4094</v>
      </c>
      <c r="U95" s="108"/>
      <c r="V95" s="112"/>
      <c r="W95" s="111"/>
      <c r="X95" s="113">
        <v>47</v>
      </c>
      <c r="Y95" s="3" t="s">
        <v>4101</v>
      </c>
      <c r="Z95" s="3" t="s">
        <v>56</v>
      </c>
      <c r="AA95" s="255" t="s">
        <v>57</v>
      </c>
      <c r="AB95" s="108" t="s">
        <v>4181</v>
      </c>
      <c r="AC95" s="106" t="s">
        <v>4122</v>
      </c>
      <c r="AD95" s="106"/>
      <c r="AF95" s="108"/>
      <c r="AG95" s="108" t="s">
        <v>4182</v>
      </c>
      <c r="AH95" s="108"/>
      <c r="AI95" s="108"/>
      <c r="AJ95" s="108"/>
      <c r="AK95" s="108">
        <v>0</v>
      </c>
      <c r="AL95" s="108">
        <v>0</v>
      </c>
      <c r="AM95" s="108"/>
      <c r="AR95" s="107"/>
      <c r="AS95" s="107"/>
      <c r="AT95" s="107"/>
      <c r="AU95" s="107"/>
      <c r="AV95" s="107"/>
      <c r="AW95" s="107"/>
      <c r="AX95" s="107"/>
      <c r="AY95" s="107"/>
      <c r="AZ95" s="107"/>
      <c r="BA95" s="107"/>
      <c r="BB95" s="107"/>
      <c r="BC95" s="107"/>
      <c r="BD95" s="107"/>
      <c r="BE95" s="107"/>
      <c r="BF95" s="107"/>
      <c r="BG95" s="107"/>
      <c r="BH95" s="107"/>
      <c r="BI95" s="107"/>
      <c r="BJ95" s="107"/>
      <c r="BK95" s="107"/>
      <c r="BL95" s="107"/>
      <c r="BM95" s="107"/>
      <c r="BN95" s="107"/>
      <c r="BO95" s="107"/>
      <c r="BP95" s="107"/>
      <c r="BQ95" s="107"/>
      <c r="BR95" s="107"/>
      <c r="BS95" s="107"/>
      <c r="BV95" s="198" t="s">
        <v>61</v>
      </c>
      <c r="BW95" s="198" t="s">
        <v>4097</v>
      </c>
      <c r="BX95" s="198" t="s">
        <v>63</v>
      </c>
      <c r="BY95" s="344" t="s">
        <v>4467</v>
      </c>
      <c r="BZ95" s="198" t="s">
        <v>65</v>
      </c>
      <c r="CA95" s="198" t="s">
        <v>66</v>
      </c>
      <c r="CB95" s="344" t="s">
        <v>92</v>
      </c>
    </row>
    <row r="96" spans="1:80" s="198" customFormat="1" x14ac:dyDescent="0.25">
      <c r="A96" s="2" t="str">
        <f t="shared" si="2"/>
        <v>N-MF-LI-020091-E-XX-XX-XX-XX-03</v>
      </c>
      <c r="B96" s="2" t="s">
        <v>4468</v>
      </c>
      <c r="C96" s="2" t="s">
        <v>4469</v>
      </c>
      <c r="D96" s="2" t="s">
        <v>4346</v>
      </c>
      <c r="E96" s="2" t="s">
        <v>152</v>
      </c>
      <c r="F96" s="2" t="s">
        <v>50</v>
      </c>
      <c r="G96" s="108" t="s">
        <v>4376</v>
      </c>
      <c r="H96" s="108" t="s">
        <v>4313</v>
      </c>
      <c r="I96" s="108" t="s">
        <v>4363</v>
      </c>
      <c r="J96" s="108">
        <v>8760</v>
      </c>
      <c r="K96" s="109">
        <v>0.9</v>
      </c>
      <c r="L96" s="110">
        <v>7.0000000000000007E-2</v>
      </c>
      <c r="M96" s="109">
        <v>613.20000000000005</v>
      </c>
      <c r="N96" s="110">
        <v>6.3000000000000014E-2</v>
      </c>
      <c r="O96" s="108">
        <v>0</v>
      </c>
      <c r="P96" s="108">
        <v>10</v>
      </c>
      <c r="Q96" s="111">
        <v>27.42</v>
      </c>
      <c r="R96" s="108" t="s">
        <v>4349</v>
      </c>
      <c r="S96" s="108" t="s">
        <v>4291</v>
      </c>
      <c r="T96" s="456" t="s">
        <v>4094</v>
      </c>
      <c r="U96" s="108"/>
      <c r="V96" s="112"/>
      <c r="W96" s="111"/>
      <c r="X96" s="113">
        <v>47</v>
      </c>
      <c r="Y96" s="3" t="s">
        <v>4101</v>
      </c>
      <c r="Z96" s="3" t="s">
        <v>56</v>
      </c>
      <c r="AA96" s="255" t="s">
        <v>57</v>
      </c>
      <c r="AB96" s="108" t="s">
        <v>4181</v>
      </c>
      <c r="AC96" s="106" t="s">
        <v>4122</v>
      </c>
      <c r="AD96" s="106"/>
      <c r="AF96" s="108"/>
      <c r="AG96" s="108" t="s">
        <v>4182</v>
      </c>
      <c r="AH96" s="108"/>
      <c r="AI96" s="108"/>
      <c r="AJ96" s="108"/>
      <c r="AK96" s="108">
        <v>0</v>
      </c>
      <c r="AL96" s="108">
        <v>0</v>
      </c>
      <c r="AM96" s="108"/>
      <c r="AR96" s="107"/>
      <c r="AS96" s="107"/>
      <c r="AT96" s="107"/>
      <c r="AU96" s="107"/>
      <c r="AV96" s="107"/>
      <c r="AW96" s="107"/>
      <c r="AX96" s="107"/>
      <c r="AY96" s="107"/>
      <c r="AZ96" s="107"/>
      <c r="BA96" s="107"/>
      <c r="BB96" s="107"/>
      <c r="BC96" s="107"/>
      <c r="BD96" s="107"/>
      <c r="BE96" s="107"/>
      <c r="BF96" s="107"/>
      <c r="BG96" s="107"/>
      <c r="BH96" s="107"/>
      <c r="BI96" s="107"/>
      <c r="BJ96" s="107"/>
      <c r="BK96" s="107"/>
      <c r="BL96" s="107"/>
      <c r="BM96" s="107"/>
      <c r="BN96" s="107"/>
      <c r="BO96" s="107"/>
      <c r="BP96" s="107"/>
      <c r="BQ96" s="107"/>
      <c r="BR96" s="107"/>
      <c r="BS96" s="107"/>
      <c r="BV96" s="198" t="s">
        <v>61</v>
      </c>
      <c r="BW96" s="198" t="s">
        <v>4097</v>
      </c>
      <c r="BX96" s="198" t="s">
        <v>63</v>
      </c>
      <c r="BY96" s="344" t="s">
        <v>4470</v>
      </c>
      <c r="BZ96" s="198" t="s">
        <v>65</v>
      </c>
      <c r="CA96" s="198" t="s">
        <v>66</v>
      </c>
      <c r="CB96" s="344" t="s">
        <v>92</v>
      </c>
    </row>
    <row r="97" spans="1:255" s="198" customFormat="1" x14ac:dyDescent="0.25">
      <c r="A97" s="2" t="str">
        <f t="shared" si="2"/>
        <v>N-MF-LI-020092-E-XX-XX-XX-XX-03</v>
      </c>
      <c r="B97" s="2" t="s">
        <v>4471</v>
      </c>
      <c r="C97" s="2" t="s">
        <v>4472</v>
      </c>
      <c r="D97" s="2" t="s">
        <v>4346</v>
      </c>
      <c r="E97" s="2" t="s">
        <v>152</v>
      </c>
      <c r="F97" s="2" t="s">
        <v>50</v>
      </c>
      <c r="G97" s="108" t="s">
        <v>4380</v>
      </c>
      <c r="H97" s="108" t="s">
        <v>4313</v>
      </c>
      <c r="I97" s="108" t="s">
        <v>4395</v>
      </c>
      <c r="J97" s="108">
        <v>8760</v>
      </c>
      <c r="K97" s="109">
        <v>0.9</v>
      </c>
      <c r="L97" s="110">
        <v>3.6999999999999998E-2</v>
      </c>
      <c r="M97" s="109">
        <v>324.12</v>
      </c>
      <c r="N97" s="110">
        <v>3.3299999999999996E-2</v>
      </c>
      <c r="O97" s="108">
        <v>0</v>
      </c>
      <c r="P97" s="108">
        <v>10</v>
      </c>
      <c r="Q97" s="111">
        <v>54.84</v>
      </c>
      <c r="R97" s="108" t="s">
        <v>4349</v>
      </c>
      <c r="S97" s="108" t="s">
        <v>4291</v>
      </c>
      <c r="T97" s="456" t="s">
        <v>4094</v>
      </c>
      <c r="U97" s="108"/>
      <c r="V97" s="112"/>
      <c r="W97" s="111"/>
      <c r="X97" s="113">
        <v>47</v>
      </c>
      <c r="Y97" s="3" t="s">
        <v>4101</v>
      </c>
      <c r="Z97" s="3" t="s">
        <v>56</v>
      </c>
      <c r="AA97" s="255" t="s">
        <v>57</v>
      </c>
      <c r="AB97" s="108" t="s">
        <v>4181</v>
      </c>
      <c r="AC97" s="106" t="s">
        <v>4122</v>
      </c>
      <c r="AD97" s="106"/>
      <c r="AF97" s="108"/>
      <c r="AG97" s="108" t="s">
        <v>4182</v>
      </c>
      <c r="AH97" s="108"/>
      <c r="AI97" s="108"/>
      <c r="AJ97" s="108"/>
      <c r="AK97" s="108">
        <v>0</v>
      </c>
      <c r="AL97" s="108">
        <v>0</v>
      </c>
      <c r="AM97" s="108"/>
      <c r="AR97" s="107"/>
      <c r="AS97" s="107"/>
      <c r="AT97" s="107"/>
      <c r="AU97" s="107"/>
      <c r="AV97" s="107"/>
      <c r="AW97" s="107"/>
      <c r="AX97" s="107"/>
      <c r="AY97" s="107"/>
      <c r="AZ97" s="107"/>
      <c r="BA97" s="107"/>
      <c r="BB97" s="107"/>
      <c r="BC97" s="107"/>
      <c r="BD97" s="107"/>
      <c r="BE97" s="107"/>
      <c r="BF97" s="107"/>
      <c r="BG97" s="107"/>
      <c r="BH97" s="107"/>
      <c r="BI97" s="107"/>
      <c r="BJ97" s="107"/>
      <c r="BK97" s="107"/>
      <c r="BL97" s="107"/>
      <c r="BM97" s="107"/>
      <c r="BN97" s="107"/>
      <c r="BO97" s="107"/>
      <c r="BP97" s="107"/>
      <c r="BQ97" s="107"/>
      <c r="BR97" s="107"/>
      <c r="BS97" s="107"/>
      <c r="BV97" s="198" t="s">
        <v>61</v>
      </c>
      <c r="BW97" s="198" t="s">
        <v>4097</v>
      </c>
      <c r="BX97" s="198" t="s">
        <v>63</v>
      </c>
      <c r="BY97" s="344" t="s">
        <v>4473</v>
      </c>
      <c r="BZ97" s="198" t="s">
        <v>65</v>
      </c>
      <c r="CA97" s="198" t="s">
        <v>66</v>
      </c>
      <c r="CB97" s="344" t="s">
        <v>92</v>
      </c>
    </row>
    <row r="98" spans="1:255" s="198" customFormat="1" x14ac:dyDescent="0.25">
      <c r="A98" s="2" t="str">
        <f t="shared" si="2"/>
        <v>N-MF-LI-020093-E-XX-XX-XX-XX-03</v>
      </c>
      <c r="B98" s="2" t="s">
        <v>4474</v>
      </c>
      <c r="C98" s="2" t="s">
        <v>4475</v>
      </c>
      <c r="D98" s="2" t="s">
        <v>4346</v>
      </c>
      <c r="E98" s="2" t="s">
        <v>152</v>
      </c>
      <c r="F98" s="2" t="s">
        <v>50</v>
      </c>
      <c r="G98" s="108" t="s">
        <v>4384</v>
      </c>
      <c r="H98" s="108" t="s">
        <v>4313</v>
      </c>
      <c r="I98" s="108" t="s">
        <v>4385</v>
      </c>
      <c r="J98" s="108">
        <v>8760</v>
      </c>
      <c r="K98" s="109">
        <v>0.9</v>
      </c>
      <c r="L98" s="110">
        <v>8.9999999999999993E-3</v>
      </c>
      <c r="M98" s="109">
        <v>78.839999999999989</v>
      </c>
      <c r="N98" s="110">
        <v>8.0999999999999996E-3</v>
      </c>
      <c r="O98" s="108">
        <v>0</v>
      </c>
      <c r="P98" s="108">
        <v>10</v>
      </c>
      <c r="Q98" s="111">
        <v>82.26</v>
      </c>
      <c r="R98" s="108" t="s">
        <v>4349</v>
      </c>
      <c r="S98" s="108" t="s">
        <v>4291</v>
      </c>
      <c r="T98" s="456" t="s">
        <v>4094</v>
      </c>
      <c r="U98" s="108"/>
      <c r="V98" s="112"/>
      <c r="W98" s="111"/>
      <c r="X98" s="113">
        <v>94</v>
      </c>
      <c r="Y98" s="3" t="s">
        <v>4101</v>
      </c>
      <c r="Z98" s="3" t="s">
        <v>56</v>
      </c>
      <c r="AA98" s="255" t="s">
        <v>57</v>
      </c>
      <c r="AB98" s="108" t="s">
        <v>4181</v>
      </c>
      <c r="AC98" s="106" t="s">
        <v>4122</v>
      </c>
      <c r="AD98" s="106"/>
      <c r="AF98" s="108"/>
      <c r="AG98" s="108" t="s">
        <v>4182</v>
      </c>
      <c r="AH98" s="108"/>
      <c r="AI98" s="108"/>
      <c r="AJ98" s="108"/>
      <c r="AK98" s="108">
        <v>0</v>
      </c>
      <c r="AL98" s="108">
        <v>0</v>
      </c>
      <c r="AM98" s="108"/>
      <c r="AR98" s="107"/>
      <c r="AS98" s="107"/>
      <c r="AT98" s="107"/>
      <c r="AU98" s="107"/>
      <c r="AV98" s="107"/>
      <c r="AW98" s="107"/>
      <c r="AX98" s="107"/>
      <c r="AY98" s="107"/>
      <c r="AZ98" s="107"/>
      <c r="BA98" s="107"/>
      <c r="BB98" s="107"/>
      <c r="BC98" s="107"/>
      <c r="BD98" s="107"/>
      <c r="BE98" s="107"/>
      <c r="BF98" s="107"/>
      <c r="BG98" s="107"/>
      <c r="BH98" s="107"/>
      <c r="BI98" s="107"/>
      <c r="BJ98" s="107"/>
      <c r="BK98" s="107"/>
      <c r="BL98" s="107"/>
      <c r="BM98" s="107"/>
      <c r="BN98" s="107"/>
      <c r="BO98" s="107"/>
      <c r="BP98" s="107"/>
      <c r="BQ98" s="107"/>
      <c r="BR98" s="107"/>
      <c r="BS98" s="107"/>
      <c r="BV98" s="198" t="s">
        <v>61</v>
      </c>
      <c r="BW98" s="198" t="s">
        <v>4097</v>
      </c>
      <c r="BX98" s="198" t="s">
        <v>63</v>
      </c>
      <c r="BY98" s="344" t="s">
        <v>4476</v>
      </c>
      <c r="BZ98" s="198" t="s">
        <v>65</v>
      </c>
      <c r="CA98" s="198" t="s">
        <v>66</v>
      </c>
      <c r="CB98" s="344" t="s">
        <v>92</v>
      </c>
    </row>
    <row r="99" spans="1:255" s="198" customFormat="1" x14ac:dyDescent="0.25">
      <c r="A99" s="2" t="str">
        <f t="shared" si="2"/>
        <v>N-MF-LI-020094-E-XX-XX-XX-XX-03</v>
      </c>
      <c r="B99" s="146" t="s">
        <v>4477</v>
      </c>
      <c r="C99" s="146" t="s">
        <v>4478</v>
      </c>
      <c r="D99" s="146" t="s">
        <v>4346</v>
      </c>
      <c r="E99" s="2" t="s">
        <v>152</v>
      </c>
      <c r="F99" s="146" t="s">
        <v>50</v>
      </c>
      <c r="G99" s="108" t="s">
        <v>4389</v>
      </c>
      <c r="H99" s="108" t="s">
        <v>4323</v>
      </c>
      <c r="I99" s="108" t="s">
        <v>4363</v>
      </c>
      <c r="J99" s="108">
        <v>8760</v>
      </c>
      <c r="K99" s="109">
        <v>0.9</v>
      </c>
      <c r="L99" s="110">
        <v>9.6000000000000002E-2</v>
      </c>
      <c r="M99" s="109">
        <v>840.96</v>
      </c>
      <c r="N99" s="110">
        <v>8.6400000000000005E-2</v>
      </c>
      <c r="O99" s="108">
        <v>0</v>
      </c>
      <c r="P99" s="108">
        <v>10</v>
      </c>
      <c r="Q99" s="111">
        <v>27.42</v>
      </c>
      <c r="R99" s="108" t="s">
        <v>4349</v>
      </c>
      <c r="S99" s="108" t="s">
        <v>4291</v>
      </c>
      <c r="T99" s="456" t="s">
        <v>4094</v>
      </c>
      <c r="U99" s="108"/>
      <c r="V99" s="112"/>
      <c r="W99" s="111"/>
      <c r="X99" s="113">
        <v>47</v>
      </c>
      <c r="Y99" s="3" t="s">
        <v>4101</v>
      </c>
      <c r="Z99" s="3" t="s">
        <v>56</v>
      </c>
      <c r="AA99" s="255" t="s">
        <v>57</v>
      </c>
      <c r="AB99" s="108" t="s">
        <v>4181</v>
      </c>
      <c r="AC99" s="106" t="s">
        <v>4122</v>
      </c>
      <c r="AD99" s="106"/>
      <c r="AF99" s="108"/>
      <c r="AG99" s="108" t="s">
        <v>4182</v>
      </c>
      <c r="AH99" s="108"/>
      <c r="AI99" s="108"/>
      <c r="AJ99" s="108"/>
      <c r="AK99" s="108">
        <v>0</v>
      </c>
      <c r="AL99" s="108">
        <v>0</v>
      </c>
      <c r="AM99" s="108"/>
      <c r="AR99" s="107"/>
      <c r="AS99" s="107"/>
      <c r="AT99" s="107"/>
      <c r="AU99" s="107"/>
      <c r="AV99" s="107"/>
      <c r="AW99" s="107"/>
      <c r="AX99" s="107"/>
      <c r="AY99" s="107"/>
      <c r="AZ99" s="107"/>
      <c r="BA99" s="107"/>
      <c r="BB99" s="107"/>
      <c r="BC99" s="107"/>
      <c r="BD99" s="107"/>
      <c r="BE99" s="107"/>
      <c r="BF99" s="107"/>
      <c r="BG99" s="107"/>
      <c r="BH99" s="107"/>
      <c r="BI99" s="107"/>
      <c r="BJ99" s="107"/>
      <c r="BK99" s="107"/>
      <c r="BL99" s="107"/>
      <c r="BM99" s="107"/>
      <c r="BN99" s="107"/>
      <c r="BO99" s="107"/>
      <c r="BP99" s="107"/>
      <c r="BQ99" s="107"/>
      <c r="BR99" s="107"/>
      <c r="BS99" s="107"/>
      <c r="BV99" s="198" t="s">
        <v>61</v>
      </c>
      <c r="BW99" s="198" t="s">
        <v>4097</v>
      </c>
      <c r="BX99" s="198" t="s">
        <v>63</v>
      </c>
      <c r="BY99" s="344" t="s">
        <v>4479</v>
      </c>
      <c r="BZ99" s="198" t="s">
        <v>65</v>
      </c>
      <c r="CA99" s="198" t="s">
        <v>66</v>
      </c>
      <c r="CB99" s="344" t="s">
        <v>92</v>
      </c>
    </row>
    <row r="100" spans="1:255" s="198" customFormat="1" x14ac:dyDescent="0.25">
      <c r="A100" s="2" t="str">
        <f t="shared" si="2"/>
        <v>N-MF-LI-020095-E-XX-XX-XX-XX-03</v>
      </c>
      <c r="B100" s="146" t="s">
        <v>4480</v>
      </c>
      <c r="C100" s="146" t="s">
        <v>4481</v>
      </c>
      <c r="D100" s="146" t="s">
        <v>4346</v>
      </c>
      <c r="E100" s="2" t="s">
        <v>152</v>
      </c>
      <c r="F100" s="146" t="s">
        <v>50</v>
      </c>
      <c r="G100" s="108" t="s">
        <v>4394</v>
      </c>
      <c r="H100" s="108" t="s">
        <v>4323</v>
      </c>
      <c r="I100" s="108" t="s">
        <v>4395</v>
      </c>
      <c r="J100" s="108">
        <v>8760</v>
      </c>
      <c r="K100" s="109">
        <v>0.9</v>
      </c>
      <c r="L100" s="110">
        <v>6.3E-2</v>
      </c>
      <c r="M100" s="109">
        <v>551.88</v>
      </c>
      <c r="N100" s="110">
        <v>5.67E-2</v>
      </c>
      <c r="O100" s="108">
        <v>0</v>
      </c>
      <c r="P100" s="108">
        <v>10</v>
      </c>
      <c r="Q100" s="111">
        <v>54.84</v>
      </c>
      <c r="R100" s="108" t="s">
        <v>4349</v>
      </c>
      <c r="S100" s="108" t="s">
        <v>4291</v>
      </c>
      <c r="T100" s="456" t="s">
        <v>4094</v>
      </c>
      <c r="U100" s="108"/>
      <c r="V100" s="112"/>
      <c r="W100" s="111"/>
      <c r="X100" s="113">
        <v>47</v>
      </c>
      <c r="Y100" s="3" t="s">
        <v>4101</v>
      </c>
      <c r="Z100" s="3" t="s">
        <v>56</v>
      </c>
      <c r="AA100" s="255" t="s">
        <v>57</v>
      </c>
      <c r="AB100" s="108" t="s">
        <v>4181</v>
      </c>
      <c r="AC100" s="106" t="s">
        <v>4122</v>
      </c>
      <c r="AD100" s="106"/>
      <c r="AF100" s="108"/>
      <c r="AG100" s="108" t="s">
        <v>4182</v>
      </c>
      <c r="AH100" s="108"/>
      <c r="AI100" s="108"/>
      <c r="AJ100" s="108"/>
      <c r="AK100" s="108">
        <v>0</v>
      </c>
      <c r="AL100" s="108">
        <v>0</v>
      </c>
      <c r="AM100" s="108"/>
      <c r="AR100" s="107"/>
      <c r="AS100" s="107"/>
      <c r="AT100" s="107"/>
      <c r="AU100" s="107"/>
      <c r="AV100" s="107"/>
      <c r="AW100" s="107"/>
      <c r="AX100" s="107"/>
      <c r="AY100" s="107"/>
      <c r="AZ100" s="107"/>
      <c r="BA100" s="107"/>
      <c r="BB100" s="107"/>
      <c r="BC100" s="107"/>
      <c r="BD100" s="107"/>
      <c r="BE100" s="107"/>
      <c r="BF100" s="107"/>
      <c r="BG100" s="107"/>
      <c r="BH100" s="107"/>
      <c r="BI100" s="107"/>
      <c r="BJ100" s="107"/>
      <c r="BK100" s="107"/>
      <c r="BL100" s="107"/>
      <c r="BM100" s="107"/>
      <c r="BN100" s="107"/>
      <c r="BO100" s="107"/>
      <c r="BP100" s="107"/>
      <c r="BQ100" s="107"/>
      <c r="BR100" s="107"/>
      <c r="BS100" s="107"/>
      <c r="BV100" s="198" t="s">
        <v>61</v>
      </c>
      <c r="BW100" s="198" t="s">
        <v>4097</v>
      </c>
      <c r="BX100" s="198" t="s">
        <v>63</v>
      </c>
      <c r="BY100" s="344" t="s">
        <v>4482</v>
      </c>
      <c r="BZ100" s="198" t="s">
        <v>65</v>
      </c>
      <c r="CA100" s="198" t="s">
        <v>66</v>
      </c>
      <c r="CB100" s="344" t="s">
        <v>92</v>
      </c>
    </row>
    <row r="101" spans="1:255" s="198" customFormat="1" x14ac:dyDescent="0.25">
      <c r="A101" s="2" t="str">
        <f t="shared" si="2"/>
        <v>N-MF-LI-020096-E-XX-XX-XX-XX-03</v>
      </c>
      <c r="B101" s="146" t="s">
        <v>4483</v>
      </c>
      <c r="C101" s="146" t="s">
        <v>4484</v>
      </c>
      <c r="D101" s="146" t="s">
        <v>4346</v>
      </c>
      <c r="E101" s="2" t="s">
        <v>152</v>
      </c>
      <c r="F101" s="146" t="s">
        <v>50</v>
      </c>
      <c r="G101" s="108" t="s">
        <v>4399</v>
      </c>
      <c r="H101" s="108" t="s">
        <v>4323</v>
      </c>
      <c r="I101" s="108" t="s">
        <v>4385</v>
      </c>
      <c r="J101" s="108">
        <v>8760</v>
      </c>
      <c r="K101" s="109">
        <v>0.9</v>
      </c>
      <c r="L101" s="110">
        <v>3.5000000000000003E-2</v>
      </c>
      <c r="M101" s="109">
        <v>306.60000000000002</v>
      </c>
      <c r="N101" s="110">
        <v>3.1500000000000007E-2</v>
      </c>
      <c r="O101" s="108">
        <v>0</v>
      </c>
      <c r="P101" s="108">
        <v>10</v>
      </c>
      <c r="Q101" s="111">
        <v>82.26</v>
      </c>
      <c r="R101" s="108" t="s">
        <v>4349</v>
      </c>
      <c r="S101" s="108" t="s">
        <v>4291</v>
      </c>
      <c r="T101" s="456" t="s">
        <v>4094</v>
      </c>
      <c r="U101" s="108"/>
      <c r="V101" s="112"/>
      <c r="W101" s="111"/>
      <c r="X101" s="113">
        <v>94</v>
      </c>
      <c r="Y101" s="3" t="s">
        <v>4101</v>
      </c>
      <c r="Z101" s="3" t="s">
        <v>56</v>
      </c>
      <c r="AA101" s="255" t="s">
        <v>57</v>
      </c>
      <c r="AB101" s="108" t="s">
        <v>4181</v>
      </c>
      <c r="AC101" s="106" t="s">
        <v>4122</v>
      </c>
      <c r="AD101" s="106"/>
      <c r="AF101" s="108"/>
      <c r="AG101" s="108" t="s">
        <v>4182</v>
      </c>
      <c r="AH101" s="108"/>
      <c r="AI101" s="108"/>
      <c r="AJ101" s="108"/>
      <c r="AK101" s="108">
        <v>0</v>
      </c>
      <c r="AL101" s="108">
        <v>0</v>
      </c>
      <c r="AM101" s="108"/>
      <c r="AR101" s="107"/>
      <c r="AS101" s="107"/>
      <c r="AT101" s="107"/>
      <c r="AU101" s="107"/>
      <c r="AV101" s="107"/>
      <c r="AW101" s="107"/>
      <c r="AX101" s="107"/>
      <c r="AY101" s="107"/>
      <c r="AZ101" s="107"/>
      <c r="BA101" s="107"/>
      <c r="BB101" s="107"/>
      <c r="BC101" s="107"/>
      <c r="BD101" s="107"/>
      <c r="BE101" s="107"/>
      <c r="BF101" s="107"/>
      <c r="BG101" s="107"/>
      <c r="BH101" s="107"/>
      <c r="BI101" s="107"/>
      <c r="BJ101" s="107"/>
      <c r="BK101" s="107"/>
      <c r="BL101" s="107"/>
      <c r="BM101" s="107"/>
      <c r="BN101" s="107"/>
      <c r="BO101" s="107"/>
      <c r="BP101" s="107"/>
      <c r="BQ101" s="107"/>
      <c r="BR101" s="107"/>
      <c r="BS101" s="107"/>
      <c r="BV101" s="198" t="s">
        <v>61</v>
      </c>
      <c r="BW101" s="198" t="s">
        <v>4097</v>
      </c>
      <c r="BX101" s="198" t="s">
        <v>63</v>
      </c>
      <c r="BY101" s="344" t="s">
        <v>4485</v>
      </c>
      <c r="BZ101" s="198" t="s">
        <v>65</v>
      </c>
      <c r="CA101" s="198" t="s">
        <v>66</v>
      </c>
      <c r="CB101" s="344" t="s">
        <v>92</v>
      </c>
    </row>
    <row r="102" spans="1:255" s="124" customFormat="1" x14ac:dyDescent="0.25">
      <c r="A102" s="2" t="str">
        <f t="shared" si="2"/>
        <v>N-MF-LI-020097-E-XX-XX-XX-XX-03</v>
      </c>
      <c r="B102" s="145" t="s">
        <v>4486</v>
      </c>
      <c r="C102" s="145" t="s">
        <v>4487</v>
      </c>
      <c r="D102" s="145" t="s">
        <v>4346</v>
      </c>
      <c r="E102" s="2" t="s">
        <v>152</v>
      </c>
      <c r="F102" s="145" t="s">
        <v>50</v>
      </c>
      <c r="G102" s="92" t="s">
        <v>4404</v>
      </c>
      <c r="H102" s="92" t="s">
        <v>4323</v>
      </c>
      <c r="I102" s="92" t="s">
        <v>4405</v>
      </c>
      <c r="J102" s="92">
        <v>8760</v>
      </c>
      <c r="K102" s="144">
        <v>0.9</v>
      </c>
      <c r="L102" s="341">
        <v>2E-3</v>
      </c>
      <c r="M102" s="144">
        <v>17.52</v>
      </c>
      <c r="N102" s="341">
        <v>1.8000000000000002E-3</v>
      </c>
      <c r="O102" s="92">
        <v>0</v>
      </c>
      <c r="P102" s="92">
        <v>10</v>
      </c>
      <c r="Q102" s="111">
        <v>109.68</v>
      </c>
      <c r="R102" s="92" t="s">
        <v>4349</v>
      </c>
      <c r="S102" s="92" t="s">
        <v>4291</v>
      </c>
      <c r="T102" s="458" t="s">
        <v>4094</v>
      </c>
      <c r="U102" s="92"/>
      <c r="V102" s="142"/>
      <c r="W102" s="143"/>
      <c r="X102" s="113">
        <v>94</v>
      </c>
      <c r="Y102" s="3" t="s">
        <v>4101</v>
      </c>
      <c r="Z102" s="3" t="s">
        <v>56</v>
      </c>
      <c r="AA102" s="255" t="s">
        <v>57</v>
      </c>
      <c r="AB102" s="108" t="s">
        <v>4181</v>
      </c>
      <c r="AC102" s="106" t="s">
        <v>4122</v>
      </c>
      <c r="AD102" s="141"/>
      <c r="AE102" s="198"/>
      <c r="AF102" s="108"/>
      <c r="AG102" s="108" t="s">
        <v>4182</v>
      </c>
      <c r="AH102" s="108"/>
      <c r="AI102" s="108"/>
      <c r="AJ102" s="108"/>
      <c r="AK102" s="108">
        <v>0</v>
      </c>
      <c r="AL102" s="108">
        <v>0</v>
      </c>
      <c r="AM102" s="108"/>
      <c r="AN102" s="198"/>
      <c r="AO102" s="198"/>
      <c r="AP102" s="198"/>
      <c r="AQ102" s="198"/>
      <c r="AR102" s="107"/>
      <c r="AS102" s="107"/>
      <c r="AT102" s="107"/>
      <c r="AU102" s="107"/>
      <c r="AV102" s="107"/>
      <c r="AW102" s="107"/>
      <c r="AX102" s="107"/>
      <c r="AY102" s="107"/>
      <c r="AZ102" s="107"/>
      <c r="BA102" s="107"/>
      <c r="BB102" s="107"/>
      <c r="BC102" s="107"/>
      <c r="BD102" s="107"/>
      <c r="BE102" s="107"/>
      <c r="BF102" s="107"/>
      <c r="BG102" s="107"/>
      <c r="BH102" s="107"/>
      <c r="BI102" s="107"/>
      <c r="BJ102" s="107"/>
      <c r="BK102" s="107"/>
      <c r="BL102" s="107"/>
      <c r="BM102" s="107"/>
      <c r="BN102" s="107"/>
      <c r="BO102" s="107"/>
      <c r="BP102" s="107"/>
      <c r="BQ102" s="107"/>
      <c r="BR102" s="107"/>
      <c r="BS102" s="107"/>
      <c r="BT102" s="198"/>
      <c r="BU102" s="198"/>
      <c r="BV102" s="198" t="s">
        <v>61</v>
      </c>
      <c r="BW102" s="198" t="s">
        <v>4097</v>
      </c>
      <c r="BX102" s="198" t="s">
        <v>63</v>
      </c>
      <c r="BY102" s="344" t="s">
        <v>4488</v>
      </c>
      <c r="BZ102" s="198" t="s">
        <v>65</v>
      </c>
      <c r="CA102" s="198" t="s">
        <v>66</v>
      </c>
      <c r="CB102" s="344" t="s">
        <v>92</v>
      </c>
      <c r="CC102" s="198"/>
      <c r="CD102" s="198"/>
      <c r="CE102" s="198"/>
      <c r="CF102" s="198"/>
      <c r="CG102" s="198"/>
      <c r="CH102" s="198"/>
      <c r="CI102" s="198"/>
      <c r="CJ102" s="198"/>
      <c r="CK102" s="198"/>
      <c r="CL102" s="198"/>
      <c r="CM102" s="198"/>
      <c r="CN102" s="198"/>
      <c r="CO102" s="198"/>
      <c r="CP102" s="198"/>
      <c r="CQ102" s="198"/>
      <c r="CR102" s="198"/>
      <c r="CS102" s="198"/>
      <c r="CT102" s="198"/>
      <c r="CU102" s="198"/>
      <c r="CV102" s="198"/>
      <c r="CW102" s="198"/>
      <c r="CX102" s="198"/>
      <c r="CY102" s="198"/>
      <c r="CZ102" s="198"/>
      <c r="DA102" s="198"/>
      <c r="DB102" s="198"/>
      <c r="DC102" s="198"/>
      <c r="DD102" s="198"/>
      <c r="DE102" s="198"/>
      <c r="DF102" s="198"/>
      <c r="DG102" s="198"/>
      <c r="DH102" s="198"/>
      <c r="DI102" s="198"/>
      <c r="DJ102" s="198"/>
      <c r="DK102" s="198"/>
      <c r="DL102" s="198"/>
      <c r="DM102" s="198"/>
      <c r="DN102" s="198"/>
      <c r="DO102" s="198"/>
      <c r="DP102" s="198"/>
      <c r="DQ102" s="198"/>
      <c r="DR102" s="198"/>
      <c r="DS102" s="198"/>
      <c r="DT102" s="198"/>
      <c r="DU102" s="198"/>
      <c r="DV102" s="198"/>
      <c r="DW102" s="198"/>
      <c r="DX102" s="198"/>
      <c r="DY102" s="198"/>
      <c r="DZ102" s="198"/>
      <c r="EA102" s="198"/>
      <c r="EB102" s="198"/>
      <c r="EC102" s="198"/>
      <c r="ED102" s="198"/>
      <c r="EE102" s="198"/>
      <c r="EF102" s="198"/>
      <c r="EG102" s="198"/>
      <c r="EH102" s="198"/>
      <c r="EI102" s="198"/>
      <c r="EJ102" s="198"/>
      <c r="EK102" s="198"/>
      <c r="EL102" s="198"/>
      <c r="EM102" s="198"/>
      <c r="EN102" s="198"/>
      <c r="EO102" s="198"/>
      <c r="EP102" s="198"/>
      <c r="EQ102" s="198"/>
      <c r="ER102" s="198"/>
      <c r="ES102" s="198"/>
      <c r="ET102" s="198"/>
      <c r="EU102" s="198"/>
      <c r="EV102" s="198"/>
      <c r="EW102" s="198"/>
      <c r="EX102" s="198"/>
      <c r="EY102" s="198"/>
      <c r="EZ102" s="198"/>
      <c r="FA102" s="198"/>
      <c r="FB102" s="198"/>
      <c r="FC102" s="198"/>
      <c r="FD102" s="198"/>
      <c r="FE102" s="198"/>
      <c r="FF102" s="198"/>
      <c r="FG102" s="198"/>
      <c r="FH102" s="198"/>
      <c r="FI102" s="198"/>
      <c r="FJ102" s="198"/>
      <c r="FK102" s="198"/>
      <c r="FL102" s="198"/>
      <c r="FM102" s="198"/>
      <c r="FN102" s="198"/>
      <c r="FO102" s="198"/>
      <c r="FP102" s="198"/>
      <c r="FQ102" s="198"/>
      <c r="FR102" s="198"/>
      <c r="FS102" s="198"/>
      <c r="FT102" s="198"/>
      <c r="FU102" s="198"/>
      <c r="FV102" s="198"/>
      <c r="FW102" s="198"/>
      <c r="FX102" s="198"/>
      <c r="FY102" s="198"/>
      <c r="FZ102" s="198"/>
      <c r="GA102" s="198"/>
      <c r="GB102" s="198"/>
      <c r="GC102" s="198"/>
      <c r="GD102" s="198"/>
      <c r="GE102" s="198"/>
      <c r="GF102" s="198"/>
      <c r="GG102" s="198"/>
      <c r="GH102" s="198"/>
      <c r="GI102" s="198"/>
      <c r="GJ102" s="198"/>
      <c r="GK102" s="198"/>
      <c r="GL102" s="198"/>
      <c r="GM102" s="198"/>
      <c r="GN102" s="198"/>
      <c r="GO102" s="198"/>
      <c r="GP102" s="198"/>
      <c r="GQ102" s="198"/>
      <c r="GR102" s="198"/>
      <c r="GS102" s="198"/>
      <c r="GT102" s="198"/>
      <c r="GU102" s="198"/>
      <c r="GV102" s="198"/>
      <c r="GW102" s="198"/>
      <c r="GX102" s="198"/>
      <c r="GY102" s="198"/>
      <c r="GZ102" s="198"/>
      <c r="HA102" s="198"/>
      <c r="HB102" s="198"/>
      <c r="HC102" s="198"/>
      <c r="HD102" s="198"/>
      <c r="HE102" s="198"/>
      <c r="HF102" s="198"/>
      <c r="HG102" s="198"/>
      <c r="HH102" s="198"/>
      <c r="HI102" s="198"/>
      <c r="HJ102" s="198"/>
      <c r="HK102" s="198"/>
      <c r="HL102" s="198"/>
      <c r="HM102" s="198"/>
      <c r="HN102" s="198"/>
      <c r="HO102" s="198"/>
      <c r="HP102" s="198"/>
      <c r="HQ102" s="198"/>
      <c r="HR102" s="198"/>
      <c r="HS102" s="198"/>
      <c r="HT102" s="198"/>
      <c r="HU102" s="198"/>
      <c r="HV102" s="198"/>
      <c r="HW102" s="198"/>
      <c r="HX102" s="198"/>
      <c r="HY102" s="198"/>
      <c r="HZ102" s="198"/>
      <c r="IA102" s="198"/>
      <c r="IB102" s="198"/>
      <c r="IC102" s="198"/>
      <c r="ID102" s="198"/>
      <c r="IE102" s="198"/>
      <c r="IF102" s="198"/>
      <c r="IG102" s="198"/>
      <c r="IH102" s="198"/>
      <c r="II102" s="198"/>
      <c r="IJ102" s="198"/>
      <c r="IK102" s="198"/>
      <c r="IL102" s="198"/>
      <c r="IM102" s="198"/>
      <c r="IN102" s="198"/>
      <c r="IO102" s="198"/>
      <c r="IP102" s="198"/>
      <c r="IQ102" s="198"/>
      <c r="IR102" s="198"/>
      <c r="IS102" s="198"/>
      <c r="IT102" s="198"/>
      <c r="IU102" s="198"/>
    </row>
    <row r="103" spans="1:255" s="198" customFormat="1" x14ac:dyDescent="0.25">
      <c r="A103" s="2" t="str">
        <f t="shared" si="2"/>
        <v>N-MF-LI-020098-E-XX-XX-XX-XX-02</v>
      </c>
      <c r="B103" s="138" t="s">
        <v>4489</v>
      </c>
      <c r="C103" s="108" t="s">
        <v>4490</v>
      </c>
      <c r="D103" s="146" t="s">
        <v>4491</v>
      </c>
      <c r="E103" s="123" t="s">
        <v>142</v>
      </c>
      <c r="F103" s="108" t="s">
        <v>50</v>
      </c>
      <c r="G103" s="108" t="s">
        <v>3392</v>
      </c>
      <c r="H103" s="108" t="s">
        <v>4492</v>
      </c>
      <c r="I103" s="108" t="s">
        <v>4493</v>
      </c>
      <c r="J103" s="108">
        <v>840</v>
      </c>
      <c r="K103" s="108">
        <v>0.08</v>
      </c>
      <c r="L103" s="108">
        <v>1.2E-2</v>
      </c>
      <c r="M103" s="108">
        <v>10</v>
      </c>
      <c r="N103" s="108">
        <v>9.6000000000000002E-4</v>
      </c>
      <c r="O103" s="108">
        <v>0</v>
      </c>
      <c r="P103" s="108">
        <v>8</v>
      </c>
      <c r="Q103" s="113">
        <v>21.916923076923077</v>
      </c>
      <c r="R103" s="108" t="s">
        <v>4349</v>
      </c>
      <c r="S103" s="108" t="s">
        <v>4494</v>
      </c>
      <c r="T103" s="456" t="s">
        <v>4094</v>
      </c>
      <c r="U103" s="108"/>
      <c r="V103" s="108"/>
      <c r="W103" s="108"/>
      <c r="X103" s="8">
        <v>47.12</v>
      </c>
      <c r="Y103" s="108" t="s">
        <v>4101</v>
      </c>
      <c r="Z103" s="108" t="s">
        <v>56</v>
      </c>
      <c r="AA103" s="94" t="s">
        <v>57</v>
      </c>
      <c r="AB103" s="108" t="s">
        <v>4113</v>
      </c>
      <c r="AC103" s="106" t="s">
        <v>4166</v>
      </c>
      <c r="AD103" s="342">
        <v>41180</v>
      </c>
      <c r="AE103" s="89"/>
      <c r="AF103" s="108"/>
      <c r="AG103" s="108"/>
      <c r="AH103" s="123"/>
      <c r="AI103" s="123"/>
      <c r="AJ103" s="123"/>
      <c r="AK103" s="108"/>
      <c r="AL103" s="108"/>
      <c r="AM103" s="108"/>
      <c r="BV103" s="198" t="s">
        <v>61</v>
      </c>
      <c r="BW103" s="198" t="s">
        <v>4097</v>
      </c>
      <c r="BX103" s="198" t="s">
        <v>63</v>
      </c>
      <c r="BY103" s="344" t="s">
        <v>4495</v>
      </c>
      <c r="BZ103" s="198" t="s">
        <v>65</v>
      </c>
      <c r="CA103" s="198" t="s">
        <v>66</v>
      </c>
      <c r="CB103" s="344" t="s">
        <v>67</v>
      </c>
    </row>
    <row r="104" spans="1:255" s="198" customFormat="1" x14ac:dyDescent="0.25">
      <c r="A104" s="2" t="str">
        <f t="shared" si="2"/>
        <v>N-MF-LI-020099-E-XX-XX-XX-XX-02</v>
      </c>
      <c r="B104" s="138" t="s">
        <v>4496</v>
      </c>
      <c r="C104" s="108" t="s">
        <v>4497</v>
      </c>
      <c r="D104" s="146" t="s">
        <v>4491</v>
      </c>
      <c r="E104" s="123" t="s">
        <v>152</v>
      </c>
      <c r="F104" s="108" t="s">
        <v>50</v>
      </c>
      <c r="G104" s="108" t="s">
        <v>3400</v>
      </c>
      <c r="H104" s="108" t="s">
        <v>4498</v>
      </c>
      <c r="I104" s="108" t="s">
        <v>4499</v>
      </c>
      <c r="J104" s="108">
        <v>840</v>
      </c>
      <c r="K104" s="108">
        <v>0.08</v>
      </c>
      <c r="L104" s="108">
        <v>1.6E-2</v>
      </c>
      <c r="M104" s="108">
        <v>13</v>
      </c>
      <c r="N104" s="108">
        <v>1.2800000000000001E-3</v>
      </c>
      <c r="O104" s="108">
        <v>0</v>
      </c>
      <c r="P104" s="108">
        <v>8</v>
      </c>
      <c r="Q104" s="113">
        <v>23.463846153846152</v>
      </c>
      <c r="R104" s="108" t="s">
        <v>4349</v>
      </c>
      <c r="S104" s="108" t="s">
        <v>4494</v>
      </c>
      <c r="T104" s="456" t="s">
        <v>4094</v>
      </c>
      <c r="U104" s="108"/>
      <c r="V104" s="108"/>
      <c r="W104" s="108"/>
      <c r="X104" s="8">
        <v>47.12</v>
      </c>
      <c r="Y104" s="108" t="s">
        <v>4101</v>
      </c>
      <c r="Z104" s="108" t="s">
        <v>56</v>
      </c>
      <c r="AA104" s="94" t="s">
        <v>57</v>
      </c>
      <c r="AB104" s="108" t="s">
        <v>4113</v>
      </c>
      <c r="AC104" s="106" t="s">
        <v>4166</v>
      </c>
      <c r="AD104" s="342">
        <v>41180</v>
      </c>
      <c r="AE104" s="89"/>
      <c r="AF104" s="108"/>
      <c r="AG104" s="108"/>
      <c r="AH104" s="123"/>
      <c r="AI104" s="123"/>
      <c r="AJ104" s="123"/>
      <c r="AK104" s="108"/>
      <c r="AL104" s="108"/>
      <c r="AM104" s="108"/>
      <c r="BV104" s="198" t="s">
        <v>61</v>
      </c>
      <c r="BW104" s="198" t="s">
        <v>4097</v>
      </c>
      <c r="BX104" s="198" t="s">
        <v>63</v>
      </c>
      <c r="BY104" s="344" t="s">
        <v>4500</v>
      </c>
      <c r="BZ104" s="198" t="s">
        <v>65</v>
      </c>
      <c r="CA104" s="198" t="s">
        <v>66</v>
      </c>
      <c r="CB104" s="344" t="s">
        <v>67</v>
      </c>
    </row>
    <row r="105" spans="1:255" s="198" customFormat="1" x14ac:dyDescent="0.25">
      <c r="A105" s="2" t="str">
        <f t="shared" si="2"/>
        <v>N-MF-LI-020100-E-XX-XX-XX-XX-02</v>
      </c>
      <c r="B105" s="138" t="s">
        <v>4501</v>
      </c>
      <c r="C105" s="108" t="s">
        <v>4502</v>
      </c>
      <c r="D105" s="146" t="s">
        <v>4491</v>
      </c>
      <c r="E105" s="123" t="s">
        <v>49</v>
      </c>
      <c r="F105" s="108" t="s">
        <v>50</v>
      </c>
      <c r="G105" s="108" t="s">
        <v>3405</v>
      </c>
      <c r="H105" s="108" t="s">
        <v>4503</v>
      </c>
      <c r="I105" s="108" t="s">
        <v>4504</v>
      </c>
      <c r="J105" s="108">
        <v>840</v>
      </c>
      <c r="K105" s="108">
        <v>0.08</v>
      </c>
      <c r="L105" s="108">
        <v>2.5999999999999999E-2</v>
      </c>
      <c r="M105" s="108">
        <v>22</v>
      </c>
      <c r="N105" s="108">
        <v>2.0799999999999998E-3</v>
      </c>
      <c r="O105" s="108">
        <v>0</v>
      </c>
      <c r="P105" s="108">
        <v>8</v>
      </c>
      <c r="Q105" s="113">
        <v>45.380769230769232</v>
      </c>
      <c r="R105" s="108" t="s">
        <v>4349</v>
      </c>
      <c r="S105" s="108" t="s">
        <v>4494</v>
      </c>
      <c r="T105" s="456" t="s">
        <v>4094</v>
      </c>
      <c r="U105" s="108"/>
      <c r="V105" s="108"/>
      <c r="W105" s="108"/>
      <c r="X105" s="8">
        <v>94.24</v>
      </c>
      <c r="Y105" s="108" t="s">
        <v>4101</v>
      </c>
      <c r="Z105" s="108" t="s">
        <v>56</v>
      </c>
      <c r="AA105" s="94" t="s">
        <v>57</v>
      </c>
      <c r="AB105" s="108" t="s">
        <v>4113</v>
      </c>
      <c r="AC105" s="106" t="s">
        <v>4166</v>
      </c>
      <c r="AD105" s="342">
        <v>41180</v>
      </c>
      <c r="AE105" s="89"/>
      <c r="AF105" s="108"/>
      <c r="AG105" s="108"/>
      <c r="AH105" s="123"/>
      <c r="AI105" s="123"/>
      <c r="AJ105" s="123"/>
      <c r="AK105" s="108"/>
      <c r="AL105" s="108"/>
      <c r="AM105" s="108"/>
      <c r="BV105" s="198" t="s">
        <v>61</v>
      </c>
      <c r="BW105" s="198" t="s">
        <v>4097</v>
      </c>
      <c r="BX105" s="198" t="s">
        <v>63</v>
      </c>
      <c r="BY105" s="344" t="s">
        <v>4505</v>
      </c>
      <c r="BZ105" s="198" t="s">
        <v>65</v>
      </c>
      <c r="CA105" s="198" t="s">
        <v>66</v>
      </c>
      <c r="CB105" s="344" t="s">
        <v>67</v>
      </c>
    </row>
    <row r="106" spans="1:255" s="198" customFormat="1" x14ac:dyDescent="0.25">
      <c r="A106" s="2" t="str">
        <f t="shared" si="2"/>
        <v>N-MF-LI-020101-E-XX-XX-XX-XX-02</v>
      </c>
      <c r="B106" s="138" t="s">
        <v>4506</v>
      </c>
      <c r="C106" s="108" t="s">
        <v>4507</v>
      </c>
      <c r="D106" s="146" t="s">
        <v>4491</v>
      </c>
      <c r="E106" s="123" t="s">
        <v>84</v>
      </c>
      <c r="F106" s="108" t="s">
        <v>50</v>
      </c>
      <c r="G106" s="108" t="s">
        <v>3410</v>
      </c>
      <c r="H106" s="108" t="s">
        <v>4508</v>
      </c>
      <c r="I106" s="108" t="s">
        <v>4509</v>
      </c>
      <c r="J106" s="108">
        <v>840</v>
      </c>
      <c r="K106" s="108">
        <v>0.08</v>
      </c>
      <c r="L106" s="108">
        <v>0.03</v>
      </c>
      <c r="M106" s="108">
        <v>25</v>
      </c>
      <c r="N106" s="108">
        <v>2.3999999999999998E-3</v>
      </c>
      <c r="O106" s="108">
        <v>0</v>
      </c>
      <c r="P106" s="108">
        <v>8</v>
      </c>
      <c r="Q106" s="113">
        <v>46.927692307692304</v>
      </c>
      <c r="R106" s="108" t="s">
        <v>4349</v>
      </c>
      <c r="S106" s="108" t="s">
        <v>4494</v>
      </c>
      <c r="T106" s="456" t="s">
        <v>4094</v>
      </c>
      <c r="U106" s="108"/>
      <c r="V106" s="108"/>
      <c r="W106" s="108"/>
      <c r="X106" s="8">
        <v>94.24</v>
      </c>
      <c r="Y106" s="108" t="s">
        <v>4101</v>
      </c>
      <c r="Z106" s="108" t="s">
        <v>56</v>
      </c>
      <c r="AA106" s="94" t="s">
        <v>57</v>
      </c>
      <c r="AB106" s="108" t="s">
        <v>4113</v>
      </c>
      <c r="AC106" s="106" t="s">
        <v>4166</v>
      </c>
      <c r="AD106" s="342">
        <v>41180</v>
      </c>
      <c r="AE106" s="89"/>
      <c r="AF106" s="108"/>
      <c r="AG106" s="108"/>
      <c r="AH106" s="123"/>
      <c r="AI106" s="123"/>
      <c r="AJ106" s="123"/>
      <c r="AK106" s="108"/>
      <c r="AL106" s="108"/>
      <c r="AM106" s="108"/>
      <c r="BV106" s="198" t="s">
        <v>61</v>
      </c>
      <c r="BW106" s="198" t="s">
        <v>4097</v>
      </c>
      <c r="BX106" s="198" t="s">
        <v>63</v>
      </c>
      <c r="BY106" s="344" t="s">
        <v>4510</v>
      </c>
      <c r="BZ106" s="198" t="s">
        <v>65</v>
      </c>
      <c r="CA106" s="198" t="s">
        <v>66</v>
      </c>
      <c r="CB106" s="344" t="s">
        <v>67</v>
      </c>
    </row>
    <row r="107" spans="1:255" s="198" customFormat="1" x14ac:dyDescent="0.25">
      <c r="A107" s="2" t="str">
        <f t="shared" si="2"/>
        <v>N-MF-LI-020102-E-XX-XX-XX-XX-02</v>
      </c>
      <c r="B107" s="138" t="s">
        <v>4511</v>
      </c>
      <c r="C107" s="108" t="s">
        <v>4512</v>
      </c>
      <c r="D107" s="146" t="s">
        <v>4491</v>
      </c>
      <c r="E107" s="123" t="s">
        <v>103</v>
      </c>
      <c r="F107" s="108" t="s">
        <v>50</v>
      </c>
      <c r="G107" s="108" t="s">
        <v>3415</v>
      </c>
      <c r="H107" s="108" t="s">
        <v>4492</v>
      </c>
      <c r="I107" s="108" t="s">
        <v>4513</v>
      </c>
      <c r="J107" s="108">
        <v>840</v>
      </c>
      <c r="K107" s="108">
        <v>0.08</v>
      </c>
      <c r="L107" s="108">
        <v>1.4E-2</v>
      </c>
      <c r="M107" s="108">
        <v>12</v>
      </c>
      <c r="N107" s="108">
        <v>1.1200000000000001E-3</v>
      </c>
      <c r="O107" s="108">
        <v>0</v>
      </c>
      <c r="P107" s="108">
        <v>8</v>
      </c>
      <c r="Q107" s="113">
        <v>22.983423913043481</v>
      </c>
      <c r="R107" s="108" t="s">
        <v>4349</v>
      </c>
      <c r="S107" s="108" t="s">
        <v>4494</v>
      </c>
      <c r="T107" s="456" t="s">
        <v>4094</v>
      </c>
      <c r="U107" s="108"/>
      <c r="V107" s="108"/>
      <c r="W107" s="108"/>
      <c r="X107" s="8">
        <v>47.12</v>
      </c>
      <c r="Y107" s="108" t="s">
        <v>4101</v>
      </c>
      <c r="Z107" s="108" t="s">
        <v>56</v>
      </c>
      <c r="AA107" s="94" t="s">
        <v>57</v>
      </c>
      <c r="AB107" s="108" t="s">
        <v>4113</v>
      </c>
      <c r="AC107" s="106" t="s">
        <v>4166</v>
      </c>
      <c r="AD107" s="342">
        <v>41180</v>
      </c>
      <c r="AE107" s="89"/>
      <c r="AF107" s="108"/>
      <c r="AG107" s="108"/>
      <c r="AH107" s="123"/>
      <c r="AI107" s="123"/>
      <c r="AJ107" s="123"/>
      <c r="AK107" s="108"/>
      <c r="AL107" s="108"/>
      <c r="AM107" s="108"/>
      <c r="BV107" s="198" t="s">
        <v>61</v>
      </c>
      <c r="BW107" s="198" t="s">
        <v>4097</v>
      </c>
      <c r="BX107" s="198" t="s">
        <v>63</v>
      </c>
      <c r="BY107" s="344" t="s">
        <v>4514</v>
      </c>
      <c r="BZ107" s="198" t="s">
        <v>65</v>
      </c>
      <c r="CA107" s="198" t="s">
        <v>66</v>
      </c>
      <c r="CB107" s="344" t="s">
        <v>67</v>
      </c>
    </row>
    <row r="108" spans="1:255" s="198" customFormat="1" x14ac:dyDescent="0.25">
      <c r="A108" s="2" t="str">
        <f t="shared" si="2"/>
        <v>N-MF-LI-020103-E-XX-XX-XX-XX-02</v>
      </c>
      <c r="B108" s="138" t="s">
        <v>4515</v>
      </c>
      <c r="C108" s="108" t="s">
        <v>4516</v>
      </c>
      <c r="D108" s="146" t="s">
        <v>4491</v>
      </c>
      <c r="E108" s="123" t="s">
        <v>1472</v>
      </c>
      <c r="F108" s="108" t="s">
        <v>50</v>
      </c>
      <c r="G108" s="108" t="s">
        <v>3418</v>
      </c>
      <c r="H108" s="108" t="s">
        <v>4498</v>
      </c>
      <c r="I108" s="108" t="s">
        <v>4517</v>
      </c>
      <c r="J108" s="108">
        <v>840</v>
      </c>
      <c r="K108" s="108">
        <v>0.08</v>
      </c>
      <c r="L108" s="108">
        <v>2.1000000000000001E-2</v>
      </c>
      <c r="M108" s="108">
        <v>17</v>
      </c>
      <c r="N108" s="108">
        <v>1.6800000000000001E-3</v>
      </c>
      <c r="O108" s="108">
        <v>0</v>
      </c>
      <c r="P108" s="108">
        <v>8</v>
      </c>
      <c r="Q108" s="113">
        <v>25.596847826086961</v>
      </c>
      <c r="R108" s="108" t="s">
        <v>4349</v>
      </c>
      <c r="S108" s="108" t="s">
        <v>4494</v>
      </c>
      <c r="T108" s="456" t="s">
        <v>4094</v>
      </c>
      <c r="U108" s="108"/>
      <c r="V108" s="108"/>
      <c r="W108" s="108"/>
      <c r="X108" s="8">
        <v>47.12</v>
      </c>
      <c r="Y108" s="108" t="s">
        <v>4101</v>
      </c>
      <c r="Z108" s="108" t="s">
        <v>56</v>
      </c>
      <c r="AA108" s="94" t="s">
        <v>57</v>
      </c>
      <c r="AB108" s="108" t="s">
        <v>4113</v>
      </c>
      <c r="AC108" s="106" t="s">
        <v>4166</v>
      </c>
      <c r="AD108" s="342">
        <v>41180</v>
      </c>
      <c r="AE108" s="89"/>
      <c r="AF108" s="108"/>
      <c r="AG108" s="108"/>
      <c r="AH108" s="123"/>
      <c r="AI108" s="123"/>
      <c r="AJ108" s="123"/>
      <c r="AK108" s="108"/>
      <c r="AL108" s="108"/>
      <c r="AM108" s="108"/>
      <c r="BV108" s="198" t="s">
        <v>61</v>
      </c>
      <c r="BW108" s="198" t="s">
        <v>4097</v>
      </c>
      <c r="BX108" s="198" t="s">
        <v>63</v>
      </c>
      <c r="BY108" s="344" t="s">
        <v>4518</v>
      </c>
      <c r="BZ108" s="198" t="s">
        <v>65</v>
      </c>
      <c r="CA108" s="198" t="s">
        <v>66</v>
      </c>
      <c r="CB108" s="344" t="s">
        <v>67</v>
      </c>
    </row>
    <row r="109" spans="1:255" s="198" customFormat="1" x14ac:dyDescent="0.25">
      <c r="A109" s="2" t="str">
        <f t="shared" si="2"/>
        <v>N-MF-LI-020104-E-XX-XX-XX-XX-02</v>
      </c>
      <c r="B109" s="138" t="s">
        <v>4519</v>
      </c>
      <c r="C109" s="108" t="s">
        <v>4520</v>
      </c>
      <c r="D109" s="146" t="s">
        <v>4491</v>
      </c>
      <c r="E109" s="123" t="s">
        <v>1477</v>
      </c>
      <c r="F109" s="108" t="s">
        <v>50</v>
      </c>
      <c r="G109" s="108" t="s">
        <v>3421</v>
      </c>
      <c r="H109" s="108" t="s">
        <v>4503</v>
      </c>
      <c r="I109" s="108" t="s">
        <v>4521</v>
      </c>
      <c r="J109" s="108">
        <v>840</v>
      </c>
      <c r="K109" s="108">
        <v>0.08</v>
      </c>
      <c r="L109" s="108">
        <v>3.4000000000000002E-2</v>
      </c>
      <c r="M109" s="108">
        <v>29</v>
      </c>
      <c r="N109" s="108">
        <v>2.7200000000000002E-3</v>
      </c>
      <c r="O109" s="108">
        <v>0</v>
      </c>
      <c r="P109" s="108">
        <v>8</v>
      </c>
      <c r="Q109" s="113">
        <v>48.580271739130438</v>
      </c>
      <c r="R109" s="108" t="s">
        <v>4349</v>
      </c>
      <c r="S109" s="108" t="s">
        <v>4494</v>
      </c>
      <c r="T109" s="456" t="s">
        <v>4094</v>
      </c>
      <c r="U109" s="108"/>
      <c r="V109" s="108"/>
      <c r="W109" s="108"/>
      <c r="X109" s="8">
        <v>94.24</v>
      </c>
      <c r="Y109" s="108" t="s">
        <v>4101</v>
      </c>
      <c r="Z109" s="108" t="s">
        <v>56</v>
      </c>
      <c r="AA109" s="94" t="s">
        <v>57</v>
      </c>
      <c r="AB109" s="108" t="s">
        <v>4113</v>
      </c>
      <c r="AC109" s="106" t="s">
        <v>4166</v>
      </c>
      <c r="AD109" s="342">
        <v>41180</v>
      </c>
      <c r="AE109" s="89"/>
      <c r="AF109" s="108"/>
      <c r="AG109" s="108"/>
      <c r="AH109" s="123"/>
      <c r="AI109" s="123"/>
      <c r="AJ109" s="123"/>
      <c r="AK109" s="108"/>
      <c r="AL109" s="108"/>
      <c r="AM109" s="108"/>
      <c r="BV109" s="198" t="s">
        <v>61</v>
      </c>
      <c r="BW109" s="198" t="s">
        <v>4097</v>
      </c>
      <c r="BX109" s="198" t="s">
        <v>63</v>
      </c>
      <c r="BY109" s="344" t="s">
        <v>4522</v>
      </c>
      <c r="BZ109" s="198" t="s">
        <v>65</v>
      </c>
      <c r="CA109" s="198" t="s">
        <v>66</v>
      </c>
      <c r="CB109" s="344" t="s">
        <v>67</v>
      </c>
    </row>
    <row r="110" spans="1:255" s="198" customFormat="1" x14ac:dyDescent="0.25">
      <c r="A110" s="2" t="str">
        <f t="shared" si="2"/>
        <v>N-MF-LI-020105-E-XX-XX-XX-XX-02</v>
      </c>
      <c r="B110" s="138" t="s">
        <v>4523</v>
      </c>
      <c r="C110" s="108" t="s">
        <v>4524</v>
      </c>
      <c r="D110" s="146" t="s">
        <v>4491</v>
      </c>
      <c r="E110" s="123" t="s">
        <v>1483</v>
      </c>
      <c r="F110" s="108" t="s">
        <v>50</v>
      </c>
      <c r="G110" s="108" t="s">
        <v>3424</v>
      </c>
      <c r="H110" s="108" t="s">
        <v>4508</v>
      </c>
      <c r="I110" s="108" t="s">
        <v>4525</v>
      </c>
      <c r="J110" s="108">
        <v>840</v>
      </c>
      <c r="K110" s="108">
        <v>0.08</v>
      </c>
      <c r="L110" s="108">
        <v>4.1000000000000002E-2</v>
      </c>
      <c r="M110" s="108">
        <v>34</v>
      </c>
      <c r="N110" s="108">
        <v>3.2800000000000004E-3</v>
      </c>
      <c r="O110" s="108">
        <v>0</v>
      </c>
      <c r="P110" s="108">
        <v>8</v>
      </c>
      <c r="Q110" s="113">
        <v>51.193695652173922</v>
      </c>
      <c r="R110" s="108" t="s">
        <v>4349</v>
      </c>
      <c r="S110" s="108" t="s">
        <v>4494</v>
      </c>
      <c r="T110" s="456" t="s">
        <v>4094</v>
      </c>
      <c r="U110" s="108"/>
      <c r="V110" s="108"/>
      <c r="W110" s="108"/>
      <c r="X110" s="8">
        <v>94.24</v>
      </c>
      <c r="Y110" s="108" t="s">
        <v>4101</v>
      </c>
      <c r="Z110" s="108" t="s">
        <v>56</v>
      </c>
      <c r="AA110" s="94" t="s">
        <v>57</v>
      </c>
      <c r="AB110" s="108" t="s">
        <v>4113</v>
      </c>
      <c r="AC110" s="106" t="s">
        <v>4166</v>
      </c>
      <c r="AD110" s="342">
        <v>41180</v>
      </c>
      <c r="AE110" s="89"/>
      <c r="AF110" s="108"/>
      <c r="AG110" s="108"/>
      <c r="AH110" s="123"/>
      <c r="AI110" s="123"/>
      <c r="AJ110" s="123"/>
      <c r="AK110" s="108"/>
      <c r="AL110" s="108"/>
      <c r="AM110" s="108"/>
      <c r="BV110" s="198" t="s">
        <v>61</v>
      </c>
      <c r="BW110" s="198" t="s">
        <v>4097</v>
      </c>
      <c r="BX110" s="198" t="s">
        <v>63</v>
      </c>
      <c r="BY110" s="344" t="s">
        <v>4526</v>
      </c>
      <c r="BZ110" s="198" t="s">
        <v>65</v>
      </c>
      <c r="CA110" s="198" t="s">
        <v>66</v>
      </c>
      <c r="CB110" s="344" t="s">
        <v>67</v>
      </c>
    </row>
    <row r="111" spans="1:255" s="198" customFormat="1" x14ac:dyDescent="0.25">
      <c r="A111" s="2" t="str">
        <f t="shared" si="2"/>
        <v>N-MF-LI-020106-E-XX-XX-XX-XX-02</v>
      </c>
      <c r="B111" s="138" t="s">
        <v>4527</v>
      </c>
      <c r="C111" s="108" t="s">
        <v>4528</v>
      </c>
      <c r="D111" s="146" t="s">
        <v>4491</v>
      </c>
      <c r="E111" s="123" t="s">
        <v>4529</v>
      </c>
      <c r="F111" s="108" t="s">
        <v>50</v>
      </c>
      <c r="G111" s="108" t="s">
        <v>3392</v>
      </c>
      <c r="H111" s="108" t="s">
        <v>4530</v>
      </c>
      <c r="I111" s="108" t="s">
        <v>4493</v>
      </c>
      <c r="J111" s="108">
        <v>4380</v>
      </c>
      <c r="K111" s="108">
        <v>0</v>
      </c>
      <c r="L111" s="108">
        <v>1.2E-2</v>
      </c>
      <c r="M111" s="108">
        <v>51</v>
      </c>
      <c r="N111" s="108">
        <v>0</v>
      </c>
      <c r="O111" s="108">
        <v>0</v>
      </c>
      <c r="P111" s="108">
        <v>8</v>
      </c>
      <c r="Q111" s="113">
        <v>21.916923076923077</v>
      </c>
      <c r="R111" s="108" t="s">
        <v>4349</v>
      </c>
      <c r="S111" s="108" t="s">
        <v>4093</v>
      </c>
      <c r="T111" s="456" t="s">
        <v>4094</v>
      </c>
      <c r="U111" s="108"/>
      <c r="V111" s="108"/>
      <c r="W111" s="108"/>
      <c r="X111" s="8">
        <v>47.12</v>
      </c>
      <c r="Y111" s="108" t="s">
        <v>4101</v>
      </c>
      <c r="Z111" s="108" t="s">
        <v>56</v>
      </c>
      <c r="AA111" s="94" t="s">
        <v>57</v>
      </c>
      <c r="AB111" s="108" t="s">
        <v>4113</v>
      </c>
      <c r="AC111" s="106" t="s">
        <v>4166</v>
      </c>
      <c r="AD111" s="342">
        <v>41180</v>
      </c>
      <c r="AE111" s="89"/>
      <c r="AF111" s="108"/>
      <c r="AG111" s="108"/>
      <c r="AH111" s="123"/>
      <c r="AI111" s="123"/>
      <c r="AJ111" s="123"/>
      <c r="AK111" s="108"/>
      <c r="AL111" s="108"/>
      <c r="AM111" s="108"/>
      <c r="BV111" s="198" t="s">
        <v>61</v>
      </c>
      <c r="BW111" s="198" t="s">
        <v>4097</v>
      </c>
      <c r="BX111" s="198" t="s">
        <v>63</v>
      </c>
      <c r="BY111" s="344" t="s">
        <v>4531</v>
      </c>
      <c r="BZ111" s="198" t="s">
        <v>65</v>
      </c>
      <c r="CA111" s="198" t="s">
        <v>66</v>
      </c>
      <c r="CB111" s="344" t="s">
        <v>67</v>
      </c>
    </row>
    <row r="112" spans="1:255" s="198" customFormat="1" x14ac:dyDescent="0.25">
      <c r="A112" s="2" t="str">
        <f t="shared" si="2"/>
        <v>N-MF-LI-020107-E-XX-XX-XX-XX-02</v>
      </c>
      <c r="B112" s="138" t="s">
        <v>4532</v>
      </c>
      <c r="C112" s="108" t="s">
        <v>4533</v>
      </c>
      <c r="D112" s="146" t="s">
        <v>4491</v>
      </c>
      <c r="E112" s="123" t="s">
        <v>4534</v>
      </c>
      <c r="F112" s="108" t="s">
        <v>50</v>
      </c>
      <c r="G112" s="108" t="s">
        <v>3400</v>
      </c>
      <c r="H112" s="108" t="s">
        <v>4535</v>
      </c>
      <c r="I112" s="108" t="s">
        <v>4499</v>
      </c>
      <c r="J112" s="108">
        <v>4380</v>
      </c>
      <c r="K112" s="108">
        <v>0</v>
      </c>
      <c r="L112" s="108">
        <v>1.6E-2</v>
      </c>
      <c r="M112" s="108">
        <v>69</v>
      </c>
      <c r="N112" s="108">
        <v>0</v>
      </c>
      <c r="O112" s="108">
        <v>0</v>
      </c>
      <c r="P112" s="108">
        <v>8</v>
      </c>
      <c r="Q112" s="113">
        <v>23.463846153846152</v>
      </c>
      <c r="R112" s="108" t="s">
        <v>4349</v>
      </c>
      <c r="S112" s="108" t="s">
        <v>4093</v>
      </c>
      <c r="T112" s="456" t="s">
        <v>4094</v>
      </c>
      <c r="U112" s="108"/>
      <c r="V112" s="108"/>
      <c r="W112" s="108"/>
      <c r="X112" s="8">
        <v>47.12</v>
      </c>
      <c r="Y112" s="108" t="s">
        <v>4101</v>
      </c>
      <c r="Z112" s="108" t="s">
        <v>56</v>
      </c>
      <c r="AA112" s="94" t="s">
        <v>57</v>
      </c>
      <c r="AB112" s="108" t="s">
        <v>4113</v>
      </c>
      <c r="AC112" s="106" t="s">
        <v>4166</v>
      </c>
      <c r="AD112" s="342">
        <v>41180</v>
      </c>
      <c r="AE112" s="89"/>
      <c r="AF112" s="108"/>
      <c r="AG112" s="108"/>
      <c r="AH112" s="123"/>
      <c r="AI112" s="123"/>
      <c r="AJ112" s="123"/>
      <c r="AK112" s="108"/>
      <c r="AL112" s="108"/>
      <c r="AM112" s="108"/>
      <c r="BV112" s="198" t="s">
        <v>61</v>
      </c>
      <c r="BW112" s="198" t="s">
        <v>4097</v>
      </c>
      <c r="BX112" s="198" t="s">
        <v>63</v>
      </c>
      <c r="BY112" s="344" t="s">
        <v>4536</v>
      </c>
      <c r="BZ112" s="198" t="s">
        <v>65</v>
      </c>
      <c r="CA112" s="198" t="s">
        <v>66</v>
      </c>
      <c r="CB112" s="344" t="s">
        <v>67</v>
      </c>
    </row>
    <row r="113" spans="1:80" s="198" customFormat="1" x14ac:dyDescent="0.25">
      <c r="A113" s="2" t="str">
        <f t="shared" si="2"/>
        <v>N-MF-LI-020108-E-XX-XX-XX-XX-02</v>
      </c>
      <c r="B113" s="138" t="s">
        <v>4537</v>
      </c>
      <c r="C113" s="108" t="s">
        <v>4538</v>
      </c>
      <c r="D113" s="146" t="s">
        <v>4491</v>
      </c>
      <c r="E113" s="123" t="s">
        <v>4539</v>
      </c>
      <c r="F113" s="108" t="s">
        <v>50</v>
      </c>
      <c r="G113" s="108" t="s">
        <v>3405</v>
      </c>
      <c r="H113" s="108" t="s">
        <v>4540</v>
      </c>
      <c r="I113" s="108" t="s">
        <v>4504</v>
      </c>
      <c r="J113" s="108">
        <v>4380</v>
      </c>
      <c r="K113" s="108">
        <v>0</v>
      </c>
      <c r="L113" s="108">
        <v>2.5999999999999999E-2</v>
      </c>
      <c r="M113" s="108">
        <v>116</v>
      </c>
      <c r="N113" s="108">
        <v>0</v>
      </c>
      <c r="O113" s="108">
        <v>0</v>
      </c>
      <c r="P113" s="108">
        <v>8</v>
      </c>
      <c r="Q113" s="113">
        <v>45.380769230769232</v>
      </c>
      <c r="R113" s="108" t="s">
        <v>4349</v>
      </c>
      <c r="S113" s="108" t="s">
        <v>4093</v>
      </c>
      <c r="T113" s="456" t="s">
        <v>4094</v>
      </c>
      <c r="U113" s="108"/>
      <c r="V113" s="108"/>
      <c r="W113" s="108"/>
      <c r="X113" s="8">
        <v>94.24</v>
      </c>
      <c r="Y113" s="108" t="s">
        <v>4101</v>
      </c>
      <c r="Z113" s="108" t="s">
        <v>56</v>
      </c>
      <c r="AA113" s="94" t="s">
        <v>57</v>
      </c>
      <c r="AB113" s="108" t="s">
        <v>4113</v>
      </c>
      <c r="AC113" s="106" t="s">
        <v>4166</v>
      </c>
      <c r="AD113" s="342">
        <v>41180</v>
      </c>
      <c r="AE113" s="89"/>
      <c r="AF113" s="108"/>
      <c r="AG113" s="108"/>
      <c r="AH113" s="123"/>
      <c r="AI113" s="123"/>
      <c r="AJ113" s="123"/>
      <c r="AK113" s="108"/>
      <c r="AL113" s="108"/>
      <c r="AM113" s="108"/>
      <c r="BV113" s="198" t="s">
        <v>61</v>
      </c>
      <c r="BW113" s="198" t="s">
        <v>4097</v>
      </c>
      <c r="BX113" s="198" t="s">
        <v>63</v>
      </c>
      <c r="BY113" s="344" t="s">
        <v>4541</v>
      </c>
      <c r="BZ113" s="198" t="s">
        <v>65</v>
      </c>
      <c r="CA113" s="198" t="s">
        <v>66</v>
      </c>
      <c r="CB113" s="344" t="s">
        <v>67</v>
      </c>
    </row>
    <row r="114" spans="1:80" s="198" customFormat="1" x14ac:dyDescent="0.25">
      <c r="A114" s="2" t="str">
        <f t="shared" si="2"/>
        <v>N-MF-LI-020109-E-XX-XX-XX-XX-02</v>
      </c>
      <c r="B114" s="138" t="s">
        <v>4542</v>
      </c>
      <c r="C114" s="108" t="s">
        <v>4543</v>
      </c>
      <c r="D114" s="146" t="s">
        <v>4491</v>
      </c>
      <c r="E114" s="123" t="s">
        <v>4544</v>
      </c>
      <c r="F114" s="108" t="s">
        <v>50</v>
      </c>
      <c r="G114" s="108" t="s">
        <v>3410</v>
      </c>
      <c r="H114" s="108" t="s">
        <v>4545</v>
      </c>
      <c r="I114" s="108" t="s">
        <v>4509</v>
      </c>
      <c r="J114" s="108">
        <v>4380</v>
      </c>
      <c r="K114" s="108">
        <v>0</v>
      </c>
      <c r="L114" s="108">
        <v>0.03</v>
      </c>
      <c r="M114" s="108">
        <v>132</v>
      </c>
      <c r="N114" s="108">
        <v>0</v>
      </c>
      <c r="O114" s="108">
        <v>0</v>
      </c>
      <c r="P114" s="108">
        <v>8</v>
      </c>
      <c r="Q114" s="113">
        <v>46.927692307692304</v>
      </c>
      <c r="R114" s="108" t="s">
        <v>4349</v>
      </c>
      <c r="S114" s="108" t="s">
        <v>4093</v>
      </c>
      <c r="T114" s="456" t="s">
        <v>4094</v>
      </c>
      <c r="U114" s="108"/>
      <c r="V114" s="108"/>
      <c r="W114" s="108"/>
      <c r="X114" s="8">
        <v>94.24</v>
      </c>
      <c r="Y114" s="108" t="s">
        <v>4101</v>
      </c>
      <c r="Z114" s="108" t="s">
        <v>56</v>
      </c>
      <c r="AA114" s="94" t="s">
        <v>57</v>
      </c>
      <c r="AB114" s="108" t="s">
        <v>4113</v>
      </c>
      <c r="AC114" s="106" t="s">
        <v>4166</v>
      </c>
      <c r="AD114" s="342">
        <v>41180</v>
      </c>
      <c r="AE114" s="89"/>
      <c r="AF114" s="108"/>
      <c r="AG114" s="108"/>
      <c r="AH114" s="123"/>
      <c r="AI114" s="123"/>
      <c r="AJ114" s="123"/>
      <c r="AK114" s="108"/>
      <c r="AL114" s="108"/>
      <c r="AM114" s="108"/>
      <c r="BV114" s="198" t="s">
        <v>61</v>
      </c>
      <c r="BW114" s="198" t="s">
        <v>4097</v>
      </c>
      <c r="BX114" s="198" t="s">
        <v>63</v>
      </c>
      <c r="BY114" s="344" t="s">
        <v>4546</v>
      </c>
      <c r="BZ114" s="198" t="s">
        <v>65</v>
      </c>
      <c r="CA114" s="198" t="s">
        <v>66</v>
      </c>
      <c r="CB114" s="344" t="s">
        <v>67</v>
      </c>
    </row>
    <row r="115" spans="1:80" s="198" customFormat="1" x14ac:dyDescent="0.25">
      <c r="A115" s="2" t="str">
        <f t="shared" si="2"/>
        <v>N-MF-LI-020110-E-XX-XX-XX-XX-02</v>
      </c>
      <c r="B115" s="138" t="s">
        <v>4547</v>
      </c>
      <c r="C115" s="108" t="s">
        <v>4548</v>
      </c>
      <c r="D115" s="146" t="s">
        <v>4491</v>
      </c>
      <c r="E115" s="123" t="s">
        <v>4549</v>
      </c>
      <c r="F115" s="108" t="s">
        <v>50</v>
      </c>
      <c r="G115" s="108" t="s">
        <v>3415</v>
      </c>
      <c r="H115" s="108" t="s">
        <v>4530</v>
      </c>
      <c r="I115" s="108" t="s">
        <v>4513</v>
      </c>
      <c r="J115" s="108">
        <v>4380</v>
      </c>
      <c r="K115" s="108">
        <v>0</v>
      </c>
      <c r="L115" s="108">
        <v>1.4E-2</v>
      </c>
      <c r="M115" s="108">
        <v>63</v>
      </c>
      <c r="N115" s="108">
        <v>0</v>
      </c>
      <c r="O115" s="108">
        <v>0</v>
      </c>
      <c r="P115" s="108">
        <v>8</v>
      </c>
      <c r="Q115" s="113">
        <v>22.983423913043481</v>
      </c>
      <c r="R115" s="108" t="s">
        <v>4349</v>
      </c>
      <c r="S115" s="108" t="s">
        <v>4093</v>
      </c>
      <c r="T115" s="456" t="s">
        <v>4094</v>
      </c>
      <c r="U115" s="108"/>
      <c r="V115" s="108"/>
      <c r="W115" s="108"/>
      <c r="X115" s="8">
        <v>47.12</v>
      </c>
      <c r="Y115" s="108" t="s">
        <v>4101</v>
      </c>
      <c r="Z115" s="108" t="s">
        <v>56</v>
      </c>
      <c r="AA115" s="94" t="s">
        <v>57</v>
      </c>
      <c r="AB115" s="108" t="s">
        <v>4113</v>
      </c>
      <c r="AC115" s="106" t="s">
        <v>4166</v>
      </c>
      <c r="AD115" s="342">
        <v>41180</v>
      </c>
      <c r="AE115" s="89"/>
      <c r="AF115" s="108"/>
      <c r="AG115" s="108"/>
      <c r="AH115" s="123"/>
      <c r="AI115" s="123"/>
      <c r="AJ115" s="123"/>
      <c r="AK115" s="108"/>
      <c r="AL115" s="108"/>
      <c r="AM115" s="108"/>
      <c r="BV115" s="198" t="s">
        <v>61</v>
      </c>
      <c r="BW115" s="198" t="s">
        <v>4097</v>
      </c>
      <c r="BX115" s="198" t="s">
        <v>63</v>
      </c>
      <c r="BY115" s="344" t="s">
        <v>4550</v>
      </c>
      <c r="BZ115" s="198" t="s">
        <v>65</v>
      </c>
      <c r="CA115" s="198" t="s">
        <v>66</v>
      </c>
      <c r="CB115" s="344" t="s">
        <v>67</v>
      </c>
    </row>
    <row r="116" spans="1:80" s="198" customFormat="1" x14ac:dyDescent="0.25">
      <c r="A116" s="2" t="str">
        <f t="shared" si="2"/>
        <v>N-MF-LI-020111-E-XX-XX-XX-XX-02</v>
      </c>
      <c r="B116" s="138" t="s">
        <v>4551</v>
      </c>
      <c r="C116" s="108" t="s">
        <v>4552</v>
      </c>
      <c r="D116" s="146" t="s">
        <v>4491</v>
      </c>
      <c r="E116" s="123" t="s">
        <v>4553</v>
      </c>
      <c r="F116" s="108" t="s">
        <v>50</v>
      </c>
      <c r="G116" s="108" t="s">
        <v>3418</v>
      </c>
      <c r="H116" s="108" t="s">
        <v>4535</v>
      </c>
      <c r="I116" s="108" t="s">
        <v>4517</v>
      </c>
      <c r="J116" s="108">
        <v>4380</v>
      </c>
      <c r="K116" s="108">
        <v>0</v>
      </c>
      <c r="L116" s="108">
        <v>2.1000000000000001E-2</v>
      </c>
      <c r="M116" s="108">
        <v>90</v>
      </c>
      <c r="N116" s="108">
        <v>0</v>
      </c>
      <c r="O116" s="108">
        <v>0</v>
      </c>
      <c r="P116" s="108">
        <v>8</v>
      </c>
      <c r="Q116" s="113">
        <v>25.596847826086961</v>
      </c>
      <c r="R116" s="108" t="s">
        <v>4349</v>
      </c>
      <c r="S116" s="108" t="s">
        <v>4093</v>
      </c>
      <c r="T116" s="456" t="s">
        <v>4094</v>
      </c>
      <c r="U116" s="108"/>
      <c r="V116" s="108"/>
      <c r="W116" s="108"/>
      <c r="X116" s="8">
        <v>47.12</v>
      </c>
      <c r="Y116" s="108" t="s">
        <v>4101</v>
      </c>
      <c r="Z116" s="108" t="s">
        <v>56</v>
      </c>
      <c r="AA116" s="94" t="s">
        <v>57</v>
      </c>
      <c r="AB116" s="108" t="s">
        <v>4113</v>
      </c>
      <c r="AC116" s="106" t="s">
        <v>4166</v>
      </c>
      <c r="AD116" s="342">
        <v>41180</v>
      </c>
      <c r="AE116" s="89"/>
      <c r="AF116" s="108"/>
      <c r="AG116" s="108"/>
      <c r="AH116" s="123"/>
      <c r="AI116" s="123"/>
      <c r="AJ116" s="123"/>
      <c r="AK116" s="108"/>
      <c r="AL116" s="108"/>
      <c r="AM116" s="108"/>
      <c r="BV116" s="198" t="s">
        <v>61</v>
      </c>
      <c r="BW116" s="198" t="s">
        <v>4097</v>
      </c>
      <c r="BX116" s="198" t="s">
        <v>63</v>
      </c>
      <c r="BY116" s="344" t="s">
        <v>4554</v>
      </c>
      <c r="BZ116" s="198" t="s">
        <v>65</v>
      </c>
      <c r="CA116" s="198" t="s">
        <v>66</v>
      </c>
      <c r="CB116" s="344" t="s">
        <v>67</v>
      </c>
    </row>
    <row r="117" spans="1:80" s="198" customFormat="1" x14ac:dyDescent="0.25">
      <c r="A117" s="2" t="str">
        <f t="shared" si="2"/>
        <v>N-MF-LI-020112-E-XX-XX-XX-XX-02</v>
      </c>
      <c r="B117" s="138" t="s">
        <v>4555</v>
      </c>
      <c r="C117" s="108" t="s">
        <v>4556</v>
      </c>
      <c r="D117" s="146" t="s">
        <v>4491</v>
      </c>
      <c r="E117" s="123" t="s">
        <v>4557</v>
      </c>
      <c r="F117" s="108" t="s">
        <v>50</v>
      </c>
      <c r="G117" s="108" t="s">
        <v>3421</v>
      </c>
      <c r="H117" s="108" t="s">
        <v>4540</v>
      </c>
      <c r="I117" s="108" t="s">
        <v>4521</v>
      </c>
      <c r="J117" s="108">
        <v>4380</v>
      </c>
      <c r="K117" s="108">
        <v>0</v>
      </c>
      <c r="L117" s="108">
        <v>3.4000000000000002E-2</v>
      </c>
      <c r="M117" s="108">
        <v>149</v>
      </c>
      <c r="N117" s="108">
        <v>0</v>
      </c>
      <c r="O117" s="108">
        <v>0</v>
      </c>
      <c r="P117" s="108">
        <v>8</v>
      </c>
      <c r="Q117" s="113">
        <v>48.580271739130438</v>
      </c>
      <c r="R117" s="108" t="s">
        <v>4349</v>
      </c>
      <c r="S117" s="108" t="s">
        <v>4093</v>
      </c>
      <c r="T117" s="456" t="s">
        <v>4094</v>
      </c>
      <c r="U117" s="108"/>
      <c r="V117" s="108"/>
      <c r="W117" s="108"/>
      <c r="X117" s="8">
        <v>94.24</v>
      </c>
      <c r="Y117" s="108" t="s">
        <v>4101</v>
      </c>
      <c r="Z117" s="108" t="s">
        <v>56</v>
      </c>
      <c r="AA117" s="94" t="s">
        <v>57</v>
      </c>
      <c r="AB117" s="108" t="s">
        <v>4113</v>
      </c>
      <c r="AC117" s="106" t="s">
        <v>4166</v>
      </c>
      <c r="AD117" s="342">
        <v>41180</v>
      </c>
      <c r="AE117" s="89"/>
      <c r="AF117" s="108"/>
      <c r="AG117" s="108"/>
      <c r="AH117" s="123"/>
      <c r="AI117" s="123"/>
      <c r="AJ117" s="123"/>
      <c r="AK117" s="108"/>
      <c r="AL117" s="108"/>
      <c r="AM117" s="108"/>
      <c r="BV117" s="198" t="s">
        <v>61</v>
      </c>
      <c r="BW117" s="198" t="s">
        <v>4097</v>
      </c>
      <c r="BX117" s="198" t="s">
        <v>63</v>
      </c>
      <c r="BY117" s="344" t="s">
        <v>4558</v>
      </c>
      <c r="BZ117" s="198" t="s">
        <v>65</v>
      </c>
      <c r="CA117" s="198" t="s">
        <v>66</v>
      </c>
      <c r="CB117" s="344" t="s">
        <v>67</v>
      </c>
    </row>
    <row r="118" spans="1:80" s="198" customFormat="1" x14ac:dyDescent="0.25">
      <c r="A118" s="2" t="str">
        <f t="shared" si="2"/>
        <v>N-MF-LI-020113-E-XX-XX-XX-XX-02</v>
      </c>
      <c r="B118" s="138" t="s">
        <v>4559</v>
      </c>
      <c r="C118" s="108" t="s">
        <v>4560</v>
      </c>
      <c r="D118" s="146" t="s">
        <v>4491</v>
      </c>
      <c r="E118" s="123" t="s">
        <v>4561</v>
      </c>
      <c r="F118" s="108" t="s">
        <v>50</v>
      </c>
      <c r="G118" s="108" t="s">
        <v>3424</v>
      </c>
      <c r="H118" s="108" t="s">
        <v>4545</v>
      </c>
      <c r="I118" s="108" t="s">
        <v>4525</v>
      </c>
      <c r="J118" s="108">
        <v>4380</v>
      </c>
      <c r="K118" s="108">
        <v>0</v>
      </c>
      <c r="L118" s="108">
        <v>4.1000000000000002E-2</v>
      </c>
      <c r="M118" s="108">
        <v>180</v>
      </c>
      <c r="N118" s="108">
        <v>0</v>
      </c>
      <c r="O118" s="108">
        <v>0</v>
      </c>
      <c r="P118" s="108">
        <v>8</v>
      </c>
      <c r="Q118" s="113">
        <v>51.193695652173922</v>
      </c>
      <c r="R118" s="108" t="s">
        <v>4349</v>
      </c>
      <c r="S118" s="108" t="s">
        <v>4093</v>
      </c>
      <c r="T118" s="456" t="s">
        <v>4094</v>
      </c>
      <c r="U118" s="108"/>
      <c r="V118" s="108"/>
      <c r="W118" s="108"/>
      <c r="X118" s="8">
        <v>94.24</v>
      </c>
      <c r="Y118" s="108" t="s">
        <v>4101</v>
      </c>
      <c r="Z118" s="108" t="s">
        <v>56</v>
      </c>
      <c r="AA118" s="94" t="s">
        <v>57</v>
      </c>
      <c r="AB118" s="108" t="s">
        <v>4113</v>
      </c>
      <c r="AC118" s="106" t="s">
        <v>4166</v>
      </c>
      <c r="AD118" s="342">
        <v>41180</v>
      </c>
      <c r="AE118" s="89"/>
      <c r="AF118" s="108"/>
      <c r="AG118" s="108"/>
      <c r="AH118" s="123"/>
      <c r="AI118" s="123"/>
      <c r="AJ118" s="123"/>
      <c r="AK118" s="108"/>
      <c r="AL118" s="108"/>
      <c r="AM118" s="108"/>
      <c r="BV118" s="198" t="s">
        <v>61</v>
      </c>
      <c r="BW118" s="198" t="s">
        <v>4097</v>
      </c>
      <c r="BX118" s="198" t="s">
        <v>63</v>
      </c>
      <c r="BY118" s="344" t="s">
        <v>4562</v>
      </c>
      <c r="BZ118" s="198" t="s">
        <v>65</v>
      </c>
      <c r="CA118" s="198" t="s">
        <v>66</v>
      </c>
      <c r="CB118" s="344" t="s">
        <v>67</v>
      </c>
    </row>
    <row r="119" spans="1:80" s="198" customFormat="1" x14ac:dyDescent="0.25">
      <c r="A119" s="2" t="str">
        <f t="shared" si="2"/>
        <v>N-MF-LI-020114-E-XX-XX-XX-XX-02</v>
      </c>
      <c r="B119" s="138" t="s">
        <v>4563</v>
      </c>
      <c r="C119" s="108" t="s">
        <v>4564</v>
      </c>
      <c r="D119" s="146" t="s">
        <v>4491</v>
      </c>
      <c r="E119" s="123" t="s">
        <v>4565</v>
      </c>
      <c r="F119" s="108" t="s">
        <v>50</v>
      </c>
      <c r="G119" s="108" t="s">
        <v>3392</v>
      </c>
      <c r="H119" s="108" t="s">
        <v>4566</v>
      </c>
      <c r="I119" s="108" t="s">
        <v>4493</v>
      </c>
      <c r="J119" s="108">
        <v>8760</v>
      </c>
      <c r="K119" s="108">
        <v>0.9</v>
      </c>
      <c r="L119" s="108">
        <v>1.2E-2</v>
      </c>
      <c r="M119" s="108">
        <v>103</v>
      </c>
      <c r="N119" s="108">
        <v>1.0800000000000001E-2</v>
      </c>
      <c r="O119" s="108">
        <v>0</v>
      </c>
      <c r="P119" s="108">
        <v>8</v>
      </c>
      <c r="Q119" s="113">
        <v>21.916923076923077</v>
      </c>
      <c r="R119" s="108" t="s">
        <v>4349</v>
      </c>
      <c r="S119" s="108" t="s">
        <v>4291</v>
      </c>
      <c r="T119" s="456" t="s">
        <v>4094</v>
      </c>
      <c r="U119" s="108"/>
      <c r="V119" s="108"/>
      <c r="W119" s="108"/>
      <c r="X119" s="8">
        <v>47.12</v>
      </c>
      <c r="Y119" s="108" t="s">
        <v>4101</v>
      </c>
      <c r="Z119" s="108" t="s">
        <v>56</v>
      </c>
      <c r="AA119" s="94" t="s">
        <v>57</v>
      </c>
      <c r="AB119" s="108" t="s">
        <v>4113</v>
      </c>
      <c r="AC119" s="106" t="s">
        <v>4166</v>
      </c>
      <c r="AD119" s="342">
        <v>41180</v>
      </c>
      <c r="AE119" s="89"/>
      <c r="AF119" s="108"/>
      <c r="AG119" s="108"/>
      <c r="AH119" s="123"/>
      <c r="AI119" s="123"/>
      <c r="AJ119" s="123"/>
      <c r="AK119" s="108"/>
      <c r="AL119" s="108"/>
      <c r="AM119" s="108"/>
      <c r="BV119" s="198" t="s">
        <v>61</v>
      </c>
      <c r="BW119" s="198" t="s">
        <v>4097</v>
      </c>
      <c r="BX119" s="198" t="s">
        <v>63</v>
      </c>
      <c r="BY119" s="344" t="s">
        <v>4567</v>
      </c>
      <c r="BZ119" s="198" t="s">
        <v>65</v>
      </c>
      <c r="CA119" s="198" t="s">
        <v>66</v>
      </c>
      <c r="CB119" s="344" t="s">
        <v>67</v>
      </c>
    </row>
    <row r="120" spans="1:80" s="198" customFormat="1" x14ac:dyDescent="0.25">
      <c r="A120" s="2" t="str">
        <f t="shared" si="2"/>
        <v>N-MF-LI-020115-E-XX-XX-XX-XX-02</v>
      </c>
      <c r="B120" s="138" t="s">
        <v>4568</v>
      </c>
      <c r="C120" s="108" t="s">
        <v>4569</v>
      </c>
      <c r="D120" s="146" t="s">
        <v>4491</v>
      </c>
      <c r="E120" s="123" t="s">
        <v>4570</v>
      </c>
      <c r="F120" s="108" t="s">
        <v>50</v>
      </c>
      <c r="G120" s="108" t="s">
        <v>3400</v>
      </c>
      <c r="H120" s="108" t="s">
        <v>4571</v>
      </c>
      <c r="I120" s="108" t="s">
        <v>4499</v>
      </c>
      <c r="J120" s="108">
        <v>8760</v>
      </c>
      <c r="K120" s="108">
        <v>0.9</v>
      </c>
      <c r="L120" s="108">
        <v>1.6E-2</v>
      </c>
      <c r="M120" s="108">
        <v>138</v>
      </c>
      <c r="N120" s="108">
        <v>1.4400000000000001E-2</v>
      </c>
      <c r="O120" s="108">
        <v>0</v>
      </c>
      <c r="P120" s="108">
        <v>8</v>
      </c>
      <c r="Q120" s="113">
        <v>23.463846153846152</v>
      </c>
      <c r="R120" s="108" t="s">
        <v>4349</v>
      </c>
      <c r="S120" s="108" t="s">
        <v>4291</v>
      </c>
      <c r="T120" s="456" t="s">
        <v>4094</v>
      </c>
      <c r="U120" s="108"/>
      <c r="V120" s="108"/>
      <c r="W120" s="108"/>
      <c r="X120" s="8">
        <v>47.12</v>
      </c>
      <c r="Y120" s="108" t="s">
        <v>4101</v>
      </c>
      <c r="Z120" s="108" t="s">
        <v>56</v>
      </c>
      <c r="AA120" s="94" t="s">
        <v>57</v>
      </c>
      <c r="AB120" s="108" t="s">
        <v>4113</v>
      </c>
      <c r="AC120" s="106" t="s">
        <v>4166</v>
      </c>
      <c r="AD120" s="342">
        <v>41180</v>
      </c>
      <c r="AE120" s="89"/>
      <c r="AF120" s="108"/>
      <c r="AG120" s="108"/>
      <c r="AH120" s="123"/>
      <c r="AI120" s="123"/>
      <c r="AJ120" s="123"/>
      <c r="AK120" s="108"/>
      <c r="AL120" s="108"/>
      <c r="AM120" s="108"/>
      <c r="BV120" s="198" t="s">
        <v>61</v>
      </c>
      <c r="BW120" s="198" t="s">
        <v>4097</v>
      </c>
      <c r="BX120" s="198" t="s">
        <v>63</v>
      </c>
      <c r="BY120" s="344" t="s">
        <v>4572</v>
      </c>
      <c r="BZ120" s="198" t="s">
        <v>65</v>
      </c>
      <c r="CA120" s="198" t="s">
        <v>66</v>
      </c>
      <c r="CB120" s="344" t="s">
        <v>67</v>
      </c>
    </row>
    <row r="121" spans="1:80" s="198" customFormat="1" x14ac:dyDescent="0.25">
      <c r="A121" s="2" t="str">
        <f t="shared" si="2"/>
        <v>N-MF-LI-020116-E-XX-XX-XX-XX-02</v>
      </c>
      <c r="B121" s="138" t="s">
        <v>4573</v>
      </c>
      <c r="C121" s="108" t="s">
        <v>4574</v>
      </c>
      <c r="D121" s="146" t="s">
        <v>4491</v>
      </c>
      <c r="E121" s="123" t="s">
        <v>4575</v>
      </c>
      <c r="F121" s="108" t="s">
        <v>50</v>
      </c>
      <c r="G121" s="108" t="s">
        <v>3405</v>
      </c>
      <c r="H121" s="108" t="s">
        <v>4576</v>
      </c>
      <c r="I121" s="108" t="s">
        <v>4504</v>
      </c>
      <c r="J121" s="108">
        <v>8760</v>
      </c>
      <c r="K121" s="108">
        <v>0.9</v>
      </c>
      <c r="L121" s="108">
        <v>2.5999999999999999E-2</v>
      </c>
      <c r="M121" s="108">
        <v>232</v>
      </c>
      <c r="N121" s="108">
        <v>2.3400000000000001E-2</v>
      </c>
      <c r="O121" s="108">
        <v>0</v>
      </c>
      <c r="P121" s="108">
        <v>8</v>
      </c>
      <c r="Q121" s="113">
        <v>45.380769230769232</v>
      </c>
      <c r="R121" s="108" t="s">
        <v>4349</v>
      </c>
      <c r="S121" s="108" t="s">
        <v>4291</v>
      </c>
      <c r="T121" s="456" t="s">
        <v>4094</v>
      </c>
      <c r="U121" s="108"/>
      <c r="V121" s="108"/>
      <c r="W121" s="108"/>
      <c r="X121" s="8">
        <v>94.24</v>
      </c>
      <c r="Y121" s="108" t="s">
        <v>4101</v>
      </c>
      <c r="Z121" s="108" t="s">
        <v>56</v>
      </c>
      <c r="AA121" s="94" t="s">
        <v>57</v>
      </c>
      <c r="AB121" s="108" t="s">
        <v>4113</v>
      </c>
      <c r="AC121" s="106" t="s">
        <v>4166</v>
      </c>
      <c r="AD121" s="342">
        <v>41180</v>
      </c>
      <c r="AE121" s="89"/>
      <c r="AF121" s="108"/>
      <c r="AG121" s="108"/>
      <c r="AH121" s="123"/>
      <c r="AI121" s="123"/>
      <c r="AJ121" s="123"/>
      <c r="AK121" s="108"/>
      <c r="AL121" s="108"/>
      <c r="AM121" s="108"/>
      <c r="BV121" s="198" t="s">
        <v>61</v>
      </c>
      <c r="BW121" s="198" t="s">
        <v>4097</v>
      </c>
      <c r="BX121" s="198" t="s">
        <v>63</v>
      </c>
      <c r="BY121" s="344" t="s">
        <v>4577</v>
      </c>
      <c r="BZ121" s="198" t="s">
        <v>65</v>
      </c>
      <c r="CA121" s="198" t="s">
        <v>66</v>
      </c>
      <c r="CB121" s="344" t="s">
        <v>67</v>
      </c>
    </row>
    <row r="122" spans="1:80" s="198" customFormat="1" x14ac:dyDescent="0.25">
      <c r="A122" s="2" t="str">
        <f t="shared" si="2"/>
        <v>N-MF-LI-020117-E-XX-XX-XX-XX-02</v>
      </c>
      <c r="B122" s="138" t="s">
        <v>4578</v>
      </c>
      <c r="C122" s="108" t="s">
        <v>4579</v>
      </c>
      <c r="D122" s="146" t="s">
        <v>4491</v>
      </c>
      <c r="E122" s="123" t="s">
        <v>4580</v>
      </c>
      <c r="F122" s="108" t="s">
        <v>50</v>
      </c>
      <c r="G122" s="108" t="s">
        <v>3410</v>
      </c>
      <c r="H122" s="108" t="s">
        <v>4581</v>
      </c>
      <c r="I122" s="108" t="s">
        <v>4509</v>
      </c>
      <c r="J122" s="108">
        <v>8760</v>
      </c>
      <c r="K122" s="108">
        <v>0.9</v>
      </c>
      <c r="L122" s="108">
        <v>0.03</v>
      </c>
      <c r="M122" s="108">
        <v>264</v>
      </c>
      <c r="N122" s="108">
        <v>2.7E-2</v>
      </c>
      <c r="O122" s="108">
        <v>0</v>
      </c>
      <c r="P122" s="108">
        <v>8</v>
      </c>
      <c r="Q122" s="113">
        <v>46.927692307692304</v>
      </c>
      <c r="R122" s="108" t="s">
        <v>4349</v>
      </c>
      <c r="S122" s="108" t="s">
        <v>4291</v>
      </c>
      <c r="T122" s="456" t="s">
        <v>4094</v>
      </c>
      <c r="U122" s="108"/>
      <c r="V122" s="108"/>
      <c r="W122" s="108"/>
      <c r="X122" s="8">
        <v>94.24</v>
      </c>
      <c r="Y122" s="108" t="s">
        <v>4101</v>
      </c>
      <c r="Z122" s="108" t="s">
        <v>56</v>
      </c>
      <c r="AA122" s="94" t="s">
        <v>57</v>
      </c>
      <c r="AB122" s="108" t="s">
        <v>4113</v>
      </c>
      <c r="AC122" s="106" t="s">
        <v>4166</v>
      </c>
      <c r="AD122" s="342">
        <v>41180</v>
      </c>
      <c r="AE122" s="89"/>
      <c r="AF122" s="108"/>
      <c r="AG122" s="108"/>
      <c r="AH122" s="123"/>
      <c r="AI122" s="123"/>
      <c r="AJ122" s="123"/>
      <c r="AK122" s="108"/>
      <c r="AL122" s="108"/>
      <c r="AM122" s="108"/>
      <c r="BV122" s="198" t="s">
        <v>61</v>
      </c>
      <c r="BW122" s="198" t="s">
        <v>4097</v>
      </c>
      <c r="BX122" s="198" t="s">
        <v>63</v>
      </c>
      <c r="BY122" s="344" t="s">
        <v>4582</v>
      </c>
      <c r="BZ122" s="198" t="s">
        <v>65</v>
      </c>
      <c r="CA122" s="198" t="s">
        <v>66</v>
      </c>
      <c r="CB122" s="344" t="s">
        <v>67</v>
      </c>
    </row>
    <row r="123" spans="1:80" s="198" customFormat="1" x14ac:dyDescent="0.25">
      <c r="A123" s="2" t="str">
        <f t="shared" si="2"/>
        <v>N-MF-LI-020118-E-XX-XX-XX-XX-02</v>
      </c>
      <c r="B123" s="138" t="s">
        <v>4583</v>
      </c>
      <c r="C123" s="108" t="s">
        <v>4584</v>
      </c>
      <c r="D123" s="146" t="s">
        <v>4491</v>
      </c>
      <c r="E123" s="123" t="s">
        <v>4585</v>
      </c>
      <c r="F123" s="108" t="s">
        <v>50</v>
      </c>
      <c r="G123" s="108" t="s">
        <v>3415</v>
      </c>
      <c r="H123" s="108" t="s">
        <v>4566</v>
      </c>
      <c r="I123" s="108" t="s">
        <v>4513</v>
      </c>
      <c r="J123" s="108">
        <v>8760</v>
      </c>
      <c r="K123" s="108">
        <v>0.9</v>
      </c>
      <c r="L123" s="108">
        <v>1.4E-2</v>
      </c>
      <c r="M123" s="108">
        <v>126</v>
      </c>
      <c r="N123" s="108">
        <v>1.26E-2</v>
      </c>
      <c r="O123" s="108">
        <v>0</v>
      </c>
      <c r="P123" s="108">
        <v>8</v>
      </c>
      <c r="Q123" s="113">
        <v>22.983423913043481</v>
      </c>
      <c r="R123" s="108" t="s">
        <v>4349</v>
      </c>
      <c r="S123" s="108" t="s">
        <v>4291</v>
      </c>
      <c r="T123" s="456" t="s">
        <v>4094</v>
      </c>
      <c r="U123" s="108"/>
      <c r="V123" s="108"/>
      <c r="W123" s="108"/>
      <c r="X123" s="8">
        <v>47.12</v>
      </c>
      <c r="Y123" s="108" t="s">
        <v>4101</v>
      </c>
      <c r="Z123" s="108" t="s">
        <v>56</v>
      </c>
      <c r="AA123" s="94" t="s">
        <v>57</v>
      </c>
      <c r="AB123" s="108" t="s">
        <v>4113</v>
      </c>
      <c r="AC123" s="106" t="s">
        <v>4166</v>
      </c>
      <c r="AD123" s="342">
        <v>41180</v>
      </c>
      <c r="AE123" s="89"/>
      <c r="AF123" s="108"/>
      <c r="AG123" s="108"/>
      <c r="AH123" s="123"/>
      <c r="AI123" s="123"/>
      <c r="AJ123" s="123"/>
      <c r="AK123" s="108"/>
      <c r="AL123" s="108"/>
      <c r="AM123" s="108"/>
      <c r="BV123" s="198" t="s">
        <v>61</v>
      </c>
      <c r="BW123" s="198" t="s">
        <v>4097</v>
      </c>
      <c r="BX123" s="198" t="s">
        <v>63</v>
      </c>
      <c r="BY123" s="344" t="s">
        <v>4586</v>
      </c>
      <c r="BZ123" s="198" t="s">
        <v>65</v>
      </c>
      <c r="CA123" s="198" t="s">
        <v>66</v>
      </c>
      <c r="CB123" s="344" t="s">
        <v>67</v>
      </c>
    </row>
    <row r="124" spans="1:80" s="198" customFormat="1" x14ac:dyDescent="0.25">
      <c r="A124" s="2" t="str">
        <f t="shared" si="2"/>
        <v>N-MF-LI-020119-E-XX-XX-XX-XX-02</v>
      </c>
      <c r="B124" s="138" t="s">
        <v>4587</v>
      </c>
      <c r="C124" s="108" t="s">
        <v>4588</v>
      </c>
      <c r="D124" s="146" t="s">
        <v>4491</v>
      </c>
      <c r="E124" s="123" t="s">
        <v>4589</v>
      </c>
      <c r="F124" s="108" t="s">
        <v>50</v>
      </c>
      <c r="G124" s="108" t="s">
        <v>3418</v>
      </c>
      <c r="H124" s="108" t="s">
        <v>4571</v>
      </c>
      <c r="I124" s="108" t="s">
        <v>4517</v>
      </c>
      <c r="J124" s="108">
        <v>8760</v>
      </c>
      <c r="K124" s="108">
        <v>0.9</v>
      </c>
      <c r="L124" s="108">
        <v>2.1000000000000001E-2</v>
      </c>
      <c r="M124" s="108">
        <v>180</v>
      </c>
      <c r="N124" s="108">
        <v>1.89E-2</v>
      </c>
      <c r="O124" s="108">
        <v>0</v>
      </c>
      <c r="P124" s="108">
        <v>8</v>
      </c>
      <c r="Q124" s="113">
        <v>25.596847826086961</v>
      </c>
      <c r="R124" s="108" t="s">
        <v>4349</v>
      </c>
      <c r="S124" s="108" t="s">
        <v>4291</v>
      </c>
      <c r="T124" s="456" t="s">
        <v>4094</v>
      </c>
      <c r="U124" s="108"/>
      <c r="V124" s="108"/>
      <c r="W124" s="108"/>
      <c r="X124" s="8">
        <v>47.12</v>
      </c>
      <c r="Y124" s="108" t="s">
        <v>4101</v>
      </c>
      <c r="Z124" s="108" t="s">
        <v>56</v>
      </c>
      <c r="AA124" s="94" t="s">
        <v>57</v>
      </c>
      <c r="AB124" s="108" t="s">
        <v>4113</v>
      </c>
      <c r="AC124" s="106" t="s">
        <v>4166</v>
      </c>
      <c r="AD124" s="342">
        <v>41180</v>
      </c>
      <c r="AE124" s="89"/>
      <c r="AF124" s="108"/>
      <c r="AG124" s="108"/>
      <c r="AH124" s="123"/>
      <c r="AI124" s="123"/>
      <c r="AJ124" s="123"/>
      <c r="AK124" s="108"/>
      <c r="AL124" s="108"/>
      <c r="AM124" s="108"/>
      <c r="BV124" s="198" t="s">
        <v>61</v>
      </c>
      <c r="BW124" s="198" t="s">
        <v>4097</v>
      </c>
      <c r="BX124" s="198" t="s">
        <v>63</v>
      </c>
      <c r="BY124" s="344" t="s">
        <v>4590</v>
      </c>
      <c r="BZ124" s="198" t="s">
        <v>65</v>
      </c>
      <c r="CA124" s="198" t="s">
        <v>66</v>
      </c>
      <c r="CB124" s="344" t="s">
        <v>67</v>
      </c>
    </row>
    <row r="125" spans="1:80" s="198" customFormat="1" x14ac:dyDescent="0.25">
      <c r="A125" s="2" t="str">
        <f t="shared" si="2"/>
        <v>N-MF-LI-020120-E-XX-XX-XX-XX-02</v>
      </c>
      <c r="B125" s="138" t="s">
        <v>4591</v>
      </c>
      <c r="C125" s="108" t="s">
        <v>4592</v>
      </c>
      <c r="D125" s="146" t="s">
        <v>4491</v>
      </c>
      <c r="E125" s="123" t="s">
        <v>4593</v>
      </c>
      <c r="F125" s="108" t="s">
        <v>50</v>
      </c>
      <c r="G125" s="108" t="s">
        <v>3421</v>
      </c>
      <c r="H125" s="108" t="s">
        <v>4576</v>
      </c>
      <c r="I125" s="108" t="s">
        <v>4521</v>
      </c>
      <c r="J125" s="108">
        <v>8760</v>
      </c>
      <c r="K125" s="108">
        <v>0.9</v>
      </c>
      <c r="L125" s="108">
        <v>3.4000000000000002E-2</v>
      </c>
      <c r="M125" s="108">
        <v>297</v>
      </c>
      <c r="N125" s="108">
        <v>3.0600000000000002E-2</v>
      </c>
      <c r="O125" s="108">
        <v>0</v>
      </c>
      <c r="P125" s="108">
        <v>8</v>
      </c>
      <c r="Q125" s="113">
        <v>48.580271739130438</v>
      </c>
      <c r="R125" s="108" t="s">
        <v>4349</v>
      </c>
      <c r="S125" s="108" t="s">
        <v>4291</v>
      </c>
      <c r="T125" s="456" t="s">
        <v>4094</v>
      </c>
      <c r="U125" s="108"/>
      <c r="V125" s="108"/>
      <c r="W125" s="108"/>
      <c r="X125" s="8">
        <v>94.24</v>
      </c>
      <c r="Y125" s="108" t="s">
        <v>4101</v>
      </c>
      <c r="Z125" s="108" t="s">
        <v>56</v>
      </c>
      <c r="AA125" s="94" t="s">
        <v>57</v>
      </c>
      <c r="AB125" s="108" t="s">
        <v>4113</v>
      </c>
      <c r="AC125" s="106" t="s">
        <v>4166</v>
      </c>
      <c r="AD125" s="342">
        <v>41180</v>
      </c>
      <c r="AE125" s="89"/>
      <c r="AF125" s="108"/>
      <c r="AG125" s="108"/>
      <c r="AH125" s="123"/>
      <c r="AI125" s="123"/>
      <c r="AJ125" s="123"/>
      <c r="AK125" s="108"/>
      <c r="AL125" s="108"/>
      <c r="AM125" s="108"/>
      <c r="BV125" s="198" t="s">
        <v>61</v>
      </c>
      <c r="BW125" s="198" t="s">
        <v>4097</v>
      </c>
      <c r="BX125" s="198" t="s">
        <v>63</v>
      </c>
      <c r="BY125" s="344" t="s">
        <v>4594</v>
      </c>
      <c r="BZ125" s="198" t="s">
        <v>65</v>
      </c>
      <c r="CA125" s="198" t="s">
        <v>66</v>
      </c>
      <c r="CB125" s="344" t="s">
        <v>67</v>
      </c>
    </row>
    <row r="126" spans="1:80" s="198" customFormat="1" x14ac:dyDescent="0.25">
      <c r="A126" s="2" t="str">
        <f t="shared" si="2"/>
        <v>N-MF-LI-020121-E-XX-XX-XX-XX-02</v>
      </c>
      <c r="B126" s="138" t="s">
        <v>4595</v>
      </c>
      <c r="C126" s="108" t="s">
        <v>4596</v>
      </c>
      <c r="D126" s="146" t="s">
        <v>4491</v>
      </c>
      <c r="E126" s="123" t="s">
        <v>4597</v>
      </c>
      <c r="F126" s="108" t="s">
        <v>50</v>
      </c>
      <c r="G126" s="108" t="s">
        <v>3424</v>
      </c>
      <c r="H126" s="108" t="s">
        <v>4581</v>
      </c>
      <c r="I126" s="108" t="s">
        <v>4525</v>
      </c>
      <c r="J126" s="108">
        <v>8760</v>
      </c>
      <c r="K126" s="108">
        <v>0.9</v>
      </c>
      <c r="L126" s="108">
        <v>4.1000000000000002E-2</v>
      </c>
      <c r="M126" s="108">
        <v>359</v>
      </c>
      <c r="N126" s="108">
        <v>3.6900000000000002E-2</v>
      </c>
      <c r="O126" s="108">
        <v>0</v>
      </c>
      <c r="P126" s="108">
        <v>8</v>
      </c>
      <c r="Q126" s="113">
        <v>51.193695652173922</v>
      </c>
      <c r="R126" s="108" t="s">
        <v>4349</v>
      </c>
      <c r="S126" s="108" t="s">
        <v>4291</v>
      </c>
      <c r="T126" s="456" t="s">
        <v>4094</v>
      </c>
      <c r="U126" s="108"/>
      <c r="V126" s="108"/>
      <c r="W126" s="108"/>
      <c r="X126" s="8">
        <v>94.24</v>
      </c>
      <c r="Y126" s="108" t="s">
        <v>4101</v>
      </c>
      <c r="Z126" s="108" t="s">
        <v>56</v>
      </c>
      <c r="AA126" s="94" t="s">
        <v>57</v>
      </c>
      <c r="AB126" s="108" t="s">
        <v>4113</v>
      </c>
      <c r="AC126" s="106" t="s">
        <v>4166</v>
      </c>
      <c r="AD126" s="342">
        <v>41180</v>
      </c>
      <c r="AE126" s="89"/>
      <c r="AF126" s="108"/>
      <c r="AG126" s="108"/>
      <c r="AH126" s="123"/>
      <c r="AI126" s="123"/>
      <c r="AJ126" s="123"/>
      <c r="AK126" s="108"/>
      <c r="AL126" s="108"/>
      <c r="AM126" s="108"/>
      <c r="BV126" s="198" t="s">
        <v>61</v>
      </c>
      <c r="BW126" s="198" t="s">
        <v>4097</v>
      </c>
      <c r="BX126" s="198" t="s">
        <v>63</v>
      </c>
      <c r="BY126" s="344" t="s">
        <v>4598</v>
      </c>
      <c r="BZ126" s="198" t="s">
        <v>65</v>
      </c>
      <c r="CA126" s="198" t="s">
        <v>66</v>
      </c>
      <c r="CB126" s="344" t="s">
        <v>67</v>
      </c>
    </row>
    <row r="127" spans="1:80" s="198" customFormat="1" x14ac:dyDescent="0.25">
      <c r="A127" s="10" t="str">
        <f t="shared" si="2"/>
        <v>N-MF-WH-020122-G-XX-XX-XX-XX-02</v>
      </c>
      <c r="B127" s="150" t="s">
        <v>994</v>
      </c>
      <c r="C127" s="150" t="str">
        <f t="shared" ref="C127:C136" si="3">CONCATENATE(B127,D127,E127)</f>
        <v>2.53.05.FESC12.v02</v>
      </c>
      <c r="D127" s="150" t="s">
        <v>1080</v>
      </c>
      <c r="E127" s="150" t="s">
        <v>152</v>
      </c>
      <c r="F127" s="150" t="s">
        <v>967</v>
      </c>
      <c r="G127" s="151" t="s">
        <v>3496</v>
      </c>
      <c r="H127" s="151" t="s">
        <v>3497</v>
      </c>
      <c r="I127" s="151" t="s">
        <v>3498</v>
      </c>
      <c r="J127" s="162">
        <v>72</v>
      </c>
      <c r="K127" s="162"/>
      <c r="L127" s="162"/>
      <c r="M127" s="162"/>
      <c r="N127" s="171"/>
      <c r="O127" s="176">
        <v>10.8</v>
      </c>
      <c r="P127" s="162">
        <v>10</v>
      </c>
      <c r="Q127" s="161">
        <v>18.5</v>
      </c>
      <c r="R127" s="150" t="s">
        <v>3499</v>
      </c>
      <c r="S127" s="150"/>
      <c r="T127" s="436" t="s">
        <v>4599</v>
      </c>
      <c r="U127" s="155"/>
      <c r="V127" s="178"/>
      <c r="W127" s="151"/>
      <c r="X127" s="178">
        <v>15.7</v>
      </c>
      <c r="Y127" s="151" t="s">
        <v>919</v>
      </c>
      <c r="Z127" s="150" t="s">
        <v>56</v>
      </c>
      <c r="AA127" s="160" t="s">
        <v>223</v>
      </c>
      <c r="AB127" s="160" t="s">
        <v>4113</v>
      </c>
      <c r="AC127" s="172" t="s">
        <v>4166</v>
      </c>
      <c r="AD127" s="158">
        <v>41485</v>
      </c>
      <c r="AE127" s="160"/>
      <c r="AF127" s="160"/>
      <c r="AG127" s="160"/>
      <c r="AH127" s="179"/>
      <c r="AI127" s="160"/>
      <c r="AJ127" s="160"/>
      <c r="AK127" s="160"/>
      <c r="AL127" s="160"/>
      <c r="AM127" s="160"/>
      <c r="AR127" s="107"/>
      <c r="AS127" s="107"/>
      <c r="AT127" s="107"/>
      <c r="AU127" s="107"/>
      <c r="AV127" s="107"/>
      <c r="AW127" s="107"/>
      <c r="AX127" s="107"/>
      <c r="AY127" s="107"/>
      <c r="AZ127" s="107"/>
      <c r="BA127" s="107"/>
      <c r="BB127" s="107"/>
      <c r="BC127" s="107"/>
      <c r="BD127" s="107"/>
      <c r="BE127" s="107"/>
      <c r="BF127" s="107"/>
      <c r="BG127" s="107"/>
      <c r="BH127" s="107"/>
      <c r="BI127" s="107"/>
      <c r="BJ127" s="107"/>
      <c r="BK127" s="107"/>
      <c r="BL127" s="107"/>
      <c r="BM127" s="107"/>
      <c r="BN127" s="107"/>
      <c r="BO127" s="107"/>
      <c r="BP127" s="107"/>
      <c r="BQ127" s="107"/>
      <c r="BR127" s="107"/>
      <c r="BS127" s="107"/>
      <c r="BV127" s="198" t="s">
        <v>61</v>
      </c>
      <c r="BW127" s="198" t="s">
        <v>4097</v>
      </c>
      <c r="BX127" s="198" t="s">
        <v>976</v>
      </c>
      <c r="BY127" s="344" t="s">
        <v>4600</v>
      </c>
      <c r="BZ127" s="198" t="s">
        <v>978</v>
      </c>
      <c r="CA127" s="198" t="s">
        <v>66</v>
      </c>
      <c r="CB127" s="344" t="s">
        <v>67</v>
      </c>
    </row>
    <row r="128" spans="1:80" s="198" customFormat="1" x14ac:dyDescent="0.25">
      <c r="A128" s="10" t="str">
        <f t="shared" si="2"/>
        <v>N-MF-WH-020123-G-XX-XX-XX-XX-02</v>
      </c>
      <c r="B128" s="150" t="s">
        <v>1036</v>
      </c>
      <c r="C128" s="150" t="str">
        <f t="shared" si="3"/>
        <v>2.53.15.FESC12.v01</v>
      </c>
      <c r="D128" s="150" t="s">
        <v>1080</v>
      </c>
      <c r="E128" s="150" t="s">
        <v>142</v>
      </c>
      <c r="F128" s="150" t="s">
        <v>967</v>
      </c>
      <c r="G128" s="151" t="s">
        <v>3502</v>
      </c>
      <c r="H128" s="151" t="s">
        <v>3497</v>
      </c>
      <c r="I128" s="151" t="s">
        <v>3503</v>
      </c>
      <c r="J128" s="162">
        <v>72</v>
      </c>
      <c r="K128" s="162"/>
      <c r="L128" s="162"/>
      <c r="M128" s="162"/>
      <c r="N128" s="171"/>
      <c r="O128" s="176">
        <v>14.4</v>
      </c>
      <c r="P128" s="162">
        <v>10</v>
      </c>
      <c r="Q128" s="161">
        <v>18.5</v>
      </c>
      <c r="R128" s="150" t="s">
        <v>3499</v>
      </c>
      <c r="S128" s="150"/>
      <c r="T128" s="436" t="s">
        <v>4599</v>
      </c>
      <c r="U128" s="155"/>
      <c r="V128" s="178"/>
      <c r="W128" s="151"/>
      <c r="X128" s="178">
        <v>15.7</v>
      </c>
      <c r="Y128" s="151" t="s">
        <v>919</v>
      </c>
      <c r="Z128" s="150" t="s">
        <v>56</v>
      </c>
      <c r="AA128" s="160" t="s">
        <v>223</v>
      </c>
      <c r="AB128" s="160" t="s">
        <v>4113</v>
      </c>
      <c r="AC128" s="172" t="s">
        <v>4166</v>
      </c>
      <c r="AD128" s="158">
        <v>41485</v>
      </c>
      <c r="AE128" s="160"/>
      <c r="AF128" s="160"/>
      <c r="AG128" s="160"/>
      <c r="AH128" s="179"/>
      <c r="AI128" s="160"/>
      <c r="AJ128" s="160"/>
      <c r="AK128" s="160"/>
      <c r="AL128" s="160"/>
      <c r="AM128" s="160"/>
      <c r="AR128" s="107"/>
      <c r="AS128" s="107"/>
      <c r="AT128" s="107"/>
      <c r="AU128" s="107"/>
      <c r="AV128" s="107"/>
      <c r="AW128" s="107"/>
      <c r="AX128" s="107"/>
      <c r="AY128" s="107"/>
      <c r="AZ128" s="107"/>
      <c r="BA128" s="107"/>
      <c r="BB128" s="107"/>
      <c r="BC128" s="107"/>
      <c r="BD128" s="107"/>
      <c r="BE128" s="107"/>
      <c r="BF128" s="107"/>
      <c r="BG128" s="107"/>
      <c r="BH128" s="107"/>
      <c r="BI128" s="107"/>
      <c r="BJ128" s="107"/>
      <c r="BK128" s="107"/>
      <c r="BL128" s="107"/>
      <c r="BM128" s="107"/>
      <c r="BN128" s="107"/>
      <c r="BO128" s="107"/>
      <c r="BP128" s="107"/>
      <c r="BQ128" s="107"/>
      <c r="BR128" s="107"/>
      <c r="BS128" s="107"/>
      <c r="BV128" s="198" t="s">
        <v>61</v>
      </c>
      <c r="BW128" s="198" t="s">
        <v>4097</v>
      </c>
      <c r="BX128" s="198" t="s">
        <v>976</v>
      </c>
      <c r="BY128" s="344" t="s">
        <v>4601</v>
      </c>
      <c r="BZ128" s="198" t="s">
        <v>978</v>
      </c>
      <c r="CA128" s="198" t="s">
        <v>66</v>
      </c>
      <c r="CB128" s="344" t="s">
        <v>67</v>
      </c>
    </row>
    <row r="129" spans="1:80" s="198" customFormat="1" x14ac:dyDescent="0.25">
      <c r="A129" s="10" t="str">
        <f t="shared" si="2"/>
        <v>N-MF-WH-020124-G-XX-XX-XX-XX-02</v>
      </c>
      <c r="B129" s="150" t="s">
        <v>1041</v>
      </c>
      <c r="C129" s="150" t="str">
        <f t="shared" si="3"/>
        <v>2.53.16.FESC12.v01</v>
      </c>
      <c r="D129" s="150" t="s">
        <v>1080</v>
      </c>
      <c r="E129" s="150" t="s">
        <v>142</v>
      </c>
      <c r="F129" s="150" t="s">
        <v>967</v>
      </c>
      <c r="G129" s="151" t="s">
        <v>3505</v>
      </c>
      <c r="H129" s="151" t="s">
        <v>3497</v>
      </c>
      <c r="I129" s="151" t="s">
        <v>3506</v>
      </c>
      <c r="J129" s="162">
        <v>72</v>
      </c>
      <c r="K129" s="162"/>
      <c r="L129" s="162"/>
      <c r="M129" s="162"/>
      <c r="N129" s="171"/>
      <c r="O129" s="176">
        <v>17.899999999999999</v>
      </c>
      <c r="P129" s="162">
        <v>10</v>
      </c>
      <c r="Q129" s="161">
        <v>18.5</v>
      </c>
      <c r="R129" s="150" t="s">
        <v>3499</v>
      </c>
      <c r="S129" s="150"/>
      <c r="T129" s="436" t="s">
        <v>4599</v>
      </c>
      <c r="U129" s="155"/>
      <c r="V129" s="178"/>
      <c r="W129" s="151"/>
      <c r="X129" s="178">
        <v>15.7</v>
      </c>
      <c r="Y129" s="151" t="s">
        <v>919</v>
      </c>
      <c r="Z129" s="150" t="s">
        <v>56</v>
      </c>
      <c r="AA129" s="160" t="s">
        <v>223</v>
      </c>
      <c r="AB129" s="160" t="s">
        <v>4113</v>
      </c>
      <c r="AC129" s="172" t="s">
        <v>4166</v>
      </c>
      <c r="AD129" s="158">
        <v>41485</v>
      </c>
      <c r="AE129" s="160"/>
      <c r="AF129" s="160"/>
      <c r="AG129" s="160"/>
      <c r="AH129" s="179"/>
      <c r="AI129" s="160"/>
      <c r="AJ129" s="160"/>
      <c r="AK129" s="160"/>
      <c r="AL129" s="160"/>
      <c r="AM129" s="160"/>
      <c r="AR129" s="107"/>
      <c r="AS129" s="107"/>
      <c r="AT129" s="107"/>
      <c r="AU129" s="107"/>
      <c r="AV129" s="107"/>
      <c r="AW129" s="107"/>
      <c r="AX129" s="107"/>
      <c r="AY129" s="107"/>
      <c r="AZ129" s="107"/>
      <c r="BA129" s="107"/>
      <c r="BB129" s="107"/>
      <c r="BC129" s="107"/>
      <c r="BD129" s="107"/>
      <c r="BE129" s="107"/>
      <c r="BF129" s="107"/>
      <c r="BG129" s="107"/>
      <c r="BH129" s="107"/>
      <c r="BI129" s="107"/>
      <c r="BJ129" s="107"/>
      <c r="BK129" s="107"/>
      <c r="BL129" s="107"/>
      <c r="BM129" s="107"/>
      <c r="BN129" s="107"/>
      <c r="BO129" s="107"/>
      <c r="BP129" s="107"/>
      <c r="BQ129" s="107"/>
      <c r="BR129" s="107"/>
      <c r="BS129" s="107"/>
      <c r="BV129" s="198" t="s">
        <v>61</v>
      </c>
      <c r="BW129" s="198" t="s">
        <v>4097</v>
      </c>
      <c r="BX129" s="198" t="s">
        <v>976</v>
      </c>
      <c r="BY129" s="344" t="s">
        <v>4602</v>
      </c>
      <c r="BZ129" s="198" t="s">
        <v>978</v>
      </c>
      <c r="CA129" s="198" t="s">
        <v>66</v>
      </c>
      <c r="CB129" s="344" t="s">
        <v>67</v>
      </c>
    </row>
    <row r="130" spans="1:80" s="198" customFormat="1" x14ac:dyDescent="0.25">
      <c r="A130" s="10" t="str">
        <f t="shared" si="2"/>
        <v>N-MF-WH-020125-G-XX-XX-XX-XX-02</v>
      </c>
      <c r="B130" s="150" t="s">
        <v>3508</v>
      </c>
      <c r="C130" s="150" t="str">
        <f t="shared" si="3"/>
        <v>2.53.17.FESC12.v01</v>
      </c>
      <c r="D130" s="150" t="s">
        <v>1080</v>
      </c>
      <c r="E130" s="150" t="s">
        <v>142</v>
      </c>
      <c r="F130" s="150" t="s">
        <v>967</v>
      </c>
      <c r="G130" s="151" t="s">
        <v>3509</v>
      </c>
      <c r="H130" s="151" t="s">
        <v>3497</v>
      </c>
      <c r="I130" s="151" t="s">
        <v>3510</v>
      </c>
      <c r="J130" s="162">
        <v>72</v>
      </c>
      <c r="K130" s="162"/>
      <c r="L130" s="162"/>
      <c r="M130" s="162"/>
      <c r="N130" s="171"/>
      <c r="O130" s="176">
        <v>21.5</v>
      </c>
      <c r="P130" s="162">
        <v>10</v>
      </c>
      <c r="Q130" s="161">
        <v>18.5</v>
      </c>
      <c r="R130" s="150" t="s">
        <v>3499</v>
      </c>
      <c r="S130" s="150"/>
      <c r="T130" s="436" t="s">
        <v>4599</v>
      </c>
      <c r="U130" s="155"/>
      <c r="V130" s="178"/>
      <c r="W130" s="151"/>
      <c r="X130" s="178">
        <v>15.7</v>
      </c>
      <c r="Y130" s="151" t="s">
        <v>919</v>
      </c>
      <c r="Z130" s="150" t="s">
        <v>56</v>
      </c>
      <c r="AA130" s="160" t="s">
        <v>223</v>
      </c>
      <c r="AB130" s="160" t="s">
        <v>4113</v>
      </c>
      <c r="AC130" s="172" t="s">
        <v>4166</v>
      </c>
      <c r="AD130" s="158">
        <v>41485</v>
      </c>
      <c r="AE130" s="160"/>
      <c r="AF130" s="160"/>
      <c r="AG130" s="160"/>
      <c r="AH130" s="179"/>
      <c r="AI130" s="160"/>
      <c r="AJ130" s="160"/>
      <c r="AK130" s="160"/>
      <c r="AL130" s="160"/>
      <c r="AM130" s="160"/>
      <c r="AR130" s="107"/>
      <c r="AS130" s="107"/>
      <c r="AT130" s="107"/>
      <c r="AU130" s="107"/>
      <c r="AV130" s="107"/>
      <c r="AW130" s="107"/>
      <c r="AX130" s="107"/>
      <c r="AY130" s="107"/>
      <c r="AZ130" s="107"/>
      <c r="BA130" s="107"/>
      <c r="BB130" s="107"/>
      <c r="BC130" s="107"/>
      <c r="BD130" s="107"/>
      <c r="BE130" s="107"/>
      <c r="BF130" s="107"/>
      <c r="BG130" s="107"/>
      <c r="BH130" s="107"/>
      <c r="BI130" s="107"/>
      <c r="BJ130" s="107"/>
      <c r="BK130" s="107"/>
      <c r="BL130" s="107"/>
      <c r="BM130" s="107"/>
      <c r="BN130" s="107"/>
      <c r="BO130" s="107"/>
      <c r="BP130" s="107"/>
      <c r="BQ130" s="107"/>
      <c r="BR130" s="107"/>
      <c r="BS130" s="107"/>
      <c r="BV130" s="198" t="s">
        <v>61</v>
      </c>
      <c r="BW130" s="198" t="s">
        <v>4097</v>
      </c>
      <c r="BX130" s="198" t="s">
        <v>976</v>
      </c>
      <c r="BY130" s="344" t="s">
        <v>4603</v>
      </c>
      <c r="BZ130" s="198" t="s">
        <v>978</v>
      </c>
      <c r="CA130" s="198" t="s">
        <v>66</v>
      </c>
      <c r="CB130" s="344" t="s">
        <v>67</v>
      </c>
    </row>
    <row r="131" spans="1:80" s="198" customFormat="1" x14ac:dyDescent="0.25">
      <c r="A131" s="10" t="str">
        <f t="shared" si="2"/>
        <v>N-MF-WH-020126-G-XX-XX-XX-XX-02</v>
      </c>
      <c r="B131" s="150" t="s">
        <v>3512</v>
      </c>
      <c r="C131" s="150" t="str">
        <f t="shared" si="3"/>
        <v>2.53.18.FESC12.v01</v>
      </c>
      <c r="D131" s="150" t="s">
        <v>1080</v>
      </c>
      <c r="E131" s="150" t="s">
        <v>142</v>
      </c>
      <c r="F131" s="150" t="s">
        <v>967</v>
      </c>
      <c r="G131" s="151" t="s">
        <v>3513</v>
      </c>
      <c r="H131" s="151" t="s">
        <v>3497</v>
      </c>
      <c r="I131" s="151" t="s">
        <v>3514</v>
      </c>
      <c r="J131" s="162">
        <v>72</v>
      </c>
      <c r="K131" s="162"/>
      <c r="L131" s="162"/>
      <c r="M131" s="162"/>
      <c r="N131" s="171"/>
      <c r="O131" s="176">
        <v>28.7</v>
      </c>
      <c r="P131" s="162">
        <v>10</v>
      </c>
      <c r="Q131" s="161">
        <v>18.5</v>
      </c>
      <c r="R131" s="150" t="s">
        <v>3499</v>
      </c>
      <c r="S131" s="150"/>
      <c r="T131" s="436" t="s">
        <v>4599</v>
      </c>
      <c r="U131" s="155"/>
      <c r="V131" s="178"/>
      <c r="W131" s="151"/>
      <c r="X131" s="178">
        <v>15.7</v>
      </c>
      <c r="Y131" s="151" t="s">
        <v>919</v>
      </c>
      <c r="Z131" s="150" t="s">
        <v>56</v>
      </c>
      <c r="AA131" s="160" t="s">
        <v>223</v>
      </c>
      <c r="AB131" s="160" t="s">
        <v>4113</v>
      </c>
      <c r="AC131" s="172" t="s">
        <v>4166</v>
      </c>
      <c r="AD131" s="158">
        <v>41485</v>
      </c>
      <c r="AE131" s="160"/>
      <c r="AF131" s="160"/>
      <c r="AG131" s="160"/>
      <c r="AH131" s="179"/>
      <c r="AI131" s="160"/>
      <c r="AJ131" s="160"/>
      <c r="AK131" s="160"/>
      <c r="AL131" s="160"/>
      <c r="AM131" s="160"/>
      <c r="AR131" s="107"/>
      <c r="AS131" s="107"/>
      <c r="AT131" s="107"/>
      <c r="AU131" s="107"/>
      <c r="AV131" s="107"/>
      <c r="AW131" s="107"/>
      <c r="AX131" s="107"/>
      <c r="AY131" s="107"/>
      <c r="AZ131" s="107"/>
      <c r="BA131" s="107"/>
      <c r="BB131" s="107"/>
      <c r="BC131" s="107"/>
      <c r="BD131" s="107"/>
      <c r="BE131" s="107"/>
      <c r="BF131" s="107"/>
      <c r="BG131" s="107"/>
      <c r="BH131" s="107"/>
      <c r="BI131" s="107"/>
      <c r="BJ131" s="107"/>
      <c r="BK131" s="107"/>
      <c r="BL131" s="107"/>
      <c r="BM131" s="107"/>
      <c r="BN131" s="107"/>
      <c r="BO131" s="107"/>
      <c r="BP131" s="107"/>
      <c r="BQ131" s="107"/>
      <c r="BR131" s="107"/>
      <c r="BS131" s="107"/>
      <c r="BV131" s="198" t="s">
        <v>61</v>
      </c>
      <c r="BW131" s="198" t="s">
        <v>4097</v>
      </c>
      <c r="BX131" s="198" t="s">
        <v>976</v>
      </c>
      <c r="BY131" s="344" t="s">
        <v>4604</v>
      </c>
      <c r="BZ131" s="198" t="s">
        <v>978</v>
      </c>
      <c r="CA131" s="198" t="s">
        <v>66</v>
      </c>
      <c r="CB131" s="344" t="s">
        <v>67</v>
      </c>
    </row>
    <row r="132" spans="1:80" s="198" customFormat="1" x14ac:dyDescent="0.25">
      <c r="A132" s="10" t="str">
        <f t="shared" si="2"/>
        <v>N-MF-WH-020127-E-XX-XX-XX-XX-02</v>
      </c>
      <c r="B132" s="150" t="s">
        <v>994</v>
      </c>
      <c r="C132" s="150" t="str">
        <f t="shared" si="3"/>
        <v>2.53.05.FESC12.v02</v>
      </c>
      <c r="D132" s="150" t="s">
        <v>1080</v>
      </c>
      <c r="E132" s="150" t="s">
        <v>152</v>
      </c>
      <c r="F132" s="150" t="s">
        <v>50</v>
      </c>
      <c r="G132" s="151" t="s">
        <v>3516</v>
      </c>
      <c r="H132" s="151" t="s">
        <v>3497</v>
      </c>
      <c r="I132" s="151" t="s">
        <v>3498</v>
      </c>
      <c r="J132" s="162">
        <v>72</v>
      </c>
      <c r="K132" s="162">
        <v>0.7</v>
      </c>
      <c r="L132" s="162">
        <f>N132/K132</f>
        <v>2.8571428571428574E-2</v>
      </c>
      <c r="M132" s="162">
        <v>245</v>
      </c>
      <c r="N132" s="171">
        <v>0.02</v>
      </c>
      <c r="O132" s="176"/>
      <c r="P132" s="162">
        <v>10</v>
      </c>
      <c r="Q132" s="161">
        <v>18.5</v>
      </c>
      <c r="R132" s="150" t="s">
        <v>3499</v>
      </c>
      <c r="S132" s="150"/>
      <c r="T132" s="436" t="s">
        <v>4599</v>
      </c>
      <c r="U132" s="155"/>
      <c r="V132" s="178"/>
      <c r="W132" s="151"/>
      <c r="X132" s="178">
        <v>15.7</v>
      </c>
      <c r="Y132" s="151" t="s">
        <v>919</v>
      </c>
      <c r="Z132" s="150" t="s">
        <v>56</v>
      </c>
      <c r="AA132" s="160" t="s">
        <v>223</v>
      </c>
      <c r="AB132" s="160" t="s">
        <v>4113</v>
      </c>
      <c r="AC132" s="172" t="s">
        <v>4166</v>
      </c>
      <c r="AD132" s="158">
        <v>41485</v>
      </c>
      <c r="AE132" s="160"/>
      <c r="AF132" s="160"/>
      <c r="AG132" s="160"/>
      <c r="AH132" s="179"/>
      <c r="AI132" s="160"/>
      <c r="AJ132" s="160"/>
      <c r="AK132" s="160"/>
      <c r="AL132" s="160"/>
      <c r="AM132" s="160"/>
      <c r="AR132" s="107"/>
      <c r="AS132" s="107"/>
      <c r="AT132" s="107"/>
      <c r="AU132" s="107"/>
      <c r="AV132" s="107"/>
      <c r="AW132" s="107"/>
      <c r="AX132" s="107"/>
      <c r="AY132" s="107"/>
      <c r="AZ132" s="107"/>
      <c r="BA132" s="107"/>
      <c r="BB132" s="107"/>
      <c r="BC132" s="107"/>
      <c r="BD132" s="107"/>
      <c r="BE132" s="107"/>
      <c r="BF132" s="107"/>
      <c r="BG132" s="107"/>
      <c r="BH132" s="107"/>
      <c r="BI132" s="107"/>
      <c r="BJ132" s="107"/>
      <c r="BK132" s="107"/>
      <c r="BL132" s="107"/>
      <c r="BM132" s="107"/>
      <c r="BN132" s="107"/>
      <c r="BO132" s="107"/>
      <c r="BP132" s="107"/>
      <c r="BQ132" s="107"/>
      <c r="BR132" s="107"/>
      <c r="BS132" s="107"/>
      <c r="BV132" s="198" t="s">
        <v>61</v>
      </c>
      <c r="BW132" s="198" t="s">
        <v>4097</v>
      </c>
      <c r="BX132" s="198" t="s">
        <v>976</v>
      </c>
      <c r="BY132" s="344" t="s">
        <v>4605</v>
      </c>
      <c r="BZ132" s="198" t="s">
        <v>65</v>
      </c>
      <c r="CA132" s="198" t="s">
        <v>66</v>
      </c>
      <c r="CB132" s="344" t="s">
        <v>67</v>
      </c>
    </row>
    <row r="133" spans="1:80" s="198" customFormat="1" x14ac:dyDescent="0.25">
      <c r="A133" s="10" t="str">
        <f t="shared" ref="A133:A160" si="4">CONCATENATE(BV133,"-",BW133,"-",BX133,BY133,BZ133,CA133,CB133)</f>
        <v>N-MF-WH-020128-E-XX-XX-XX-XX-02</v>
      </c>
      <c r="B133" s="150" t="s">
        <v>1036</v>
      </c>
      <c r="C133" s="150" t="str">
        <f t="shared" si="3"/>
        <v>2.53.15.FESC12.v01</v>
      </c>
      <c r="D133" s="150" t="s">
        <v>1080</v>
      </c>
      <c r="E133" s="150" t="s">
        <v>142</v>
      </c>
      <c r="F133" s="150" t="s">
        <v>50</v>
      </c>
      <c r="G133" s="151" t="s">
        <v>3518</v>
      </c>
      <c r="H133" s="151" t="s">
        <v>3497</v>
      </c>
      <c r="I133" s="151" t="s">
        <v>3503</v>
      </c>
      <c r="J133" s="162">
        <v>72</v>
      </c>
      <c r="K133" s="162">
        <v>0.7</v>
      </c>
      <c r="L133" s="162">
        <f t="shared" ref="L133:L141" si="5">N133/K133</f>
        <v>3.7142857142857144E-2</v>
      </c>
      <c r="M133" s="162">
        <v>326</v>
      </c>
      <c r="N133" s="171">
        <v>2.5999999999999999E-2</v>
      </c>
      <c r="O133" s="176"/>
      <c r="P133" s="162">
        <v>10</v>
      </c>
      <c r="Q133" s="161">
        <v>18.5</v>
      </c>
      <c r="R133" s="150" t="s">
        <v>3499</v>
      </c>
      <c r="S133" s="150"/>
      <c r="T133" s="436" t="s">
        <v>4599</v>
      </c>
      <c r="U133" s="155"/>
      <c r="V133" s="178"/>
      <c r="W133" s="151"/>
      <c r="X133" s="178">
        <v>15.7</v>
      </c>
      <c r="Y133" s="151" t="s">
        <v>919</v>
      </c>
      <c r="Z133" s="150" t="s">
        <v>56</v>
      </c>
      <c r="AA133" s="160" t="s">
        <v>223</v>
      </c>
      <c r="AB133" s="160" t="s">
        <v>4113</v>
      </c>
      <c r="AC133" s="172" t="s">
        <v>4166</v>
      </c>
      <c r="AD133" s="158">
        <v>41485</v>
      </c>
      <c r="AE133" s="160"/>
      <c r="AF133" s="160"/>
      <c r="AG133" s="160"/>
      <c r="AH133" s="179"/>
      <c r="AI133" s="160"/>
      <c r="AJ133" s="160"/>
      <c r="AK133" s="160"/>
      <c r="AL133" s="160"/>
      <c r="AM133" s="160"/>
      <c r="AR133" s="107"/>
      <c r="AS133" s="107"/>
      <c r="AT133" s="107"/>
      <c r="AU133" s="107"/>
      <c r="AV133" s="107"/>
      <c r="AW133" s="107"/>
      <c r="AX133" s="107"/>
      <c r="AY133" s="107"/>
      <c r="AZ133" s="107"/>
      <c r="BA133" s="107"/>
      <c r="BB133" s="107"/>
      <c r="BC133" s="107"/>
      <c r="BD133" s="107"/>
      <c r="BE133" s="107"/>
      <c r="BF133" s="107"/>
      <c r="BG133" s="107"/>
      <c r="BH133" s="107"/>
      <c r="BI133" s="107"/>
      <c r="BJ133" s="107"/>
      <c r="BK133" s="107"/>
      <c r="BL133" s="107"/>
      <c r="BM133" s="107"/>
      <c r="BN133" s="107"/>
      <c r="BO133" s="107"/>
      <c r="BP133" s="107"/>
      <c r="BQ133" s="107"/>
      <c r="BR133" s="107"/>
      <c r="BS133" s="107"/>
      <c r="BV133" s="198" t="s">
        <v>61</v>
      </c>
      <c r="BW133" s="198" t="s">
        <v>4097</v>
      </c>
      <c r="BX133" s="198" t="s">
        <v>976</v>
      </c>
      <c r="BY133" s="344" t="s">
        <v>4606</v>
      </c>
      <c r="BZ133" s="198" t="s">
        <v>65</v>
      </c>
      <c r="CA133" s="198" t="s">
        <v>66</v>
      </c>
      <c r="CB133" s="344" t="s">
        <v>67</v>
      </c>
    </row>
    <row r="134" spans="1:80" s="198" customFormat="1" x14ac:dyDescent="0.25">
      <c r="A134" s="10" t="str">
        <f t="shared" si="4"/>
        <v>N-MF-WH-020129-E-XX-XX-XX-XX-02</v>
      </c>
      <c r="B134" s="150" t="s">
        <v>3520</v>
      </c>
      <c r="C134" s="150" t="str">
        <f t="shared" si="3"/>
        <v>2.53.19.FESC12.v01</v>
      </c>
      <c r="D134" s="150" t="s">
        <v>1080</v>
      </c>
      <c r="E134" s="150" t="s">
        <v>142</v>
      </c>
      <c r="F134" s="150" t="s">
        <v>50</v>
      </c>
      <c r="G134" s="151" t="s">
        <v>3521</v>
      </c>
      <c r="H134" s="151" t="s">
        <v>3497</v>
      </c>
      <c r="I134" s="151" t="s">
        <v>3506</v>
      </c>
      <c r="J134" s="162">
        <v>72</v>
      </c>
      <c r="K134" s="162">
        <v>0.7</v>
      </c>
      <c r="L134" s="162">
        <f t="shared" si="5"/>
        <v>4.7142857142857146E-2</v>
      </c>
      <c r="M134" s="162">
        <v>408</v>
      </c>
      <c r="N134" s="171">
        <v>3.3000000000000002E-2</v>
      </c>
      <c r="O134" s="176"/>
      <c r="P134" s="162">
        <v>10</v>
      </c>
      <c r="Q134" s="161">
        <v>18.5</v>
      </c>
      <c r="R134" s="150" t="s">
        <v>3499</v>
      </c>
      <c r="S134" s="150"/>
      <c r="T134" s="436" t="s">
        <v>4599</v>
      </c>
      <c r="U134" s="155"/>
      <c r="V134" s="178"/>
      <c r="W134" s="151"/>
      <c r="X134" s="178">
        <v>15.7</v>
      </c>
      <c r="Y134" s="151" t="s">
        <v>919</v>
      </c>
      <c r="Z134" s="150" t="s">
        <v>56</v>
      </c>
      <c r="AA134" s="160" t="s">
        <v>223</v>
      </c>
      <c r="AB134" s="160" t="s">
        <v>4113</v>
      </c>
      <c r="AC134" s="172" t="s">
        <v>4166</v>
      </c>
      <c r="AD134" s="158">
        <v>41485</v>
      </c>
      <c r="AE134" s="160"/>
      <c r="AF134" s="160"/>
      <c r="AG134" s="160"/>
      <c r="AH134" s="179"/>
      <c r="AI134" s="160"/>
      <c r="AJ134" s="160"/>
      <c r="AK134" s="160"/>
      <c r="AL134" s="160"/>
      <c r="AM134" s="160"/>
      <c r="AR134" s="107"/>
      <c r="AS134" s="107"/>
      <c r="AT134" s="107"/>
      <c r="AU134" s="107"/>
      <c r="AV134" s="107"/>
      <c r="AW134" s="107"/>
      <c r="AX134" s="107"/>
      <c r="AY134" s="107"/>
      <c r="AZ134" s="107"/>
      <c r="BA134" s="107"/>
      <c r="BB134" s="107"/>
      <c r="BC134" s="107"/>
      <c r="BD134" s="107"/>
      <c r="BE134" s="107"/>
      <c r="BF134" s="107"/>
      <c r="BG134" s="107"/>
      <c r="BH134" s="107"/>
      <c r="BI134" s="107"/>
      <c r="BJ134" s="107"/>
      <c r="BK134" s="107"/>
      <c r="BL134" s="107"/>
      <c r="BM134" s="107"/>
      <c r="BN134" s="107"/>
      <c r="BO134" s="107"/>
      <c r="BP134" s="107"/>
      <c r="BQ134" s="107"/>
      <c r="BR134" s="107"/>
      <c r="BS134" s="107"/>
      <c r="BV134" s="198" t="s">
        <v>61</v>
      </c>
      <c r="BW134" s="198" t="s">
        <v>4097</v>
      </c>
      <c r="BX134" s="198" t="s">
        <v>976</v>
      </c>
      <c r="BY134" s="344" t="s">
        <v>4607</v>
      </c>
      <c r="BZ134" s="198" t="s">
        <v>65</v>
      </c>
      <c r="CA134" s="198" t="s">
        <v>66</v>
      </c>
      <c r="CB134" s="344" t="s">
        <v>67</v>
      </c>
    </row>
    <row r="135" spans="1:80" s="198" customFormat="1" x14ac:dyDescent="0.25">
      <c r="A135" s="10" t="str">
        <f t="shared" si="4"/>
        <v>N-MF-WH-020130-E-XX-XX-XX-XX-02</v>
      </c>
      <c r="B135" s="150" t="s">
        <v>3523</v>
      </c>
      <c r="C135" s="150" t="str">
        <f t="shared" si="3"/>
        <v>2.53.20.FESC12.v01</v>
      </c>
      <c r="D135" s="150" t="s">
        <v>1080</v>
      </c>
      <c r="E135" s="150" t="s">
        <v>142</v>
      </c>
      <c r="F135" s="150" t="s">
        <v>50</v>
      </c>
      <c r="G135" s="151" t="s">
        <v>3524</v>
      </c>
      <c r="H135" s="151" t="s">
        <v>3497</v>
      </c>
      <c r="I135" s="151" t="s">
        <v>3510</v>
      </c>
      <c r="J135" s="162">
        <v>72</v>
      </c>
      <c r="K135" s="162">
        <v>0.7</v>
      </c>
      <c r="L135" s="162">
        <f t="shared" si="5"/>
        <v>5.7142857142857148E-2</v>
      </c>
      <c r="M135" s="162">
        <v>489</v>
      </c>
      <c r="N135" s="171">
        <v>0.04</v>
      </c>
      <c r="O135" s="176"/>
      <c r="P135" s="162">
        <v>10</v>
      </c>
      <c r="Q135" s="161">
        <v>18.5</v>
      </c>
      <c r="R135" s="150" t="s">
        <v>3499</v>
      </c>
      <c r="S135" s="150"/>
      <c r="T135" s="436" t="s">
        <v>4599</v>
      </c>
      <c r="U135" s="155"/>
      <c r="V135" s="178"/>
      <c r="W135" s="151"/>
      <c r="X135" s="178">
        <v>15.7</v>
      </c>
      <c r="Y135" s="151" t="s">
        <v>919</v>
      </c>
      <c r="Z135" s="150" t="s">
        <v>56</v>
      </c>
      <c r="AA135" s="160" t="s">
        <v>223</v>
      </c>
      <c r="AB135" s="160" t="s">
        <v>4113</v>
      </c>
      <c r="AC135" s="172" t="s">
        <v>4166</v>
      </c>
      <c r="AD135" s="158">
        <v>41485</v>
      </c>
      <c r="AE135" s="160"/>
      <c r="AF135" s="160"/>
      <c r="AG135" s="160"/>
      <c r="AH135" s="179"/>
      <c r="AI135" s="160"/>
      <c r="AJ135" s="160"/>
      <c r="AK135" s="160"/>
      <c r="AL135" s="160"/>
      <c r="AM135" s="160"/>
      <c r="AR135" s="107"/>
      <c r="AS135" s="107"/>
      <c r="AT135" s="107"/>
      <c r="AU135" s="107"/>
      <c r="AV135" s="107"/>
      <c r="AW135" s="107"/>
      <c r="AX135" s="107"/>
      <c r="AY135" s="107"/>
      <c r="AZ135" s="107"/>
      <c r="BA135" s="107"/>
      <c r="BB135" s="107"/>
      <c r="BC135" s="107"/>
      <c r="BD135" s="107"/>
      <c r="BE135" s="107"/>
      <c r="BF135" s="107"/>
      <c r="BG135" s="107"/>
      <c r="BH135" s="107"/>
      <c r="BI135" s="107"/>
      <c r="BJ135" s="107"/>
      <c r="BK135" s="107"/>
      <c r="BL135" s="107"/>
      <c r="BM135" s="107"/>
      <c r="BN135" s="107"/>
      <c r="BO135" s="107"/>
      <c r="BP135" s="107"/>
      <c r="BQ135" s="107"/>
      <c r="BR135" s="107"/>
      <c r="BS135" s="107"/>
      <c r="BV135" s="198" t="s">
        <v>61</v>
      </c>
      <c r="BW135" s="198" t="s">
        <v>4097</v>
      </c>
      <c r="BX135" s="198" t="s">
        <v>976</v>
      </c>
      <c r="BY135" s="344" t="s">
        <v>4608</v>
      </c>
      <c r="BZ135" s="198" t="s">
        <v>65</v>
      </c>
      <c r="CA135" s="198" t="s">
        <v>66</v>
      </c>
      <c r="CB135" s="344" t="s">
        <v>67</v>
      </c>
    </row>
    <row r="136" spans="1:80" s="198" customFormat="1" x14ac:dyDescent="0.25">
      <c r="A136" s="10" t="str">
        <f t="shared" si="4"/>
        <v>N-MF-WH-020131-E-XX-XX-XX-XX-02</v>
      </c>
      <c r="B136" s="150" t="s">
        <v>3526</v>
      </c>
      <c r="C136" s="150" t="str">
        <f t="shared" si="3"/>
        <v>2.53.21.FESC12.v01</v>
      </c>
      <c r="D136" s="150" t="s">
        <v>1080</v>
      </c>
      <c r="E136" s="150" t="s">
        <v>142</v>
      </c>
      <c r="F136" s="150" t="s">
        <v>50</v>
      </c>
      <c r="G136" s="151" t="s">
        <v>3527</v>
      </c>
      <c r="H136" s="151" t="s">
        <v>3497</v>
      </c>
      <c r="I136" s="151" t="s">
        <v>3514</v>
      </c>
      <c r="J136" s="162">
        <v>72</v>
      </c>
      <c r="K136" s="162">
        <v>0.7</v>
      </c>
      <c r="L136" s="162">
        <f t="shared" si="5"/>
        <v>7.571428571428572E-2</v>
      </c>
      <c r="M136" s="162">
        <v>652</v>
      </c>
      <c r="N136" s="171">
        <v>5.2999999999999999E-2</v>
      </c>
      <c r="O136" s="176"/>
      <c r="P136" s="162">
        <v>10</v>
      </c>
      <c r="Q136" s="161">
        <v>18.5</v>
      </c>
      <c r="R136" s="150" t="s">
        <v>3499</v>
      </c>
      <c r="S136" s="150"/>
      <c r="T136" s="436" t="s">
        <v>4599</v>
      </c>
      <c r="U136" s="155"/>
      <c r="V136" s="178"/>
      <c r="W136" s="151"/>
      <c r="X136" s="178">
        <v>15.7</v>
      </c>
      <c r="Y136" s="151" t="s">
        <v>919</v>
      </c>
      <c r="Z136" s="150" t="s">
        <v>56</v>
      </c>
      <c r="AA136" s="160" t="s">
        <v>223</v>
      </c>
      <c r="AB136" s="160" t="s">
        <v>4113</v>
      </c>
      <c r="AC136" s="172" t="s">
        <v>4166</v>
      </c>
      <c r="AD136" s="158">
        <v>41485</v>
      </c>
      <c r="AE136" s="160"/>
      <c r="AF136" s="160"/>
      <c r="AG136" s="160"/>
      <c r="AH136" s="179"/>
      <c r="AI136" s="160"/>
      <c r="AJ136" s="160"/>
      <c r="AK136" s="160"/>
      <c r="AL136" s="160"/>
      <c r="AM136" s="160"/>
      <c r="AR136" s="107"/>
      <c r="AS136" s="107"/>
      <c r="AT136" s="107"/>
      <c r="AU136" s="107"/>
      <c r="AV136" s="107"/>
      <c r="AW136" s="107"/>
      <c r="AX136" s="107"/>
      <c r="AY136" s="107"/>
      <c r="AZ136" s="107"/>
      <c r="BA136" s="107"/>
      <c r="BB136" s="107"/>
      <c r="BC136" s="107"/>
      <c r="BD136" s="107"/>
      <c r="BE136" s="107"/>
      <c r="BF136" s="107"/>
      <c r="BG136" s="107"/>
      <c r="BH136" s="107"/>
      <c r="BI136" s="107"/>
      <c r="BJ136" s="107"/>
      <c r="BK136" s="107"/>
      <c r="BL136" s="107"/>
      <c r="BM136" s="107"/>
      <c r="BN136" s="107"/>
      <c r="BO136" s="107"/>
      <c r="BP136" s="107"/>
      <c r="BQ136" s="107"/>
      <c r="BR136" s="107"/>
      <c r="BS136" s="107"/>
      <c r="BV136" s="198" t="s">
        <v>61</v>
      </c>
      <c r="BW136" s="198" t="s">
        <v>4097</v>
      </c>
      <c r="BX136" s="198" t="s">
        <v>976</v>
      </c>
      <c r="BY136" s="344" t="s">
        <v>4609</v>
      </c>
      <c r="BZ136" s="198" t="s">
        <v>65</v>
      </c>
      <c r="CA136" s="198" t="s">
        <v>66</v>
      </c>
      <c r="CB136" s="344" t="s">
        <v>67</v>
      </c>
    </row>
    <row r="137" spans="1:80" s="198" customFormat="1" x14ac:dyDescent="0.25">
      <c r="A137" s="284" t="str">
        <f t="shared" si="4"/>
        <v>N-MF-WH-020132-E-XX-XX-XX-XX-02</v>
      </c>
      <c r="B137" s="150" t="s">
        <v>3537</v>
      </c>
      <c r="C137" s="150" t="str">
        <f>CONCATENATE(B137,D137,E137)</f>
        <v>2.53.22.FESC13.v01</v>
      </c>
      <c r="D137" s="150" t="s">
        <v>1055</v>
      </c>
      <c r="E137" s="150" t="s">
        <v>142</v>
      </c>
      <c r="F137" s="150" t="s">
        <v>50</v>
      </c>
      <c r="G137" s="151" t="s">
        <v>3538</v>
      </c>
      <c r="H137" s="151" t="s">
        <v>3539</v>
      </c>
      <c r="I137" s="151" t="s">
        <v>3540</v>
      </c>
      <c r="J137" s="162">
        <v>69</v>
      </c>
      <c r="K137" s="162">
        <v>0.7</v>
      </c>
      <c r="L137" s="162">
        <f t="shared" si="5"/>
        <v>3.2857142857142856E-2</v>
      </c>
      <c r="M137" s="162">
        <v>202</v>
      </c>
      <c r="N137" s="171">
        <v>2.3E-2</v>
      </c>
      <c r="O137" s="176"/>
      <c r="P137" s="162">
        <v>10</v>
      </c>
      <c r="Q137" s="161">
        <v>2.8</v>
      </c>
      <c r="R137" s="150" t="s">
        <v>3499</v>
      </c>
      <c r="S137" s="150"/>
      <c r="T137" s="436" t="s">
        <v>4599</v>
      </c>
      <c r="U137" s="155"/>
      <c r="V137" s="178"/>
      <c r="W137" s="151"/>
      <c r="X137" s="178">
        <v>6.7</v>
      </c>
      <c r="Y137" s="151" t="s">
        <v>495</v>
      </c>
      <c r="Z137" s="150" t="s">
        <v>56</v>
      </c>
      <c r="AA137" s="160" t="s">
        <v>223</v>
      </c>
      <c r="AB137" s="150" t="s">
        <v>4610</v>
      </c>
      <c r="AC137" s="172" t="s">
        <v>4166</v>
      </c>
      <c r="AD137" s="158">
        <v>41485</v>
      </c>
      <c r="AE137" s="160"/>
      <c r="AF137" s="160"/>
      <c r="AG137" s="160"/>
      <c r="AH137" s="179"/>
      <c r="AI137" s="160"/>
      <c r="AJ137" s="160"/>
      <c r="AK137" s="160"/>
      <c r="AL137" s="160"/>
      <c r="AM137" s="160"/>
      <c r="AR137" s="107"/>
      <c r="AS137" s="107"/>
      <c r="AT137" s="107"/>
      <c r="AU137" s="107"/>
      <c r="AV137" s="107"/>
      <c r="AW137" s="107"/>
      <c r="AX137" s="107"/>
      <c r="AY137" s="107"/>
      <c r="AZ137" s="107"/>
      <c r="BA137" s="107"/>
      <c r="BB137" s="107"/>
      <c r="BC137" s="107"/>
      <c r="BD137" s="107"/>
      <c r="BE137" s="107"/>
      <c r="BF137" s="107"/>
      <c r="BG137" s="107"/>
      <c r="BH137" s="107"/>
      <c r="BI137" s="107"/>
      <c r="BJ137" s="107"/>
      <c r="BK137" s="107"/>
      <c r="BL137" s="107"/>
      <c r="BM137" s="107"/>
      <c r="BN137" s="107"/>
      <c r="BO137" s="107"/>
      <c r="BP137" s="107"/>
      <c r="BQ137" s="107"/>
      <c r="BR137" s="107"/>
      <c r="BS137" s="107"/>
      <c r="BV137" s="198" t="s">
        <v>61</v>
      </c>
      <c r="BW137" s="198" t="s">
        <v>4097</v>
      </c>
      <c r="BX137" s="198" t="s">
        <v>976</v>
      </c>
      <c r="BY137" s="344" t="s">
        <v>4611</v>
      </c>
      <c r="BZ137" s="198" t="s">
        <v>65</v>
      </c>
      <c r="CA137" s="198" t="s">
        <v>66</v>
      </c>
      <c r="CB137" s="344" t="s">
        <v>67</v>
      </c>
    </row>
    <row r="138" spans="1:80" s="198" customFormat="1" x14ac:dyDescent="0.25">
      <c r="A138" s="284" t="str">
        <f t="shared" si="4"/>
        <v>N-MF-WH-020133-E-XX-XX-XX-XX-02</v>
      </c>
      <c r="B138" s="150" t="s">
        <v>3542</v>
      </c>
      <c r="C138" s="150" t="str">
        <f t="shared" ref="C138:C160" si="6">CONCATENATE(B138,D138,E138)</f>
        <v>2.53.23.FESC13.v01</v>
      </c>
      <c r="D138" s="150" t="s">
        <v>1055</v>
      </c>
      <c r="E138" s="150" t="s">
        <v>142</v>
      </c>
      <c r="F138" s="150" t="s">
        <v>50</v>
      </c>
      <c r="G138" s="151" t="s">
        <v>3543</v>
      </c>
      <c r="H138" s="151" t="s">
        <v>3539</v>
      </c>
      <c r="I138" s="151" t="s">
        <v>3544</v>
      </c>
      <c r="J138" s="162">
        <v>69</v>
      </c>
      <c r="K138" s="162">
        <v>0.7</v>
      </c>
      <c r="L138" s="162">
        <f t="shared" si="5"/>
        <v>5.5714285714285716E-2</v>
      </c>
      <c r="M138" s="162">
        <v>346</v>
      </c>
      <c r="N138" s="171">
        <v>3.9E-2</v>
      </c>
      <c r="O138" s="176"/>
      <c r="P138" s="162">
        <v>10</v>
      </c>
      <c r="Q138" s="161">
        <v>2.8</v>
      </c>
      <c r="R138" s="150" t="s">
        <v>3499</v>
      </c>
      <c r="S138" s="150"/>
      <c r="T138" s="436" t="s">
        <v>4599</v>
      </c>
      <c r="U138" s="155"/>
      <c r="V138" s="178"/>
      <c r="W138" s="151"/>
      <c r="X138" s="178">
        <v>6.7</v>
      </c>
      <c r="Y138" s="151" t="s">
        <v>495</v>
      </c>
      <c r="Z138" s="150" t="s">
        <v>56</v>
      </c>
      <c r="AA138" s="160" t="s">
        <v>223</v>
      </c>
      <c r="AB138" s="150" t="s">
        <v>4610</v>
      </c>
      <c r="AC138" s="172" t="s">
        <v>4166</v>
      </c>
      <c r="AD138" s="158">
        <v>41485</v>
      </c>
      <c r="AE138" s="160"/>
      <c r="AF138" s="160"/>
      <c r="AG138" s="160"/>
      <c r="AH138" s="179"/>
      <c r="AI138" s="160"/>
      <c r="AJ138" s="160"/>
      <c r="AK138" s="160"/>
      <c r="AL138" s="160"/>
      <c r="AM138" s="160"/>
      <c r="AR138" s="107"/>
      <c r="AS138" s="107"/>
      <c r="AT138" s="107"/>
      <c r="AU138" s="107"/>
      <c r="AV138" s="107"/>
      <c r="AW138" s="107"/>
      <c r="AX138" s="107"/>
      <c r="AY138" s="107"/>
      <c r="AZ138" s="107"/>
      <c r="BA138" s="107"/>
      <c r="BB138" s="107"/>
      <c r="BC138" s="107"/>
      <c r="BD138" s="107"/>
      <c r="BE138" s="107"/>
      <c r="BF138" s="107"/>
      <c r="BG138" s="107"/>
      <c r="BH138" s="107"/>
      <c r="BI138" s="107"/>
      <c r="BJ138" s="107"/>
      <c r="BK138" s="107"/>
      <c r="BL138" s="107"/>
      <c r="BM138" s="107"/>
      <c r="BN138" s="107"/>
      <c r="BO138" s="107"/>
      <c r="BP138" s="107"/>
      <c r="BQ138" s="107"/>
      <c r="BR138" s="107"/>
      <c r="BS138" s="107"/>
      <c r="BV138" s="198" t="s">
        <v>61</v>
      </c>
      <c r="BW138" s="198" t="s">
        <v>4097</v>
      </c>
      <c r="BX138" s="198" t="s">
        <v>976</v>
      </c>
      <c r="BY138" s="344" t="s">
        <v>4612</v>
      </c>
      <c r="BZ138" s="198" t="s">
        <v>65</v>
      </c>
      <c r="CA138" s="198" t="s">
        <v>66</v>
      </c>
      <c r="CB138" s="344" t="s">
        <v>67</v>
      </c>
    </row>
    <row r="139" spans="1:80" s="198" customFormat="1" x14ac:dyDescent="0.25">
      <c r="A139" s="284" t="str">
        <f t="shared" si="4"/>
        <v>N-MF-WH-020134-E-XX-XX-XX-XX-02</v>
      </c>
      <c r="B139" s="150" t="s">
        <v>3546</v>
      </c>
      <c r="C139" s="150" t="str">
        <f t="shared" si="6"/>
        <v>2.53.24.FESC13.v01</v>
      </c>
      <c r="D139" s="150" t="s">
        <v>1055</v>
      </c>
      <c r="E139" s="150" t="s">
        <v>142</v>
      </c>
      <c r="F139" s="150" t="s">
        <v>50</v>
      </c>
      <c r="G139" s="151" t="s">
        <v>3547</v>
      </c>
      <c r="H139" s="151" t="s">
        <v>3539</v>
      </c>
      <c r="I139" s="151" t="s">
        <v>3540</v>
      </c>
      <c r="J139" s="162">
        <v>25</v>
      </c>
      <c r="K139" s="162">
        <v>0.7</v>
      </c>
      <c r="L139" s="162">
        <f t="shared" si="5"/>
        <v>7.1428571428571435E-3</v>
      </c>
      <c r="M139" s="162">
        <v>41</v>
      </c>
      <c r="N139" s="171">
        <v>5.0000000000000001E-3</v>
      </c>
      <c r="O139" s="176"/>
      <c r="P139" s="162">
        <v>10</v>
      </c>
      <c r="Q139" s="161">
        <v>2.8</v>
      </c>
      <c r="R139" s="150" t="s">
        <v>3499</v>
      </c>
      <c r="S139" s="150"/>
      <c r="T139" s="436" t="s">
        <v>4599</v>
      </c>
      <c r="U139" s="155"/>
      <c r="V139" s="178"/>
      <c r="W139" s="151"/>
      <c r="X139" s="178">
        <v>6.7</v>
      </c>
      <c r="Y139" s="151" t="s">
        <v>495</v>
      </c>
      <c r="Z139" s="150" t="s">
        <v>56</v>
      </c>
      <c r="AA139" s="160" t="s">
        <v>223</v>
      </c>
      <c r="AB139" s="150" t="s">
        <v>4610</v>
      </c>
      <c r="AC139" s="172" t="s">
        <v>4166</v>
      </c>
      <c r="AD139" s="158">
        <v>41485</v>
      </c>
      <c r="AE139" s="160"/>
      <c r="AF139" s="160"/>
      <c r="AG139" s="160"/>
      <c r="AH139" s="179"/>
      <c r="AI139" s="160"/>
      <c r="AJ139" s="160"/>
      <c r="AK139" s="160"/>
      <c r="AL139" s="160"/>
      <c r="AM139" s="160"/>
      <c r="AR139" s="107"/>
      <c r="AS139" s="107"/>
      <c r="AT139" s="107"/>
      <c r="AU139" s="107"/>
      <c r="AV139" s="107"/>
      <c r="AW139" s="107"/>
      <c r="AX139" s="107"/>
      <c r="AY139" s="107"/>
      <c r="AZ139" s="107"/>
      <c r="BA139" s="107"/>
      <c r="BB139" s="107"/>
      <c r="BC139" s="107"/>
      <c r="BD139" s="107"/>
      <c r="BE139" s="107"/>
      <c r="BF139" s="107"/>
      <c r="BG139" s="107"/>
      <c r="BH139" s="107"/>
      <c r="BI139" s="107"/>
      <c r="BJ139" s="107"/>
      <c r="BK139" s="107"/>
      <c r="BL139" s="107"/>
      <c r="BM139" s="107"/>
      <c r="BN139" s="107"/>
      <c r="BO139" s="107"/>
      <c r="BP139" s="107"/>
      <c r="BQ139" s="107"/>
      <c r="BR139" s="107"/>
      <c r="BS139" s="107"/>
      <c r="BV139" s="198" t="s">
        <v>61</v>
      </c>
      <c r="BW139" s="198" t="s">
        <v>4097</v>
      </c>
      <c r="BX139" s="198" t="s">
        <v>976</v>
      </c>
      <c r="BY139" s="344" t="s">
        <v>4613</v>
      </c>
      <c r="BZ139" s="198" t="s">
        <v>65</v>
      </c>
      <c r="CA139" s="198" t="s">
        <v>66</v>
      </c>
      <c r="CB139" s="344" t="s">
        <v>67</v>
      </c>
    </row>
    <row r="140" spans="1:80" s="198" customFormat="1" x14ac:dyDescent="0.25">
      <c r="A140" s="284" t="str">
        <f t="shared" si="4"/>
        <v>N-MF-WH-020135-E-XX-XX-XX-XX-02</v>
      </c>
      <c r="B140" s="150" t="s">
        <v>3549</v>
      </c>
      <c r="C140" s="150" t="str">
        <f t="shared" si="6"/>
        <v>2.53.25.FESC13.v01</v>
      </c>
      <c r="D140" s="150" t="s">
        <v>1055</v>
      </c>
      <c r="E140" s="150" t="s">
        <v>142</v>
      </c>
      <c r="F140" s="150" t="s">
        <v>50</v>
      </c>
      <c r="G140" s="151" t="s">
        <v>3550</v>
      </c>
      <c r="H140" s="151" t="s">
        <v>3539</v>
      </c>
      <c r="I140" s="151" t="s">
        <v>3544</v>
      </c>
      <c r="J140" s="162">
        <v>25</v>
      </c>
      <c r="K140" s="162">
        <v>0.7</v>
      </c>
      <c r="L140" s="162">
        <f t="shared" si="5"/>
        <v>1.142857142857143E-2</v>
      </c>
      <c r="M140" s="162">
        <v>70</v>
      </c>
      <c r="N140" s="171">
        <v>8.0000000000000002E-3</v>
      </c>
      <c r="O140" s="176"/>
      <c r="P140" s="162">
        <v>10</v>
      </c>
      <c r="Q140" s="161">
        <v>2.8</v>
      </c>
      <c r="R140" s="150" t="s">
        <v>3499</v>
      </c>
      <c r="S140" s="150"/>
      <c r="T140" s="436" t="s">
        <v>4599</v>
      </c>
      <c r="U140" s="155"/>
      <c r="V140" s="178"/>
      <c r="W140" s="151"/>
      <c r="X140" s="178">
        <v>6.7</v>
      </c>
      <c r="Y140" s="151" t="s">
        <v>495</v>
      </c>
      <c r="Z140" s="150" t="s">
        <v>56</v>
      </c>
      <c r="AA140" s="160" t="s">
        <v>223</v>
      </c>
      <c r="AB140" s="150" t="s">
        <v>4610</v>
      </c>
      <c r="AC140" s="172" t="s">
        <v>4166</v>
      </c>
      <c r="AD140" s="158">
        <v>41485</v>
      </c>
      <c r="AE140" s="160"/>
      <c r="AF140" s="160"/>
      <c r="AG140" s="160"/>
      <c r="AH140" s="179"/>
      <c r="AI140" s="160"/>
      <c r="AJ140" s="160"/>
      <c r="AK140" s="160"/>
      <c r="AL140" s="160"/>
      <c r="AM140" s="160"/>
      <c r="AR140" s="107"/>
      <c r="AS140" s="107"/>
      <c r="AT140" s="107"/>
      <c r="AU140" s="107"/>
      <c r="AV140" s="107"/>
      <c r="AW140" s="107"/>
      <c r="AX140" s="107"/>
      <c r="AY140" s="107"/>
      <c r="AZ140" s="107"/>
      <c r="BA140" s="107"/>
      <c r="BB140" s="107"/>
      <c r="BC140" s="107"/>
      <c r="BD140" s="107"/>
      <c r="BE140" s="107"/>
      <c r="BF140" s="107"/>
      <c r="BG140" s="107"/>
      <c r="BH140" s="107"/>
      <c r="BI140" s="107"/>
      <c r="BJ140" s="107"/>
      <c r="BK140" s="107"/>
      <c r="BL140" s="107"/>
      <c r="BM140" s="107"/>
      <c r="BN140" s="107"/>
      <c r="BO140" s="107"/>
      <c r="BP140" s="107"/>
      <c r="BQ140" s="107"/>
      <c r="BR140" s="107"/>
      <c r="BS140" s="107"/>
      <c r="BV140" s="198" t="s">
        <v>61</v>
      </c>
      <c r="BW140" s="198" t="s">
        <v>4097</v>
      </c>
      <c r="BX140" s="198" t="s">
        <v>976</v>
      </c>
      <c r="BY140" s="344" t="s">
        <v>4614</v>
      </c>
      <c r="BZ140" s="198" t="s">
        <v>65</v>
      </c>
      <c r="CA140" s="198" t="s">
        <v>66</v>
      </c>
      <c r="CB140" s="344" t="s">
        <v>67</v>
      </c>
    </row>
    <row r="141" spans="1:80" s="198" customFormat="1" x14ac:dyDescent="0.25">
      <c r="A141" s="284" t="str">
        <f t="shared" si="4"/>
        <v>N-MF-WH-020136-E-XX-XX-XX-XX-02</v>
      </c>
      <c r="B141" s="150" t="s">
        <v>3552</v>
      </c>
      <c r="C141" s="150" t="str">
        <f t="shared" si="6"/>
        <v>2.53.26.FESC13.v01</v>
      </c>
      <c r="D141" s="150" t="s">
        <v>1055</v>
      </c>
      <c r="E141" s="150" t="s">
        <v>142</v>
      </c>
      <c r="F141" s="150" t="s">
        <v>50</v>
      </c>
      <c r="G141" s="151" t="s">
        <v>3553</v>
      </c>
      <c r="H141" s="151" t="s">
        <v>3539</v>
      </c>
      <c r="I141" s="151" t="s">
        <v>3554</v>
      </c>
      <c r="J141" s="162">
        <v>25</v>
      </c>
      <c r="K141" s="162">
        <v>0.7</v>
      </c>
      <c r="L141" s="162">
        <f t="shared" si="5"/>
        <v>1.5714285714285715E-2</v>
      </c>
      <c r="M141" s="162">
        <v>100</v>
      </c>
      <c r="N141" s="171">
        <v>1.0999999999999999E-2</v>
      </c>
      <c r="O141" s="176"/>
      <c r="P141" s="162">
        <v>10</v>
      </c>
      <c r="Q141" s="161">
        <v>2.8</v>
      </c>
      <c r="R141" s="150" t="s">
        <v>3499</v>
      </c>
      <c r="S141" s="150"/>
      <c r="T141" s="436" t="s">
        <v>4599</v>
      </c>
      <c r="U141" s="155"/>
      <c r="V141" s="178"/>
      <c r="W141" s="151"/>
      <c r="X141" s="178">
        <v>6.7</v>
      </c>
      <c r="Y141" s="151" t="s">
        <v>495</v>
      </c>
      <c r="Z141" s="150" t="s">
        <v>56</v>
      </c>
      <c r="AA141" s="160" t="s">
        <v>223</v>
      </c>
      <c r="AB141" s="150" t="s">
        <v>4610</v>
      </c>
      <c r="AC141" s="172" t="s">
        <v>4166</v>
      </c>
      <c r="AD141" s="158">
        <v>41485</v>
      </c>
      <c r="AE141" s="160"/>
      <c r="AF141" s="160"/>
      <c r="AG141" s="160"/>
      <c r="AH141" s="179"/>
      <c r="AI141" s="160"/>
      <c r="AJ141" s="160"/>
      <c r="AK141" s="160"/>
      <c r="AL141" s="160"/>
      <c r="AM141" s="160"/>
      <c r="AR141" s="107"/>
      <c r="AS141" s="107"/>
      <c r="AT141" s="107"/>
      <c r="AU141" s="107"/>
      <c r="AV141" s="107"/>
      <c r="AW141" s="107"/>
      <c r="AX141" s="107"/>
      <c r="AY141" s="107"/>
      <c r="AZ141" s="107"/>
      <c r="BA141" s="107"/>
      <c r="BB141" s="107"/>
      <c r="BC141" s="107"/>
      <c r="BD141" s="107"/>
      <c r="BE141" s="107"/>
      <c r="BF141" s="107"/>
      <c r="BG141" s="107"/>
      <c r="BH141" s="107"/>
      <c r="BI141" s="107"/>
      <c r="BJ141" s="107"/>
      <c r="BK141" s="107"/>
      <c r="BL141" s="107"/>
      <c r="BM141" s="107"/>
      <c r="BN141" s="107"/>
      <c r="BO141" s="107"/>
      <c r="BP141" s="107"/>
      <c r="BQ141" s="107"/>
      <c r="BR141" s="107"/>
      <c r="BS141" s="107"/>
      <c r="BV141" s="198" t="s">
        <v>61</v>
      </c>
      <c r="BW141" s="198" t="s">
        <v>4097</v>
      </c>
      <c r="BX141" s="198" t="s">
        <v>976</v>
      </c>
      <c r="BY141" s="344" t="s">
        <v>4615</v>
      </c>
      <c r="BZ141" s="198" t="s">
        <v>65</v>
      </c>
      <c r="CA141" s="198" t="s">
        <v>66</v>
      </c>
      <c r="CB141" s="344" t="s">
        <v>67</v>
      </c>
    </row>
    <row r="142" spans="1:80" s="198" customFormat="1" x14ac:dyDescent="0.25">
      <c r="A142" s="284" t="str">
        <f t="shared" si="4"/>
        <v>N-MF-WH-020137-G-XX-XX-XX-XX-02</v>
      </c>
      <c r="B142" s="150" t="s">
        <v>3556</v>
      </c>
      <c r="C142" s="150" t="str">
        <f t="shared" si="6"/>
        <v>2.53.27.FESC13.v01</v>
      </c>
      <c r="D142" s="150" t="s">
        <v>1055</v>
      </c>
      <c r="E142" s="150" t="s">
        <v>142</v>
      </c>
      <c r="F142" s="150" t="s">
        <v>967</v>
      </c>
      <c r="G142" s="151" t="s">
        <v>3557</v>
      </c>
      <c r="H142" s="151" t="s">
        <v>3539</v>
      </c>
      <c r="I142" s="151" t="s">
        <v>3540</v>
      </c>
      <c r="J142" s="162">
        <v>69</v>
      </c>
      <c r="K142" s="162"/>
      <c r="L142" s="162"/>
      <c r="M142" s="162"/>
      <c r="N142" s="171"/>
      <c r="O142" s="176">
        <v>8.9</v>
      </c>
      <c r="P142" s="162">
        <v>10</v>
      </c>
      <c r="Q142" s="161">
        <v>2.8</v>
      </c>
      <c r="R142" s="150" t="s">
        <v>3499</v>
      </c>
      <c r="S142" s="150"/>
      <c r="T142" s="436" t="s">
        <v>4599</v>
      </c>
      <c r="U142" s="155"/>
      <c r="V142" s="178"/>
      <c r="W142" s="151"/>
      <c r="X142" s="178">
        <v>6.7</v>
      </c>
      <c r="Y142" s="151" t="s">
        <v>495</v>
      </c>
      <c r="Z142" s="150" t="s">
        <v>56</v>
      </c>
      <c r="AA142" s="160" t="s">
        <v>223</v>
      </c>
      <c r="AB142" s="150" t="s">
        <v>4610</v>
      </c>
      <c r="AC142" s="172" t="s">
        <v>4166</v>
      </c>
      <c r="AD142" s="158">
        <v>41485</v>
      </c>
      <c r="AE142" s="160"/>
      <c r="AF142" s="160"/>
      <c r="AG142" s="160"/>
      <c r="AH142" s="179"/>
      <c r="AI142" s="160"/>
      <c r="AJ142" s="160"/>
      <c r="AK142" s="160"/>
      <c r="AL142" s="160"/>
      <c r="AM142" s="160"/>
      <c r="AR142" s="107"/>
      <c r="AS142" s="107"/>
      <c r="AT142" s="107"/>
      <c r="AU142" s="107"/>
      <c r="AV142" s="107"/>
      <c r="AW142" s="107"/>
      <c r="AX142" s="107"/>
      <c r="AY142" s="107"/>
      <c r="AZ142" s="107"/>
      <c r="BA142" s="107"/>
      <c r="BB142" s="107"/>
      <c r="BC142" s="107"/>
      <c r="BD142" s="107"/>
      <c r="BE142" s="107"/>
      <c r="BF142" s="107"/>
      <c r="BG142" s="107"/>
      <c r="BH142" s="107"/>
      <c r="BI142" s="107"/>
      <c r="BJ142" s="107"/>
      <c r="BK142" s="107"/>
      <c r="BL142" s="107"/>
      <c r="BM142" s="107"/>
      <c r="BN142" s="107"/>
      <c r="BO142" s="107"/>
      <c r="BP142" s="107"/>
      <c r="BQ142" s="107"/>
      <c r="BR142" s="107"/>
      <c r="BS142" s="107"/>
      <c r="BV142" s="198" t="s">
        <v>61</v>
      </c>
      <c r="BW142" s="198" t="s">
        <v>4097</v>
      </c>
      <c r="BX142" s="198" t="s">
        <v>976</v>
      </c>
      <c r="BY142" s="344" t="s">
        <v>4616</v>
      </c>
      <c r="BZ142" s="198" t="s">
        <v>978</v>
      </c>
      <c r="CA142" s="198" t="s">
        <v>66</v>
      </c>
      <c r="CB142" s="344" t="s">
        <v>67</v>
      </c>
    </row>
    <row r="143" spans="1:80" s="198" customFormat="1" x14ac:dyDescent="0.25">
      <c r="A143" s="284" t="str">
        <f t="shared" si="4"/>
        <v>N-MF-WH-020138-G-XX-XX-XX-XX-02</v>
      </c>
      <c r="B143" s="150" t="s">
        <v>3559</v>
      </c>
      <c r="C143" s="150" t="str">
        <f t="shared" si="6"/>
        <v>2.53.28.FESC13.v01</v>
      </c>
      <c r="D143" s="150" t="s">
        <v>1055</v>
      </c>
      <c r="E143" s="150" t="s">
        <v>142</v>
      </c>
      <c r="F143" s="150" t="s">
        <v>967</v>
      </c>
      <c r="G143" s="151" t="s">
        <v>3560</v>
      </c>
      <c r="H143" s="151" t="s">
        <v>3539</v>
      </c>
      <c r="I143" s="151" t="s">
        <v>3544</v>
      </c>
      <c r="J143" s="162">
        <v>69</v>
      </c>
      <c r="K143" s="162"/>
      <c r="L143" s="162"/>
      <c r="M143" s="162"/>
      <c r="N143" s="171"/>
      <c r="O143" s="176">
        <v>15.2</v>
      </c>
      <c r="P143" s="162">
        <v>10</v>
      </c>
      <c r="Q143" s="161">
        <v>2.8</v>
      </c>
      <c r="R143" s="150" t="s">
        <v>3499</v>
      </c>
      <c r="S143" s="150"/>
      <c r="T143" s="436" t="s">
        <v>4599</v>
      </c>
      <c r="U143" s="155"/>
      <c r="V143" s="178"/>
      <c r="W143" s="151"/>
      <c r="X143" s="178">
        <v>6.7</v>
      </c>
      <c r="Y143" s="151" t="s">
        <v>495</v>
      </c>
      <c r="Z143" s="150" t="s">
        <v>56</v>
      </c>
      <c r="AA143" s="160" t="s">
        <v>223</v>
      </c>
      <c r="AB143" s="150" t="s">
        <v>4610</v>
      </c>
      <c r="AC143" s="172" t="s">
        <v>4166</v>
      </c>
      <c r="AD143" s="158">
        <v>41485</v>
      </c>
      <c r="AE143" s="160"/>
      <c r="AF143" s="160"/>
      <c r="AG143" s="160"/>
      <c r="AH143" s="179"/>
      <c r="AI143" s="160"/>
      <c r="AJ143" s="160"/>
      <c r="AK143" s="160"/>
      <c r="AL143" s="160"/>
      <c r="AM143" s="160"/>
      <c r="AR143" s="107"/>
      <c r="AS143" s="107"/>
      <c r="AT143" s="107"/>
      <c r="AU143" s="107"/>
      <c r="AV143" s="107"/>
      <c r="AW143" s="107"/>
      <c r="AX143" s="107"/>
      <c r="AY143" s="107"/>
      <c r="AZ143" s="107"/>
      <c r="BA143" s="107"/>
      <c r="BB143" s="107"/>
      <c r="BC143" s="107"/>
      <c r="BD143" s="107"/>
      <c r="BE143" s="107"/>
      <c r="BF143" s="107"/>
      <c r="BG143" s="107"/>
      <c r="BH143" s="107"/>
      <c r="BI143" s="107"/>
      <c r="BJ143" s="107"/>
      <c r="BK143" s="107"/>
      <c r="BL143" s="107"/>
      <c r="BM143" s="107"/>
      <c r="BN143" s="107"/>
      <c r="BO143" s="107"/>
      <c r="BP143" s="107"/>
      <c r="BQ143" s="107"/>
      <c r="BR143" s="107"/>
      <c r="BS143" s="107"/>
      <c r="BV143" s="198" t="s">
        <v>61</v>
      </c>
      <c r="BW143" s="198" t="s">
        <v>4097</v>
      </c>
      <c r="BX143" s="198" t="s">
        <v>976</v>
      </c>
      <c r="BY143" s="344" t="s">
        <v>4617</v>
      </c>
      <c r="BZ143" s="198" t="s">
        <v>978</v>
      </c>
      <c r="CA143" s="198" t="s">
        <v>66</v>
      </c>
      <c r="CB143" s="344" t="s">
        <v>67</v>
      </c>
    </row>
    <row r="144" spans="1:80" s="198" customFormat="1" x14ac:dyDescent="0.25">
      <c r="A144" s="284" t="str">
        <f t="shared" si="4"/>
        <v>N-MF-WH-020139-G-XX-XX-XX-XX-02</v>
      </c>
      <c r="B144" s="150" t="s">
        <v>3562</v>
      </c>
      <c r="C144" s="150" t="str">
        <f t="shared" si="6"/>
        <v>2.53.29.FESC13.v01</v>
      </c>
      <c r="D144" s="150" t="s">
        <v>1055</v>
      </c>
      <c r="E144" s="150" t="s">
        <v>142</v>
      </c>
      <c r="F144" s="150" t="s">
        <v>967</v>
      </c>
      <c r="G144" s="151" t="s">
        <v>3563</v>
      </c>
      <c r="H144" s="151" t="s">
        <v>3539</v>
      </c>
      <c r="I144" s="151" t="s">
        <v>3540</v>
      </c>
      <c r="J144" s="162">
        <v>25</v>
      </c>
      <c r="K144" s="162"/>
      <c r="L144" s="162"/>
      <c r="M144" s="162"/>
      <c r="N144" s="171"/>
      <c r="O144" s="176">
        <v>1.8</v>
      </c>
      <c r="P144" s="162">
        <v>10</v>
      </c>
      <c r="Q144" s="161">
        <v>2.8</v>
      </c>
      <c r="R144" s="150" t="s">
        <v>3499</v>
      </c>
      <c r="S144" s="150"/>
      <c r="T144" s="436" t="s">
        <v>4599</v>
      </c>
      <c r="U144" s="155"/>
      <c r="V144" s="178"/>
      <c r="W144" s="151"/>
      <c r="X144" s="178">
        <v>6.7</v>
      </c>
      <c r="Y144" s="151" t="s">
        <v>495</v>
      </c>
      <c r="Z144" s="150" t="s">
        <v>56</v>
      </c>
      <c r="AA144" s="160" t="s">
        <v>223</v>
      </c>
      <c r="AB144" s="150" t="s">
        <v>4610</v>
      </c>
      <c r="AC144" s="172" t="s">
        <v>4166</v>
      </c>
      <c r="AD144" s="158">
        <v>41485</v>
      </c>
      <c r="AE144" s="160"/>
      <c r="AF144" s="160"/>
      <c r="AG144" s="160"/>
      <c r="AH144" s="179"/>
      <c r="AI144" s="160"/>
      <c r="AJ144" s="160"/>
      <c r="AK144" s="160"/>
      <c r="AL144" s="160"/>
      <c r="AM144" s="160"/>
      <c r="AR144" s="107"/>
      <c r="AS144" s="107"/>
      <c r="AT144" s="107"/>
      <c r="AU144" s="107"/>
      <c r="AV144" s="107"/>
      <c r="AW144" s="107"/>
      <c r="AX144" s="107"/>
      <c r="AY144" s="107"/>
      <c r="AZ144" s="107"/>
      <c r="BA144" s="107"/>
      <c r="BB144" s="107"/>
      <c r="BC144" s="107"/>
      <c r="BD144" s="107"/>
      <c r="BE144" s="107"/>
      <c r="BF144" s="107"/>
      <c r="BG144" s="107"/>
      <c r="BH144" s="107"/>
      <c r="BI144" s="107"/>
      <c r="BJ144" s="107"/>
      <c r="BK144" s="107"/>
      <c r="BL144" s="107"/>
      <c r="BM144" s="107"/>
      <c r="BN144" s="107"/>
      <c r="BO144" s="107"/>
      <c r="BP144" s="107"/>
      <c r="BQ144" s="107"/>
      <c r="BR144" s="107"/>
      <c r="BS144" s="107"/>
      <c r="BV144" s="198" t="s">
        <v>61</v>
      </c>
      <c r="BW144" s="198" t="s">
        <v>4097</v>
      </c>
      <c r="BX144" s="198" t="s">
        <v>976</v>
      </c>
      <c r="BY144" s="344" t="s">
        <v>4618</v>
      </c>
      <c r="BZ144" s="198" t="s">
        <v>978</v>
      </c>
      <c r="CA144" s="198" t="s">
        <v>66</v>
      </c>
      <c r="CB144" s="344" t="s">
        <v>67</v>
      </c>
    </row>
    <row r="145" spans="1:256" s="198" customFormat="1" x14ac:dyDescent="0.25">
      <c r="A145" s="284" t="str">
        <f t="shared" si="4"/>
        <v>N-MF-WH-020140-G-XX-XX-XX-XX-02</v>
      </c>
      <c r="B145" s="150" t="s">
        <v>3565</v>
      </c>
      <c r="C145" s="150" t="str">
        <f t="shared" si="6"/>
        <v>2.53.30.FESC13.v01</v>
      </c>
      <c r="D145" s="150" t="s">
        <v>1055</v>
      </c>
      <c r="E145" s="150" t="s">
        <v>142</v>
      </c>
      <c r="F145" s="150" t="s">
        <v>967</v>
      </c>
      <c r="G145" s="151" t="s">
        <v>3566</v>
      </c>
      <c r="H145" s="151" t="s">
        <v>3539</v>
      </c>
      <c r="I145" s="151" t="s">
        <v>3544</v>
      </c>
      <c r="J145" s="162">
        <v>25</v>
      </c>
      <c r="K145" s="162"/>
      <c r="L145" s="162"/>
      <c r="M145" s="162"/>
      <c r="N145" s="171"/>
      <c r="O145" s="176">
        <v>3.1</v>
      </c>
      <c r="P145" s="162">
        <v>10</v>
      </c>
      <c r="Q145" s="161">
        <v>2.8</v>
      </c>
      <c r="R145" s="150" t="s">
        <v>3499</v>
      </c>
      <c r="S145" s="150"/>
      <c r="T145" s="436" t="s">
        <v>4599</v>
      </c>
      <c r="U145" s="155"/>
      <c r="V145" s="178"/>
      <c r="W145" s="151"/>
      <c r="X145" s="178">
        <v>6.7</v>
      </c>
      <c r="Y145" s="151" t="s">
        <v>495</v>
      </c>
      <c r="Z145" s="150" t="s">
        <v>56</v>
      </c>
      <c r="AA145" s="160" t="s">
        <v>223</v>
      </c>
      <c r="AB145" s="150" t="s">
        <v>4610</v>
      </c>
      <c r="AC145" s="172" t="s">
        <v>4166</v>
      </c>
      <c r="AD145" s="158">
        <v>41485</v>
      </c>
      <c r="AE145" s="160"/>
      <c r="AF145" s="160"/>
      <c r="AG145" s="160"/>
      <c r="AH145" s="179"/>
      <c r="AI145" s="160"/>
      <c r="AJ145" s="160"/>
      <c r="AK145" s="160"/>
      <c r="AL145" s="160"/>
      <c r="AM145" s="160"/>
      <c r="AR145" s="107"/>
      <c r="AS145" s="107"/>
      <c r="AT145" s="107"/>
      <c r="AU145" s="107"/>
      <c r="AV145" s="107"/>
      <c r="AW145" s="107"/>
      <c r="AX145" s="107"/>
      <c r="AY145" s="107"/>
      <c r="AZ145" s="107"/>
      <c r="BA145" s="107"/>
      <c r="BB145" s="107"/>
      <c r="BC145" s="107"/>
      <c r="BD145" s="107"/>
      <c r="BE145" s="107"/>
      <c r="BF145" s="107"/>
      <c r="BG145" s="107"/>
      <c r="BH145" s="107"/>
      <c r="BI145" s="107"/>
      <c r="BJ145" s="107"/>
      <c r="BK145" s="107"/>
      <c r="BL145" s="107"/>
      <c r="BM145" s="107"/>
      <c r="BN145" s="107"/>
      <c r="BO145" s="107"/>
      <c r="BP145" s="107"/>
      <c r="BQ145" s="107"/>
      <c r="BR145" s="107"/>
      <c r="BS145" s="107"/>
      <c r="BV145" s="198" t="s">
        <v>61</v>
      </c>
      <c r="BW145" s="198" t="s">
        <v>4097</v>
      </c>
      <c r="BX145" s="198" t="s">
        <v>976</v>
      </c>
      <c r="BY145" s="344" t="s">
        <v>4619</v>
      </c>
      <c r="BZ145" s="198" t="s">
        <v>978</v>
      </c>
      <c r="CA145" s="198" t="s">
        <v>66</v>
      </c>
      <c r="CB145" s="344" t="s">
        <v>67</v>
      </c>
    </row>
    <row r="146" spans="1:256" s="198" customFormat="1" x14ac:dyDescent="0.25">
      <c r="A146" s="284" t="str">
        <f t="shared" si="4"/>
        <v>N-MF-WH-020141-G-XX-XX-XX-XX-02</v>
      </c>
      <c r="B146" s="150" t="s">
        <v>3568</v>
      </c>
      <c r="C146" s="150" t="str">
        <f t="shared" si="6"/>
        <v>2.53.31.FESC13.v01</v>
      </c>
      <c r="D146" s="150" t="s">
        <v>1055</v>
      </c>
      <c r="E146" s="150" t="s">
        <v>142</v>
      </c>
      <c r="F146" s="150" t="s">
        <v>967</v>
      </c>
      <c r="G146" s="151" t="s">
        <v>3569</v>
      </c>
      <c r="H146" s="151" t="s">
        <v>3539</v>
      </c>
      <c r="I146" s="151" t="s">
        <v>3554</v>
      </c>
      <c r="J146" s="162">
        <v>25</v>
      </c>
      <c r="K146" s="162"/>
      <c r="L146" s="162"/>
      <c r="M146" s="162"/>
      <c r="N146" s="171"/>
      <c r="O146" s="176">
        <v>4.4000000000000004</v>
      </c>
      <c r="P146" s="162">
        <v>10</v>
      </c>
      <c r="Q146" s="161">
        <v>2.8</v>
      </c>
      <c r="R146" s="150" t="s">
        <v>3499</v>
      </c>
      <c r="S146" s="150"/>
      <c r="T146" s="436" t="s">
        <v>4599</v>
      </c>
      <c r="U146" s="155"/>
      <c r="V146" s="178"/>
      <c r="W146" s="151"/>
      <c r="X146" s="178">
        <v>6.7</v>
      </c>
      <c r="Y146" s="151" t="s">
        <v>495</v>
      </c>
      <c r="Z146" s="150" t="s">
        <v>56</v>
      </c>
      <c r="AA146" s="160" t="s">
        <v>223</v>
      </c>
      <c r="AB146" s="150" t="s">
        <v>4610</v>
      </c>
      <c r="AC146" s="172" t="s">
        <v>4166</v>
      </c>
      <c r="AD146" s="158">
        <v>41485</v>
      </c>
      <c r="AE146" s="160"/>
      <c r="AF146" s="160"/>
      <c r="AG146" s="160"/>
      <c r="AH146" s="179"/>
      <c r="AI146" s="160"/>
      <c r="AJ146" s="160"/>
      <c r="AK146" s="160"/>
      <c r="AL146" s="160"/>
      <c r="AM146" s="160"/>
      <c r="AR146" s="107"/>
      <c r="AS146" s="107"/>
      <c r="AT146" s="107"/>
      <c r="AU146" s="107"/>
      <c r="AV146" s="107"/>
      <c r="AW146" s="107"/>
      <c r="AX146" s="107"/>
      <c r="AY146" s="107"/>
      <c r="AZ146" s="107"/>
      <c r="BA146" s="107"/>
      <c r="BB146" s="107"/>
      <c r="BC146" s="107"/>
      <c r="BD146" s="107"/>
      <c r="BE146" s="107"/>
      <c r="BF146" s="107"/>
      <c r="BG146" s="107"/>
      <c r="BH146" s="107"/>
      <c r="BI146" s="107"/>
      <c r="BJ146" s="107"/>
      <c r="BK146" s="107"/>
      <c r="BL146" s="107"/>
      <c r="BM146" s="107"/>
      <c r="BN146" s="107"/>
      <c r="BO146" s="107"/>
      <c r="BP146" s="107"/>
      <c r="BQ146" s="107"/>
      <c r="BR146" s="107"/>
      <c r="BS146" s="107"/>
      <c r="BV146" s="198" t="s">
        <v>61</v>
      </c>
      <c r="BW146" s="198" t="s">
        <v>4097</v>
      </c>
      <c r="BX146" s="198" t="s">
        <v>976</v>
      </c>
      <c r="BY146" s="344" t="s">
        <v>4620</v>
      </c>
      <c r="BZ146" s="198" t="s">
        <v>978</v>
      </c>
      <c r="CA146" s="198" t="s">
        <v>66</v>
      </c>
      <c r="CB146" s="344" t="s">
        <v>67</v>
      </c>
    </row>
    <row r="147" spans="1:256" s="18" customFormat="1" x14ac:dyDescent="0.25">
      <c r="A147" s="263" t="str">
        <f t="shared" si="4"/>
        <v>N-MF-WH-020142-G-XX-XX-XX-XX-01</v>
      </c>
      <c r="B147" s="211" t="s">
        <v>1010</v>
      </c>
      <c r="C147" s="211" t="str">
        <f t="shared" si="6"/>
        <v>2.53.07.FESC15.v02</v>
      </c>
      <c r="D147" s="211" t="s">
        <v>3599</v>
      </c>
      <c r="E147" s="211" t="s">
        <v>152</v>
      </c>
      <c r="F147" s="211" t="s">
        <v>967</v>
      </c>
      <c r="G147" s="216" t="s">
        <v>3637</v>
      </c>
      <c r="H147" s="216" t="s">
        <v>3601</v>
      </c>
      <c r="I147" s="216" t="s">
        <v>3602</v>
      </c>
      <c r="J147" s="212">
        <v>77</v>
      </c>
      <c r="K147" s="212"/>
      <c r="L147" s="212"/>
      <c r="M147" s="256"/>
      <c r="N147" s="212"/>
      <c r="O147" s="222">
        <v>13.4</v>
      </c>
      <c r="P147" s="212">
        <v>10</v>
      </c>
      <c r="Q147" s="224">
        <v>41</v>
      </c>
      <c r="R147" s="211" t="s">
        <v>3499</v>
      </c>
      <c r="S147" s="211"/>
      <c r="T147" s="395" t="s">
        <v>4599</v>
      </c>
      <c r="U147" s="211"/>
      <c r="V147" s="211"/>
      <c r="W147" s="211"/>
      <c r="X147" s="249">
        <v>15.7</v>
      </c>
      <c r="Y147" s="216" t="s">
        <v>919</v>
      </c>
      <c r="Z147" s="211" t="s">
        <v>56</v>
      </c>
      <c r="AA147" s="211" t="s">
        <v>223</v>
      </c>
      <c r="AB147" s="395" t="s">
        <v>4105</v>
      </c>
      <c r="AC147" s="397">
        <v>42580</v>
      </c>
      <c r="AD147" s="217">
        <v>41851</v>
      </c>
      <c r="AE147" s="211"/>
      <c r="AF147" s="210"/>
      <c r="AG147" s="210" t="s">
        <v>3533</v>
      </c>
      <c r="AH147" s="210"/>
      <c r="AI147" s="210"/>
      <c r="AJ147" s="210"/>
      <c r="AK147" s="237"/>
      <c r="AL147" s="210"/>
      <c r="AM147" s="210"/>
      <c r="AN147" s="198"/>
      <c r="AO147" s="198"/>
      <c r="AR147" s="107"/>
      <c r="AS147" s="107"/>
      <c r="AT147" s="107"/>
      <c r="AU147" s="107"/>
      <c r="AV147" s="107"/>
      <c r="AW147" s="107"/>
      <c r="AX147" s="107"/>
      <c r="AY147" s="107"/>
      <c r="AZ147" s="107"/>
      <c r="BA147" s="107"/>
      <c r="BB147" s="107"/>
      <c r="BC147" s="107"/>
      <c r="BD147" s="107"/>
      <c r="BE147" s="107"/>
      <c r="BF147" s="107"/>
      <c r="BG147" s="107"/>
      <c r="BH147" s="107"/>
      <c r="BI147" s="107"/>
      <c r="BJ147" s="107"/>
      <c r="BK147" s="107"/>
      <c r="BL147" s="107"/>
      <c r="BM147" s="107"/>
      <c r="BN147" s="107"/>
      <c r="BO147" s="107"/>
      <c r="BP147" s="107"/>
      <c r="BQ147" s="107"/>
      <c r="BR147" s="107"/>
      <c r="BS147" s="107"/>
      <c r="BV147" s="18" t="s">
        <v>61</v>
      </c>
      <c r="BW147" s="18" t="s">
        <v>4097</v>
      </c>
      <c r="BX147" s="18" t="s">
        <v>976</v>
      </c>
      <c r="BY147" s="343" t="s">
        <v>4621</v>
      </c>
      <c r="BZ147" s="18" t="s">
        <v>978</v>
      </c>
      <c r="CA147" s="18" t="s">
        <v>66</v>
      </c>
      <c r="CB147" s="343" t="s">
        <v>382</v>
      </c>
    </row>
    <row r="148" spans="1:256" s="18" customFormat="1" x14ac:dyDescent="0.25">
      <c r="A148" s="263" t="str">
        <f t="shared" si="4"/>
        <v>N-MF-WH-020143-E-XX-XX-XX-XX-01</v>
      </c>
      <c r="B148" s="211" t="s">
        <v>1010</v>
      </c>
      <c r="C148" s="211" t="str">
        <f t="shared" si="6"/>
        <v>2.53.07.FESC15.v02</v>
      </c>
      <c r="D148" s="211" t="s">
        <v>3599</v>
      </c>
      <c r="E148" s="211" t="s">
        <v>152</v>
      </c>
      <c r="F148" s="211" t="s">
        <v>50</v>
      </c>
      <c r="G148" s="216" t="s">
        <v>3639</v>
      </c>
      <c r="H148" s="216" t="s">
        <v>3601</v>
      </c>
      <c r="I148" s="216" t="s">
        <v>3602</v>
      </c>
      <c r="J148" s="212">
        <v>77</v>
      </c>
      <c r="K148" s="212">
        <v>0.7</v>
      </c>
      <c r="L148" s="248">
        <v>2.5999999999999999E-2</v>
      </c>
      <c r="M148" s="212">
        <v>304</v>
      </c>
      <c r="N148" s="248">
        <f>L148*K148</f>
        <v>1.8199999999999997E-2</v>
      </c>
      <c r="O148" s="222"/>
      <c r="P148" s="212">
        <v>10</v>
      </c>
      <c r="Q148" s="224">
        <v>41</v>
      </c>
      <c r="R148" s="211" t="s">
        <v>3499</v>
      </c>
      <c r="S148" s="211"/>
      <c r="T148" s="395" t="s">
        <v>4599</v>
      </c>
      <c r="U148" s="211"/>
      <c r="V148" s="211"/>
      <c r="W148" s="211"/>
      <c r="X148" s="249">
        <v>15.7</v>
      </c>
      <c r="Y148" s="216" t="s">
        <v>919</v>
      </c>
      <c r="Z148" s="211" t="s">
        <v>56</v>
      </c>
      <c r="AA148" s="211" t="s">
        <v>223</v>
      </c>
      <c r="AB148" s="395" t="s">
        <v>4105</v>
      </c>
      <c r="AC148" s="397">
        <v>42580</v>
      </c>
      <c r="AD148" s="217">
        <v>41851</v>
      </c>
      <c r="AE148" s="211"/>
      <c r="AF148" s="210"/>
      <c r="AG148" s="210" t="s">
        <v>3533</v>
      </c>
      <c r="AH148" s="210"/>
      <c r="AI148" s="210"/>
      <c r="AJ148" s="210"/>
      <c r="AK148" s="237"/>
      <c r="AL148" s="210"/>
      <c r="AM148" s="210"/>
      <c r="AN148" s="198"/>
      <c r="AO148" s="198"/>
      <c r="AR148" s="107"/>
      <c r="AS148" s="107"/>
      <c r="AT148" s="107"/>
      <c r="AU148" s="107"/>
      <c r="AV148" s="107"/>
      <c r="AW148" s="107"/>
      <c r="AX148" s="107"/>
      <c r="AY148" s="107"/>
      <c r="AZ148" s="107"/>
      <c r="BA148" s="107"/>
      <c r="BB148" s="107"/>
      <c r="BC148" s="107"/>
      <c r="BD148" s="107"/>
      <c r="BE148" s="107"/>
      <c r="BF148" s="107"/>
      <c r="BG148" s="107"/>
      <c r="BH148" s="107"/>
      <c r="BI148" s="107"/>
      <c r="BJ148" s="107"/>
      <c r="BK148" s="107"/>
      <c r="BL148" s="107"/>
      <c r="BM148" s="107"/>
      <c r="BN148" s="107"/>
      <c r="BO148" s="107"/>
      <c r="BP148" s="107"/>
      <c r="BQ148" s="107"/>
      <c r="BR148" s="107"/>
      <c r="BS148" s="107"/>
      <c r="BV148" s="18" t="s">
        <v>61</v>
      </c>
      <c r="BW148" s="18" t="s">
        <v>4097</v>
      </c>
      <c r="BX148" s="18" t="s">
        <v>976</v>
      </c>
      <c r="BY148" s="343" t="s">
        <v>4622</v>
      </c>
      <c r="BZ148" s="18" t="s">
        <v>65</v>
      </c>
      <c r="CA148" s="18" t="s">
        <v>66</v>
      </c>
      <c r="CB148" s="343" t="s">
        <v>382</v>
      </c>
    </row>
    <row r="149" spans="1:256" s="159" customFormat="1" x14ac:dyDescent="0.25">
      <c r="A149" s="263" t="str">
        <f t="shared" si="4"/>
        <v>N-MF-WH-020144-G-XX-XX-XX-XX-01</v>
      </c>
      <c r="B149" s="211" t="s">
        <v>1010</v>
      </c>
      <c r="C149" s="211" t="str">
        <f t="shared" si="6"/>
        <v>2.53.07.FESC15.v02</v>
      </c>
      <c r="D149" s="211" t="s">
        <v>3599</v>
      </c>
      <c r="E149" s="211" t="s">
        <v>152</v>
      </c>
      <c r="F149" s="211" t="s">
        <v>967</v>
      </c>
      <c r="G149" s="216" t="s">
        <v>3641</v>
      </c>
      <c r="H149" s="216" t="s">
        <v>3601</v>
      </c>
      <c r="I149" s="216" t="s">
        <v>3610</v>
      </c>
      <c r="J149" s="212">
        <v>77</v>
      </c>
      <c r="K149" s="212"/>
      <c r="L149" s="212"/>
      <c r="M149" s="256"/>
      <c r="N149" s="212"/>
      <c r="O149" s="222">
        <v>16.899999999999999</v>
      </c>
      <c r="P149" s="212">
        <v>10</v>
      </c>
      <c r="Q149" s="224">
        <v>41</v>
      </c>
      <c r="R149" s="211" t="s">
        <v>3499</v>
      </c>
      <c r="S149" s="211"/>
      <c r="T149" s="395" t="s">
        <v>4599</v>
      </c>
      <c r="U149" s="211"/>
      <c r="V149" s="211"/>
      <c r="W149" s="211"/>
      <c r="X149" s="249">
        <v>15.7</v>
      </c>
      <c r="Y149" s="216" t="s">
        <v>919</v>
      </c>
      <c r="Z149" s="211" t="s">
        <v>56</v>
      </c>
      <c r="AA149" s="211" t="s">
        <v>223</v>
      </c>
      <c r="AB149" s="395" t="s">
        <v>4105</v>
      </c>
      <c r="AC149" s="397">
        <v>42580</v>
      </c>
      <c r="AD149" s="217">
        <v>41851</v>
      </c>
      <c r="AE149" s="211"/>
      <c r="AF149" s="210"/>
      <c r="AG149" s="210" t="s">
        <v>3533</v>
      </c>
      <c r="AH149" s="210"/>
      <c r="AI149" s="210"/>
      <c r="AJ149" s="210"/>
      <c r="AK149" s="237"/>
      <c r="AL149" s="210"/>
      <c r="AM149" s="210"/>
      <c r="AN149" s="198"/>
      <c r="AO149" s="198"/>
      <c r="AP149" s="18"/>
      <c r="AQ149" s="18"/>
      <c r="AR149" s="107"/>
      <c r="AS149" s="107"/>
      <c r="AT149" s="107"/>
      <c r="AU149" s="107"/>
      <c r="AV149" s="107"/>
      <c r="AW149" s="107"/>
      <c r="AX149" s="107"/>
      <c r="AY149" s="107"/>
      <c r="AZ149" s="107"/>
      <c r="BA149" s="107"/>
      <c r="BB149" s="107"/>
      <c r="BC149" s="107"/>
      <c r="BD149" s="107"/>
      <c r="BE149" s="107"/>
      <c r="BF149" s="107"/>
      <c r="BG149" s="107"/>
      <c r="BH149" s="107"/>
      <c r="BI149" s="107"/>
      <c r="BJ149" s="107"/>
      <c r="BK149" s="107"/>
      <c r="BL149" s="107"/>
      <c r="BM149" s="107"/>
      <c r="BN149" s="107"/>
      <c r="BO149" s="107"/>
      <c r="BP149" s="107"/>
      <c r="BQ149" s="107"/>
      <c r="BR149" s="107"/>
      <c r="BS149" s="107"/>
      <c r="BT149" s="18"/>
      <c r="BU149" s="18"/>
      <c r="BV149" s="18" t="s">
        <v>61</v>
      </c>
      <c r="BW149" s="18" t="s">
        <v>4097</v>
      </c>
      <c r="BX149" s="18" t="s">
        <v>976</v>
      </c>
      <c r="BY149" s="343" t="s">
        <v>4623</v>
      </c>
      <c r="BZ149" s="18" t="s">
        <v>978</v>
      </c>
      <c r="CA149" s="18" t="s">
        <v>66</v>
      </c>
      <c r="CB149" s="343" t="s">
        <v>382</v>
      </c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FA149" s="18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  <c r="FM149" s="18"/>
      <c r="FN149" s="18"/>
      <c r="FO149" s="18"/>
      <c r="FP149" s="18"/>
      <c r="FQ149" s="18"/>
      <c r="FR149" s="18"/>
      <c r="FS149" s="18"/>
      <c r="FT149" s="18"/>
      <c r="FU149" s="18"/>
      <c r="FV149" s="18"/>
      <c r="FW149" s="18"/>
      <c r="FX149" s="18"/>
      <c r="FY149" s="18"/>
      <c r="FZ149" s="18"/>
      <c r="GA149" s="18"/>
      <c r="GB149" s="18"/>
      <c r="GC149" s="18"/>
      <c r="GD149" s="18"/>
      <c r="GE149" s="18"/>
      <c r="GF149" s="18"/>
      <c r="GG149" s="18"/>
      <c r="GH149" s="18"/>
      <c r="GI149" s="18"/>
      <c r="GJ149" s="18"/>
      <c r="GK149" s="18"/>
      <c r="GL149" s="18"/>
      <c r="GM149" s="18"/>
      <c r="GN149" s="18"/>
      <c r="GO149" s="18"/>
      <c r="GP149" s="18"/>
      <c r="GQ149" s="18"/>
      <c r="GR149" s="18"/>
      <c r="GS149" s="18"/>
      <c r="GT149" s="18"/>
      <c r="GU149" s="18"/>
      <c r="GV149" s="18"/>
      <c r="GW149" s="18"/>
      <c r="GX149" s="18"/>
      <c r="GY149" s="18"/>
      <c r="GZ149" s="18"/>
      <c r="HA149" s="18"/>
      <c r="HB149" s="18"/>
      <c r="HC149" s="18"/>
      <c r="HD149" s="18"/>
      <c r="HE149" s="18"/>
      <c r="HF149" s="18"/>
      <c r="HG149" s="18"/>
      <c r="HH149" s="18"/>
      <c r="HI149" s="18"/>
      <c r="HJ149" s="18"/>
      <c r="HK149" s="18"/>
      <c r="HL149" s="18"/>
      <c r="HM149" s="18"/>
      <c r="HN149" s="18"/>
      <c r="HO149" s="18"/>
      <c r="HP149" s="18"/>
      <c r="HQ149" s="18"/>
      <c r="HR149" s="18"/>
      <c r="HS149" s="18"/>
      <c r="HT149" s="18"/>
      <c r="HU149" s="18"/>
      <c r="HV149" s="18"/>
      <c r="HW149" s="18"/>
      <c r="HX149" s="18"/>
      <c r="HY149" s="18"/>
      <c r="HZ149" s="18"/>
      <c r="IA149" s="18"/>
      <c r="IB149" s="18"/>
      <c r="IC149" s="18"/>
      <c r="ID149" s="18"/>
      <c r="IE149" s="18"/>
      <c r="IF149" s="18"/>
      <c r="IG149" s="18"/>
      <c r="IH149" s="18"/>
      <c r="II149" s="18"/>
      <c r="IJ149" s="18"/>
      <c r="IK149" s="18"/>
      <c r="IL149" s="18"/>
      <c r="IM149" s="18"/>
      <c r="IN149" s="18"/>
      <c r="IO149" s="18"/>
      <c r="IP149" s="18"/>
      <c r="IQ149" s="18"/>
      <c r="IR149" s="18"/>
      <c r="IS149" s="18"/>
      <c r="IT149" s="18"/>
      <c r="IU149" s="18"/>
      <c r="IV149" s="18"/>
    </row>
    <row r="150" spans="1:256" s="159" customFormat="1" x14ac:dyDescent="0.25">
      <c r="A150" s="263" t="str">
        <f t="shared" si="4"/>
        <v>N-MF-WH-020145-E-XX-XX-XX-XX-01</v>
      </c>
      <c r="B150" s="211" t="s">
        <v>1010</v>
      </c>
      <c r="C150" s="211" t="str">
        <f t="shared" si="6"/>
        <v>2.53.07.FESC15.v02</v>
      </c>
      <c r="D150" s="211" t="s">
        <v>3599</v>
      </c>
      <c r="E150" s="211" t="s">
        <v>152</v>
      </c>
      <c r="F150" s="211" t="s">
        <v>50</v>
      </c>
      <c r="G150" s="216" t="s">
        <v>3643</v>
      </c>
      <c r="H150" s="216" t="s">
        <v>3601</v>
      </c>
      <c r="I150" s="216" t="s">
        <v>3610</v>
      </c>
      <c r="J150" s="212">
        <v>77</v>
      </c>
      <c r="K150" s="212">
        <v>0.7</v>
      </c>
      <c r="L150" s="248">
        <v>3.3000000000000002E-2</v>
      </c>
      <c r="M150" s="212">
        <v>385</v>
      </c>
      <c r="N150" s="248">
        <f>L150*K150</f>
        <v>2.3099999999999999E-2</v>
      </c>
      <c r="O150" s="222"/>
      <c r="P150" s="212">
        <v>10</v>
      </c>
      <c r="Q150" s="224">
        <v>41</v>
      </c>
      <c r="R150" s="211" t="s">
        <v>3499</v>
      </c>
      <c r="S150" s="211"/>
      <c r="T150" s="395" t="s">
        <v>4599</v>
      </c>
      <c r="U150" s="211"/>
      <c r="V150" s="211"/>
      <c r="W150" s="211"/>
      <c r="X150" s="249">
        <v>15.7</v>
      </c>
      <c r="Y150" s="216" t="s">
        <v>919</v>
      </c>
      <c r="Z150" s="211" t="s">
        <v>56</v>
      </c>
      <c r="AA150" s="211" t="s">
        <v>223</v>
      </c>
      <c r="AB150" s="395" t="s">
        <v>4105</v>
      </c>
      <c r="AC150" s="397">
        <v>42580</v>
      </c>
      <c r="AD150" s="217">
        <v>41851</v>
      </c>
      <c r="AE150" s="211"/>
      <c r="AF150" s="210"/>
      <c r="AG150" s="210" t="s">
        <v>3533</v>
      </c>
      <c r="AH150" s="210"/>
      <c r="AI150" s="210"/>
      <c r="AJ150" s="210"/>
      <c r="AK150" s="237"/>
      <c r="AL150" s="210"/>
      <c r="AM150" s="210"/>
      <c r="AN150" s="198"/>
      <c r="AO150" s="198"/>
      <c r="AP150" s="18"/>
      <c r="AQ150" s="18"/>
      <c r="AR150" s="107"/>
      <c r="AS150" s="107"/>
      <c r="AT150" s="107"/>
      <c r="AU150" s="107"/>
      <c r="AV150" s="107"/>
      <c r="AW150" s="107"/>
      <c r="AX150" s="107"/>
      <c r="AY150" s="107"/>
      <c r="AZ150" s="107"/>
      <c r="BA150" s="107"/>
      <c r="BB150" s="107"/>
      <c r="BC150" s="107"/>
      <c r="BD150" s="107"/>
      <c r="BE150" s="107"/>
      <c r="BF150" s="107"/>
      <c r="BG150" s="107"/>
      <c r="BH150" s="107"/>
      <c r="BI150" s="107"/>
      <c r="BJ150" s="107"/>
      <c r="BK150" s="107"/>
      <c r="BL150" s="107"/>
      <c r="BM150" s="107"/>
      <c r="BN150" s="107"/>
      <c r="BO150" s="107"/>
      <c r="BP150" s="107"/>
      <c r="BQ150" s="107"/>
      <c r="BR150" s="107"/>
      <c r="BS150" s="107"/>
      <c r="BT150" s="18"/>
      <c r="BU150" s="18"/>
      <c r="BV150" s="18" t="s">
        <v>61</v>
      </c>
      <c r="BW150" s="18" t="s">
        <v>4097</v>
      </c>
      <c r="BX150" s="18" t="s">
        <v>976</v>
      </c>
      <c r="BY150" s="343" t="s">
        <v>4624</v>
      </c>
      <c r="BZ150" s="18" t="s">
        <v>65</v>
      </c>
      <c r="CA150" s="18" t="s">
        <v>66</v>
      </c>
      <c r="CB150" s="343" t="s">
        <v>382</v>
      </c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FA150" s="18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  <c r="FM150" s="18"/>
      <c r="FN150" s="18"/>
      <c r="FO150" s="18"/>
      <c r="FP150" s="18"/>
      <c r="FQ150" s="18"/>
      <c r="FR150" s="18"/>
      <c r="FS150" s="18"/>
      <c r="FT150" s="18"/>
      <c r="FU150" s="18"/>
      <c r="FV150" s="18"/>
      <c r="FW150" s="18"/>
      <c r="FX150" s="18"/>
      <c r="FY150" s="18"/>
      <c r="FZ150" s="18"/>
      <c r="GA150" s="18"/>
      <c r="GB150" s="18"/>
      <c r="GC150" s="18"/>
      <c r="GD150" s="18"/>
      <c r="GE150" s="18"/>
      <c r="GF150" s="18"/>
      <c r="GG150" s="18"/>
      <c r="GH150" s="18"/>
      <c r="GI150" s="18"/>
      <c r="GJ150" s="18"/>
      <c r="GK150" s="18"/>
      <c r="GL150" s="18"/>
      <c r="GM150" s="18"/>
      <c r="GN150" s="18"/>
      <c r="GO150" s="18"/>
      <c r="GP150" s="18"/>
      <c r="GQ150" s="18"/>
      <c r="GR150" s="18"/>
      <c r="GS150" s="18"/>
      <c r="GT150" s="18"/>
      <c r="GU150" s="18"/>
      <c r="GV150" s="18"/>
      <c r="GW150" s="18"/>
      <c r="GX150" s="18"/>
      <c r="GY150" s="18"/>
      <c r="GZ150" s="18"/>
      <c r="HA150" s="18"/>
      <c r="HB150" s="18"/>
      <c r="HC150" s="18"/>
      <c r="HD150" s="18"/>
      <c r="HE150" s="18"/>
      <c r="HF150" s="18"/>
      <c r="HG150" s="18"/>
      <c r="HH150" s="18"/>
      <c r="HI150" s="18"/>
      <c r="HJ150" s="18"/>
      <c r="HK150" s="18"/>
      <c r="HL150" s="18"/>
      <c r="HM150" s="18"/>
      <c r="HN150" s="18"/>
      <c r="HO150" s="18"/>
      <c r="HP150" s="18"/>
      <c r="HQ150" s="18"/>
      <c r="HR150" s="18"/>
      <c r="HS150" s="18"/>
      <c r="HT150" s="18"/>
      <c r="HU150" s="18"/>
      <c r="HV150" s="18"/>
      <c r="HW150" s="18"/>
      <c r="HX150" s="18"/>
      <c r="HY150" s="18"/>
      <c r="HZ150" s="18"/>
      <c r="IA150" s="18"/>
      <c r="IB150" s="18"/>
      <c r="IC150" s="18"/>
      <c r="ID150" s="18"/>
      <c r="IE150" s="18"/>
      <c r="IF150" s="18"/>
      <c r="IG150" s="18"/>
      <c r="IH150" s="18"/>
      <c r="II150" s="18"/>
      <c r="IJ150" s="18"/>
      <c r="IK150" s="18"/>
      <c r="IL150" s="18"/>
      <c r="IM150" s="18"/>
      <c r="IN150" s="18"/>
      <c r="IO150" s="18"/>
      <c r="IP150" s="18"/>
      <c r="IQ150" s="18"/>
      <c r="IR150" s="18"/>
      <c r="IS150" s="18"/>
      <c r="IT150" s="18"/>
      <c r="IU150" s="18"/>
      <c r="IV150" s="18"/>
    </row>
    <row r="151" spans="1:256" s="159" customFormat="1" x14ac:dyDescent="0.25">
      <c r="A151" s="263" t="str">
        <f t="shared" si="4"/>
        <v>N-MF-WH-020146-G-XX-XX-XX-XX-01</v>
      </c>
      <c r="B151" s="211" t="s">
        <v>1010</v>
      </c>
      <c r="C151" s="211" t="str">
        <f t="shared" si="6"/>
        <v>2.53.07.FESC15.v02</v>
      </c>
      <c r="D151" s="211" t="s">
        <v>3599</v>
      </c>
      <c r="E151" s="211" t="s">
        <v>152</v>
      </c>
      <c r="F151" s="211" t="s">
        <v>967</v>
      </c>
      <c r="G151" s="216" t="s">
        <v>3632</v>
      </c>
      <c r="H151" s="216" t="s">
        <v>1083</v>
      </c>
      <c r="I151" s="216" t="s">
        <v>3633</v>
      </c>
      <c r="J151" s="212">
        <v>77</v>
      </c>
      <c r="K151" s="212"/>
      <c r="L151" s="248"/>
      <c r="M151" s="212"/>
      <c r="N151" s="248"/>
      <c r="O151" s="222">
        <v>3.5</v>
      </c>
      <c r="P151" s="212">
        <v>10</v>
      </c>
      <c r="Q151" s="224">
        <v>22.5</v>
      </c>
      <c r="R151" s="211" t="s">
        <v>3499</v>
      </c>
      <c r="S151" s="211"/>
      <c r="T151" s="395" t="s">
        <v>4599</v>
      </c>
      <c r="U151" s="211"/>
      <c r="V151" s="211"/>
      <c r="W151" s="211"/>
      <c r="X151" s="249">
        <v>15.7</v>
      </c>
      <c r="Y151" s="216" t="s">
        <v>919</v>
      </c>
      <c r="Z151" s="211" t="s">
        <v>56</v>
      </c>
      <c r="AA151" s="211" t="s">
        <v>223</v>
      </c>
      <c r="AB151" s="395" t="s">
        <v>4105</v>
      </c>
      <c r="AC151" s="397">
        <v>42580</v>
      </c>
      <c r="AD151" s="217">
        <v>41851</v>
      </c>
      <c r="AE151" s="210"/>
      <c r="AF151" s="210"/>
      <c r="AG151" s="210"/>
      <c r="AH151" s="210"/>
      <c r="AI151" s="210"/>
      <c r="AJ151" s="237"/>
      <c r="AK151" s="210"/>
      <c r="AL151" s="210"/>
      <c r="AM151" s="210"/>
      <c r="AN151" s="198"/>
      <c r="AO151" s="198"/>
      <c r="AP151" s="18"/>
      <c r="AQ151" s="18"/>
      <c r="AR151" s="107"/>
      <c r="AS151" s="107"/>
      <c r="AT151" s="107"/>
      <c r="AU151" s="107"/>
      <c r="AV151" s="107"/>
      <c r="AW151" s="107"/>
      <c r="AX151" s="107"/>
      <c r="AY151" s="107"/>
      <c r="AZ151" s="107"/>
      <c r="BA151" s="107"/>
      <c r="BB151" s="107"/>
      <c r="BC151" s="107"/>
      <c r="BD151" s="107"/>
      <c r="BE151" s="107"/>
      <c r="BF151" s="107"/>
      <c r="BG151" s="107"/>
      <c r="BH151" s="107"/>
      <c r="BI151" s="107"/>
      <c r="BJ151" s="107"/>
      <c r="BK151" s="107"/>
      <c r="BL151" s="107"/>
      <c r="BM151" s="107"/>
      <c r="BN151" s="107"/>
      <c r="BO151" s="107"/>
      <c r="BP151" s="107"/>
      <c r="BQ151" s="107"/>
      <c r="BR151" s="107"/>
      <c r="BS151" s="107"/>
      <c r="BT151" s="18"/>
      <c r="BU151" s="18"/>
      <c r="BV151" s="18" t="s">
        <v>61</v>
      </c>
      <c r="BW151" s="18" t="s">
        <v>4097</v>
      </c>
      <c r="BX151" s="18" t="s">
        <v>976</v>
      </c>
      <c r="BY151" s="343" t="s">
        <v>4625</v>
      </c>
      <c r="BZ151" s="18" t="s">
        <v>978</v>
      </c>
      <c r="CA151" s="18" t="s">
        <v>66</v>
      </c>
      <c r="CB151" s="343" t="s">
        <v>382</v>
      </c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FA151" s="18"/>
      <c r="FB151" s="18"/>
      <c r="FC151" s="18"/>
      <c r="FD151" s="18"/>
      <c r="FE151" s="18"/>
      <c r="FF151" s="18"/>
      <c r="FG151" s="18"/>
      <c r="FH151" s="18"/>
      <c r="FI151" s="18"/>
      <c r="FJ151" s="18"/>
      <c r="FK151" s="18"/>
      <c r="FL151" s="18"/>
      <c r="FM151" s="18"/>
      <c r="FN151" s="18"/>
      <c r="FO151" s="18"/>
      <c r="FP151" s="18"/>
      <c r="FQ151" s="18"/>
      <c r="FR151" s="18"/>
      <c r="FS151" s="18"/>
      <c r="FT151" s="18"/>
      <c r="FU151" s="18"/>
      <c r="FV151" s="18"/>
      <c r="FW151" s="18"/>
      <c r="FX151" s="18"/>
      <c r="FY151" s="18"/>
      <c r="FZ151" s="18"/>
      <c r="GA151" s="18"/>
      <c r="GB151" s="18"/>
      <c r="GC151" s="18"/>
      <c r="GD151" s="18"/>
      <c r="GE151" s="18"/>
      <c r="GF151" s="18"/>
      <c r="GG151" s="18"/>
      <c r="GH151" s="18"/>
      <c r="GI151" s="18"/>
      <c r="GJ151" s="18"/>
      <c r="GK151" s="18"/>
      <c r="GL151" s="18"/>
      <c r="GM151" s="18"/>
      <c r="GN151" s="18"/>
      <c r="GO151" s="18"/>
      <c r="GP151" s="18"/>
      <c r="GQ151" s="18"/>
      <c r="GR151" s="18"/>
      <c r="GS151" s="18"/>
      <c r="GT151" s="18"/>
      <c r="GU151" s="18"/>
      <c r="GV151" s="18"/>
      <c r="GW151" s="18"/>
      <c r="GX151" s="18"/>
      <c r="GY151" s="18"/>
      <c r="GZ151" s="18"/>
      <c r="HA151" s="18"/>
      <c r="HB151" s="18"/>
      <c r="HC151" s="18"/>
      <c r="HD151" s="18"/>
      <c r="HE151" s="18"/>
      <c r="HF151" s="18"/>
      <c r="HG151" s="18"/>
      <c r="HH151" s="18"/>
      <c r="HI151" s="18"/>
      <c r="HJ151" s="18"/>
      <c r="HK151" s="18"/>
      <c r="HL151" s="18"/>
      <c r="HM151" s="18"/>
      <c r="HN151" s="18"/>
      <c r="HO151" s="18"/>
      <c r="HP151" s="18"/>
      <c r="HQ151" s="18"/>
      <c r="HR151" s="18"/>
      <c r="HS151" s="18"/>
      <c r="HT151" s="18"/>
      <c r="HU151" s="18"/>
      <c r="HV151" s="18"/>
      <c r="HW151" s="18"/>
      <c r="HX151" s="18"/>
      <c r="HY151" s="18"/>
      <c r="HZ151" s="18"/>
      <c r="IA151" s="18"/>
      <c r="IB151" s="18"/>
      <c r="IC151" s="18"/>
      <c r="ID151" s="18"/>
      <c r="IE151" s="18"/>
      <c r="IF151" s="18"/>
      <c r="IG151" s="18"/>
      <c r="IH151" s="18"/>
      <c r="II151" s="18"/>
      <c r="IJ151" s="18"/>
      <c r="IK151" s="18"/>
      <c r="IL151" s="18"/>
      <c r="IM151" s="18"/>
      <c r="IN151" s="18"/>
      <c r="IO151" s="18"/>
      <c r="IP151" s="18"/>
      <c r="IQ151" s="18"/>
      <c r="IR151" s="18"/>
      <c r="IS151" s="18"/>
      <c r="IT151" s="18"/>
      <c r="IU151" s="18"/>
      <c r="IV151" s="18"/>
    </row>
    <row r="152" spans="1:256" s="159" customFormat="1" x14ac:dyDescent="0.25">
      <c r="A152" s="263" t="str">
        <f t="shared" si="4"/>
        <v>N-MF-WH-020147-E-XX-XX-XX-XX-01</v>
      </c>
      <c r="B152" s="211" t="s">
        <v>1010</v>
      </c>
      <c r="C152" s="211" t="str">
        <f t="shared" si="6"/>
        <v>2.53.07.FESC15.v02</v>
      </c>
      <c r="D152" s="211" t="s">
        <v>3599</v>
      </c>
      <c r="E152" s="211" t="s">
        <v>152</v>
      </c>
      <c r="F152" s="211" t="s">
        <v>50</v>
      </c>
      <c r="G152" s="216" t="s">
        <v>3635</v>
      </c>
      <c r="H152" s="216" t="s">
        <v>1083</v>
      </c>
      <c r="I152" s="216" t="s">
        <v>3633</v>
      </c>
      <c r="J152" s="212">
        <v>77</v>
      </c>
      <c r="K152" s="212">
        <v>0.7</v>
      </c>
      <c r="L152" s="234">
        <v>9.1999999999999998E-3</v>
      </c>
      <c r="M152" s="212">
        <v>80</v>
      </c>
      <c r="N152" s="248">
        <f>K152*L152</f>
        <v>6.4399999999999995E-3</v>
      </c>
      <c r="O152" s="222"/>
      <c r="P152" s="212">
        <v>10</v>
      </c>
      <c r="Q152" s="224">
        <v>22.5</v>
      </c>
      <c r="R152" s="211" t="s">
        <v>3499</v>
      </c>
      <c r="S152" s="211"/>
      <c r="T152" s="395" t="s">
        <v>4599</v>
      </c>
      <c r="U152" s="211"/>
      <c r="V152" s="211"/>
      <c r="W152" s="211"/>
      <c r="X152" s="249">
        <v>15.7</v>
      </c>
      <c r="Y152" s="216" t="s">
        <v>919</v>
      </c>
      <c r="Z152" s="211" t="s">
        <v>56</v>
      </c>
      <c r="AA152" s="211" t="s">
        <v>223</v>
      </c>
      <c r="AB152" s="395" t="s">
        <v>4105</v>
      </c>
      <c r="AC152" s="397">
        <v>42580</v>
      </c>
      <c r="AD152" s="217">
        <v>41851</v>
      </c>
      <c r="AE152" s="210"/>
      <c r="AF152" s="210"/>
      <c r="AG152" s="210"/>
      <c r="AH152" s="210"/>
      <c r="AI152" s="210"/>
      <c r="AJ152" s="237"/>
      <c r="AK152" s="210"/>
      <c r="AL152" s="210"/>
      <c r="AM152" s="210"/>
      <c r="AN152" s="198"/>
      <c r="AO152" s="198"/>
      <c r="AP152" s="18"/>
      <c r="AQ152" s="18"/>
      <c r="AR152" s="107"/>
      <c r="AS152" s="107"/>
      <c r="AT152" s="107"/>
      <c r="AU152" s="107"/>
      <c r="AV152" s="107"/>
      <c r="AW152" s="107"/>
      <c r="AX152" s="107"/>
      <c r="AY152" s="107"/>
      <c r="AZ152" s="107"/>
      <c r="BA152" s="107"/>
      <c r="BB152" s="107"/>
      <c r="BC152" s="107"/>
      <c r="BD152" s="107"/>
      <c r="BE152" s="107"/>
      <c r="BF152" s="107"/>
      <c r="BG152" s="107"/>
      <c r="BH152" s="107"/>
      <c r="BI152" s="107"/>
      <c r="BJ152" s="107"/>
      <c r="BK152" s="107"/>
      <c r="BL152" s="107"/>
      <c r="BM152" s="107"/>
      <c r="BN152" s="107"/>
      <c r="BO152" s="107"/>
      <c r="BP152" s="107"/>
      <c r="BQ152" s="107"/>
      <c r="BR152" s="107"/>
      <c r="BS152" s="107"/>
      <c r="BT152" s="18"/>
      <c r="BU152" s="18"/>
      <c r="BV152" s="18" t="s">
        <v>61</v>
      </c>
      <c r="BW152" s="18" t="s">
        <v>4097</v>
      </c>
      <c r="BX152" s="18" t="s">
        <v>976</v>
      </c>
      <c r="BY152" s="343" t="s">
        <v>4626</v>
      </c>
      <c r="BZ152" s="18" t="s">
        <v>65</v>
      </c>
      <c r="CA152" s="18" t="s">
        <v>66</v>
      </c>
      <c r="CB152" s="343" t="s">
        <v>382</v>
      </c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/>
      <c r="GK152" s="18"/>
      <c r="GL152" s="18"/>
      <c r="GM152" s="18"/>
      <c r="GN152" s="18"/>
      <c r="GO152" s="18"/>
      <c r="GP152" s="18"/>
      <c r="GQ152" s="18"/>
      <c r="GR152" s="18"/>
      <c r="GS152" s="18"/>
      <c r="GT152" s="18"/>
      <c r="GU152" s="18"/>
      <c r="GV152" s="18"/>
      <c r="GW152" s="18"/>
      <c r="GX152" s="18"/>
      <c r="GY152" s="18"/>
      <c r="GZ152" s="18"/>
      <c r="HA152" s="18"/>
      <c r="HB152" s="18"/>
      <c r="HC152" s="18"/>
      <c r="HD152" s="18"/>
      <c r="HE152" s="18"/>
      <c r="HF152" s="18"/>
      <c r="HG152" s="18"/>
      <c r="HH152" s="18"/>
      <c r="HI152" s="18"/>
      <c r="HJ152" s="18"/>
      <c r="HK152" s="18"/>
      <c r="HL152" s="18"/>
      <c r="HM152" s="18"/>
      <c r="HN152" s="18"/>
      <c r="HO152" s="18"/>
      <c r="HP152" s="18"/>
      <c r="HQ152" s="18"/>
      <c r="HR152" s="18"/>
      <c r="HS152" s="18"/>
      <c r="HT152" s="18"/>
      <c r="HU152" s="18"/>
      <c r="HV152" s="18"/>
      <c r="HW152" s="18"/>
      <c r="HX152" s="18"/>
      <c r="HY152" s="18"/>
      <c r="HZ152" s="18"/>
      <c r="IA152" s="18"/>
      <c r="IB152" s="18"/>
      <c r="IC152" s="18"/>
      <c r="ID152" s="18"/>
      <c r="IE152" s="18"/>
      <c r="IF152" s="18"/>
      <c r="IG152" s="18"/>
      <c r="IH152" s="18"/>
      <c r="II152" s="18"/>
      <c r="IJ152" s="18"/>
      <c r="IK152" s="18"/>
      <c r="IL152" s="18"/>
      <c r="IM152" s="18"/>
      <c r="IN152" s="18"/>
      <c r="IO152" s="18"/>
      <c r="IP152" s="18"/>
      <c r="IQ152" s="18"/>
      <c r="IR152" s="18"/>
      <c r="IS152" s="18"/>
      <c r="IT152" s="18"/>
      <c r="IU152" s="18"/>
      <c r="IV152" s="18"/>
    </row>
    <row r="153" spans="1:256" s="159" customFormat="1" x14ac:dyDescent="0.25">
      <c r="A153" s="263" t="str">
        <f t="shared" si="4"/>
        <v>N-MF-WH-020148-G-XX-XX-XX-XX-01</v>
      </c>
      <c r="B153" s="211" t="s">
        <v>1010</v>
      </c>
      <c r="C153" s="211" t="str">
        <f t="shared" si="6"/>
        <v>2.53.07.FESC15.v02</v>
      </c>
      <c r="D153" s="211" t="s">
        <v>3599</v>
      </c>
      <c r="E153" s="211" t="s">
        <v>152</v>
      </c>
      <c r="F153" s="211" t="s">
        <v>967</v>
      </c>
      <c r="G153" s="216" t="s">
        <v>3637</v>
      </c>
      <c r="H153" s="216" t="s">
        <v>1088</v>
      </c>
      <c r="I153" s="216" t="s">
        <v>3633</v>
      </c>
      <c r="J153" s="212">
        <v>77</v>
      </c>
      <c r="K153" s="212"/>
      <c r="L153" s="234"/>
      <c r="M153" s="212"/>
      <c r="N153" s="248"/>
      <c r="O153" s="222">
        <v>3.1</v>
      </c>
      <c r="P153" s="212">
        <v>10</v>
      </c>
      <c r="Q153" s="224">
        <v>22.5</v>
      </c>
      <c r="R153" s="211" t="s">
        <v>3499</v>
      </c>
      <c r="S153" s="211"/>
      <c r="T153" s="395" t="s">
        <v>4599</v>
      </c>
      <c r="U153" s="211"/>
      <c r="V153" s="211"/>
      <c r="W153" s="211"/>
      <c r="X153" s="249">
        <v>15.7</v>
      </c>
      <c r="Y153" s="216" t="s">
        <v>919</v>
      </c>
      <c r="Z153" s="211" t="s">
        <v>56</v>
      </c>
      <c r="AA153" s="211" t="s">
        <v>223</v>
      </c>
      <c r="AB153" s="395" t="s">
        <v>4105</v>
      </c>
      <c r="AC153" s="397">
        <v>42580</v>
      </c>
      <c r="AD153" s="217">
        <v>41851</v>
      </c>
      <c r="AE153" s="210"/>
      <c r="AF153" s="210"/>
      <c r="AG153" s="210"/>
      <c r="AH153" s="210"/>
      <c r="AI153" s="210"/>
      <c r="AJ153" s="237"/>
      <c r="AK153" s="210"/>
      <c r="AL153" s="210"/>
      <c r="AM153" s="210"/>
      <c r="AN153" s="198"/>
      <c r="AO153" s="198"/>
      <c r="AP153" s="18"/>
      <c r="AQ153" s="18"/>
      <c r="AR153" s="107"/>
      <c r="AS153" s="107"/>
      <c r="AT153" s="107"/>
      <c r="AU153" s="107"/>
      <c r="AV153" s="107"/>
      <c r="AW153" s="107"/>
      <c r="AX153" s="107"/>
      <c r="AY153" s="107"/>
      <c r="AZ153" s="107"/>
      <c r="BA153" s="107"/>
      <c r="BB153" s="107"/>
      <c r="BC153" s="107"/>
      <c r="BD153" s="107"/>
      <c r="BE153" s="107"/>
      <c r="BF153" s="107"/>
      <c r="BG153" s="107"/>
      <c r="BH153" s="107"/>
      <c r="BI153" s="107"/>
      <c r="BJ153" s="107"/>
      <c r="BK153" s="107"/>
      <c r="BL153" s="107"/>
      <c r="BM153" s="107"/>
      <c r="BN153" s="107"/>
      <c r="BO153" s="107"/>
      <c r="BP153" s="107"/>
      <c r="BQ153" s="107"/>
      <c r="BR153" s="107"/>
      <c r="BS153" s="107"/>
      <c r="BT153" s="18"/>
      <c r="BU153" s="18"/>
      <c r="BV153" s="18" t="s">
        <v>61</v>
      </c>
      <c r="BW153" s="18" t="s">
        <v>4097</v>
      </c>
      <c r="BX153" s="18" t="s">
        <v>976</v>
      </c>
      <c r="BY153" s="343" t="s">
        <v>4627</v>
      </c>
      <c r="BZ153" s="18" t="s">
        <v>978</v>
      </c>
      <c r="CA153" s="18" t="s">
        <v>66</v>
      </c>
      <c r="CB153" s="343" t="s">
        <v>382</v>
      </c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/>
      <c r="GK153" s="18"/>
      <c r="GL153" s="18"/>
      <c r="GM153" s="18"/>
      <c r="GN153" s="18"/>
      <c r="GO153" s="18"/>
      <c r="GP153" s="18"/>
      <c r="GQ153" s="18"/>
      <c r="GR153" s="18"/>
      <c r="GS153" s="18"/>
      <c r="GT153" s="18"/>
      <c r="GU153" s="18"/>
      <c r="GV153" s="18"/>
      <c r="GW153" s="18"/>
      <c r="GX153" s="18"/>
      <c r="GY153" s="18"/>
      <c r="GZ153" s="18"/>
      <c r="HA153" s="18"/>
      <c r="HB153" s="18"/>
      <c r="HC153" s="18"/>
      <c r="HD153" s="18"/>
      <c r="HE153" s="18"/>
      <c r="HF153" s="18"/>
      <c r="HG153" s="18"/>
      <c r="HH153" s="18"/>
      <c r="HI153" s="18"/>
      <c r="HJ153" s="18"/>
      <c r="HK153" s="18"/>
      <c r="HL153" s="18"/>
      <c r="HM153" s="18"/>
      <c r="HN153" s="18"/>
      <c r="HO153" s="18"/>
      <c r="HP153" s="18"/>
      <c r="HQ153" s="18"/>
      <c r="HR153" s="18"/>
      <c r="HS153" s="18"/>
      <c r="HT153" s="18"/>
      <c r="HU153" s="18"/>
      <c r="HV153" s="18"/>
      <c r="HW153" s="18"/>
      <c r="HX153" s="18"/>
      <c r="HY153" s="18"/>
      <c r="HZ153" s="18"/>
      <c r="IA153" s="18"/>
      <c r="IB153" s="18"/>
      <c r="IC153" s="18"/>
      <c r="ID153" s="18"/>
      <c r="IE153" s="18"/>
      <c r="IF153" s="18"/>
      <c r="IG153" s="18"/>
      <c r="IH153" s="18"/>
      <c r="II153" s="18"/>
      <c r="IJ153" s="18"/>
      <c r="IK153" s="18"/>
      <c r="IL153" s="18"/>
      <c r="IM153" s="18"/>
      <c r="IN153" s="18"/>
      <c r="IO153" s="18"/>
      <c r="IP153" s="18"/>
      <c r="IQ153" s="18"/>
      <c r="IR153" s="18"/>
      <c r="IS153" s="18"/>
      <c r="IT153" s="18"/>
      <c r="IU153" s="18"/>
      <c r="IV153" s="18"/>
    </row>
    <row r="154" spans="1:256" s="159" customFormat="1" x14ac:dyDescent="0.25">
      <c r="A154" s="263" t="str">
        <f t="shared" si="4"/>
        <v>N-MF-WH-020149-E-XX-XX-XX-XX-01</v>
      </c>
      <c r="B154" s="211" t="s">
        <v>1010</v>
      </c>
      <c r="C154" s="211" t="str">
        <f t="shared" si="6"/>
        <v>2.53.07.FESC15.v02</v>
      </c>
      <c r="D154" s="211" t="s">
        <v>3599</v>
      </c>
      <c r="E154" s="211" t="s">
        <v>152</v>
      </c>
      <c r="F154" s="211" t="s">
        <v>50</v>
      </c>
      <c r="G154" s="216" t="s">
        <v>3639</v>
      </c>
      <c r="H154" s="216" t="s">
        <v>1088</v>
      </c>
      <c r="I154" s="216" t="s">
        <v>3633</v>
      </c>
      <c r="J154" s="212">
        <v>77</v>
      </c>
      <c r="K154" s="212">
        <v>0.7</v>
      </c>
      <c r="L154" s="234">
        <v>7.9000000000000008E-3</v>
      </c>
      <c r="M154" s="212">
        <v>70</v>
      </c>
      <c r="N154" s="248">
        <f>K154*L154</f>
        <v>5.5300000000000002E-3</v>
      </c>
      <c r="O154" s="222"/>
      <c r="P154" s="212">
        <v>10</v>
      </c>
      <c r="Q154" s="224">
        <v>22.5</v>
      </c>
      <c r="R154" s="211" t="s">
        <v>3499</v>
      </c>
      <c r="S154" s="211"/>
      <c r="T154" s="395" t="s">
        <v>4599</v>
      </c>
      <c r="U154" s="211"/>
      <c r="V154" s="211"/>
      <c r="W154" s="211"/>
      <c r="X154" s="249">
        <v>15.7</v>
      </c>
      <c r="Y154" s="216" t="s">
        <v>919</v>
      </c>
      <c r="Z154" s="211" t="s">
        <v>56</v>
      </c>
      <c r="AA154" s="211" t="s">
        <v>223</v>
      </c>
      <c r="AB154" s="395" t="s">
        <v>4105</v>
      </c>
      <c r="AC154" s="397">
        <v>42580</v>
      </c>
      <c r="AD154" s="217">
        <v>41851</v>
      </c>
      <c r="AE154" s="210"/>
      <c r="AF154" s="210"/>
      <c r="AG154" s="210"/>
      <c r="AH154" s="210"/>
      <c r="AI154" s="210"/>
      <c r="AJ154" s="237"/>
      <c r="AK154" s="210"/>
      <c r="AL154" s="210"/>
      <c r="AM154" s="210"/>
      <c r="AN154" s="198"/>
      <c r="AO154" s="198"/>
      <c r="AP154" s="18"/>
      <c r="AQ154" s="18"/>
      <c r="AR154" s="107"/>
      <c r="AS154" s="107"/>
      <c r="AT154" s="107"/>
      <c r="AU154" s="107"/>
      <c r="AV154" s="107"/>
      <c r="AW154" s="107"/>
      <c r="AX154" s="107"/>
      <c r="AY154" s="107"/>
      <c r="AZ154" s="107"/>
      <c r="BA154" s="107"/>
      <c r="BB154" s="107"/>
      <c r="BC154" s="107"/>
      <c r="BD154" s="107"/>
      <c r="BE154" s="107"/>
      <c r="BF154" s="107"/>
      <c r="BG154" s="107"/>
      <c r="BH154" s="107"/>
      <c r="BI154" s="107"/>
      <c r="BJ154" s="107"/>
      <c r="BK154" s="107"/>
      <c r="BL154" s="107"/>
      <c r="BM154" s="107"/>
      <c r="BN154" s="107"/>
      <c r="BO154" s="107"/>
      <c r="BP154" s="107"/>
      <c r="BQ154" s="107"/>
      <c r="BR154" s="107"/>
      <c r="BS154" s="107"/>
      <c r="BT154" s="18"/>
      <c r="BU154" s="18"/>
      <c r="BV154" s="18" t="s">
        <v>61</v>
      </c>
      <c r="BW154" s="18" t="s">
        <v>4097</v>
      </c>
      <c r="BX154" s="18" t="s">
        <v>976</v>
      </c>
      <c r="BY154" s="343" t="s">
        <v>4628</v>
      </c>
      <c r="BZ154" s="18" t="s">
        <v>65</v>
      </c>
      <c r="CA154" s="18" t="s">
        <v>66</v>
      </c>
      <c r="CB154" s="343" t="s">
        <v>382</v>
      </c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FA154" s="18"/>
      <c r="FB154" s="18"/>
      <c r="FC154" s="18"/>
      <c r="FD154" s="18"/>
      <c r="FE154" s="18"/>
      <c r="FF154" s="18"/>
      <c r="FG154" s="18"/>
      <c r="FH154" s="18"/>
      <c r="FI154" s="18"/>
      <c r="FJ154" s="18"/>
      <c r="FK154" s="18"/>
      <c r="FL154" s="18"/>
      <c r="FM154" s="18"/>
      <c r="FN154" s="18"/>
      <c r="FO154" s="18"/>
      <c r="FP154" s="18"/>
      <c r="FQ154" s="18"/>
      <c r="FR154" s="18"/>
      <c r="FS154" s="18"/>
      <c r="FT154" s="18"/>
      <c r="FU154" s="18"/>
      <c r="FV154" s="18"/>
      <c r="FW154" s="18"/>
      <c r="FX154" s="18"/>
      <c r="FY154" s="18"/>
      <c r="FZ154" s="18"/>
      <c r="GA154" s="18"/>
      <c r="GB154" s="18"/>
      <c r="GC154" s="18"/>
      <c r="GD154" s="18"/>
      <c r="GE154" s="18"/>
      <c r="GF154" s="18"/>
      <c r="GG154" s="18"/>
      <c r="GH154" s="18"/>
      <c r="GI154" s="18"/>
      <c r="GJ154" s="18"/>
      <c r="GK154" s="18"/>
      <c r="GL154" s="18"/>
      <c r="GM154" s="18"/>
      <c r="GN154" s="18"/>
      <c r="GO154" s="18"/>
      <c r="GP154" s="18"/>
      <c r="GQ154" s="18"/>
      <c r="GR154" s="18"/>
      <c r="GS154" s="18"/>
      <c r="GT154" s="18"/>
      <c r="GU154" s="18"/>
      <c r="GV154" s="18"/>
      <c r="GW154" s="18"/>
      <c r="GX154" s="18"/>
      <c r="GY154" s="18"/>
      <c r="GZ154" s="18"/>
      <c r="HA154" s="18"/>
      <c r="HB154" s="18"/>
      <c r="HC154" s="18"/>
      <c r="HD154" s="18"/>
      <c r="HE154" s="18"/>
      <c r="HF154" s="18"/>
      <c r="HG154" s="18"/>
      <c r="HH154" s="18"/>
      <c r="HI154" s="18"/>
      <c r="HJ154" s="18"/>
      <c r="HK154" s="18"/>
      <c r="HL154" s="18"/>
      <c r="HM154" s="18"/>
      <c r="HN154" s="18"/>
      <c r="HO154" s="18"/>
      <c r="HP154" s="18"/>
      <c r="HQ154" s="18"/>
      <c r="HR154" s="18"/>
      <c r="HS154" s="18"/>
      <c r="HT154" s="18"/>
      <c r="HU154" s="18"/>
      <c r="HV154" s="18"/>
      <c r="HW154" s="18"/>
      <c r="HX154" s="18"/>
      <c r="HY154" s="18"/>
      <c r="HZ154" s="18"/>
      <c r="IA154" s="18"/>
      <c r="IB154" s="18"/>
      <c r="IC154" s="18"/>
      <c r="ID154" s="18"/>
      <c r="IE154" s="18"/>
      <c r="IF154" s="18"/>
      <c r="IG154" s="18"/>
      <c r="IH154" s="18"/>
      <c r="II154" s="18"/>
      <c r="IJ154" s="18"/>
      <c r="IK154" s="18"/>
      <c r="IL154" s="18"/>
      <c r="IM154" s="18"/>
      <c r="IN154" s="18"/>
      <c r="IO154" s="18"/>
      <c r="IP154" s="18"/>
      <c r="IQ154" s="18"/>
      <c r="IR154" s="18"/>
      <c r="IS154" s="18"/>
      <c r="IT154" s="18"/>
      <c r="IU154" s="18"/>
      <c r="IV154" s="18"/>
    </row>
    <row r="155" spans="1:256" s="159" customFormat="1" x14ac:dyDescent="0.25">
      <c r="A155" s="263" t="str">
        <f t="shared" si="4"/>
        <v>N-MF-WH-020150-G-XX-XX-XX-XX-01</v>
      </c>
      <c r="B155" s="211" t="s">
        <v>1010</v>
      </c>
      <c r="C155" s="211" t="str">
        <f t="shared" si="6"/>
        <v>2.53.07.FESC15.v02</v>
      </c>
      <c r="D155" s="211" t="s">
        <v>3599</v>
      </c>
      <c r="E155" s="211" t="s">
        <v>152</v>
      </c>
      <c r="F155" s="211" t="s">
        <v>967</v>
      </c>
      <c r="G155" s="216" t="s">
        <v>3641</v>
      </c>
      <c r="H155" s="216" t="s">
        <v>1092</v>
      </c>
      <c r="I155" s="216" t="s">
        <v>3633</v>
      </c>
      <c r="J155" s="212">
        <v>77</v>
      </c>
      <c r="K155" s="212"/>
      <c r="L155" s="234"/>
      <c r="M155" s="212"/>
      <c r="N155" s="248"/>
      <c r="O155" s="222">
        <v>2.6</v>
      </c>
      <c r="P155" s="212">
        <v>10</v>
      </c>
      <c r="Q155" s="224">
        <v>22.5</v>
      </c>
      <c r="R155" s="211" t="s">
        <v>3499</v>
      </c>
      <c r="S155" s="211"/>
      <c r="T155" s="395" t="s">
        <v>4599</v>
      </c>
      <c r="U155" s="211"/>
      <c r="V155" s="211"/>
      <c r="W155" s="211"/>
      <c r="X155" s="249">
        <v>15.7</v>
      </c>
      <c r="Y155" s="216" t="s">
        <v>919</v>
      </c>
      <c r="Z155" s="211" t="s">
        <v>56</v>
      </c>
      <c r="AA155" s="211" t="s">
        <v>223</v>
      </c>
      <c r="AB155" s="395" t="s">
        <v>4105</v>
      </c>
      <c r="AC155" s="397">
        <v>42580</v>
      </c>
      <c r="AD155" s="217">
        <v>41851</v>
      </c>
      <c r="AE155" s="210"/>
      <c r="AF155" s="210"/>
      <c r="AG155" s="210"/>
      <c r="AH155" s="210"/>
      <c r="AI155" s="210"/>
      <c r="AJ155" s="237"/>
      <c r="AK155" s="210"/>
      <c r="AL155" s="210"/>
      <c r="AM155" s="210"/>
      <c r="AN155" s="198"/>
      <c r="AO155" s="198"/>
      <c r="AP155" s="18"/>
      <c r="AQ155" s="18"/>
      <c r="AR155" s="107"/>
      <c r="AS155" s="107"/>
      <c r="AT155" s="107"/>
      <c r="AU155" s="107"/>
      <c r="AV155" s="107"/>
      <c r="AW155" s="107"/>
      <c r="AX155" s="107"/>
      <c r="AY155" s="107"/>
      <c r="AZ155" s="107"/>
      <c r="BA155" s="107"/>
      <c r="BB155" s="107"/>
      <c r="BC155" s="107"/>
      <c r="BD155" s="107"/>
      <c r="BE155" s="107"/>
      <c r="BF155" s="107"/>
      <c r="BG155" s="107"/>
      <c r="BH155" s="107"/>
      <c r="BI155" s="107"/>
      <c r="BJ155" s="107"/>
      <c r="BK155" s="107"/>
      <c r="BL155" s="107"/>
      <c r="BM155" s="107"/>
      <c r="BN155" s="107"/>
      <c r="BO155" s="107"/>
      <c r="BP155" s="107"/>
      <c r="BQ155" s="107"/>
      <c r="BR155" s="107"/>
      <c r="BS155" s="107"/>
      <c r="BT155" s="18"/>
      <c r="BU155" s="18"/>
      <c r="BV155" s="18" t="s">
        <v>61</v>
      </c>
      <c r="BW155" s="18" t="s">
        <v>4097</v>
      </c>
      <c r="BX155" s="18" t="s">
        <v>976</v>
      </c>
      <c r="BY155" s="343" t="s">
        <v>4629</v>
      </c>
      <c r="BZ155" s="18" t="s">
        <v>978</v>
      </c>
      <c r="CA155" s="18" t="s">
        <v>66</v>
      </c>
      <c r="CB155" s="343" t="s">
        <v>382</v>
      </c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/>
      <c r="HB155" s="18"/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  <c r="IK155" s="18"/>
      <c r="IL155" s="18"/>
      <c r="IM155" s="18"/>
      <c r="IN155" s="18"/>
      <c r="IO155" s="18"/>
      <c r="IP155" s="18"/>
      <c r="IQ155" s="18"/>
      <c r="IR155" s="18"/>
      <c r="IS155" s="18"/>
      <c r="IT155" s="18"/>
      <c r="IU155" s="18"/>
      <c r="IV155" s="18"/>
    </row>
    <row r="156" spans="1:256" s="159" customFormat="1" x14ac:dyDescent="0.25">
      <c r="A156" s="263" t="str">
        <f t="shared" si="4"/>
        <v>N-MF-WH-020151-E-XX-XX-XX-XX-01</v>
      </c>
      <c r="B156" s="211" t="s">
        <v>1010</v>
      </c>
      <c r="C156" s="211" t="str">
        <f t="shared" si="6"/>
        <v>2.53.07.FESC15.v02</v>
      </c>
      <c r="D156" s="211" t="s">
        <v>3599</v>
      </c>
      <c r="E156" s="211" t="s">
        <v>152</v>
      </c>
      <c r="F156" s="211" t="s">
        <v>50</v>
      </c>
      <c r="G156" s="216" t="s">
        <v>3643</v>
      </c>
      <c r="H156" s="216" t="s">
        <v>1092</v>
      </c>
      <c r="I156" s="216" t="s">
        <v>3633</v>
      </c>
      <c r="J156" s="212">
        <v>77</v>
      </c>
      <c r="K156" s="212">
        <v>0.7</v>
      </c>
      <c r="L156" s="234">
        <v>6.7000000000000002E-3</v>
      </c>
      <c r="M156" s="212">
        <v>59</v>
      </c>
      <c r="N156" s="248">
        <f>K156*L156</f>
        <v>4.6899999999999997E-3</v>
      </c>
      <c r="O156" s="222"/>
      <c r="P156" s="212">
        <v>10</v>
      </c>
      <c r="Q156" s="224">
        <v>22.5</v>
      </c>
      <c r="R156" s="211" t="s">
        <v>3499</v>
      </c>
      <c r="S156" s="211"/>
      <c r="T156" s="395" t="s">
        <v>4599</v>
      </c>
      <c r="U156" s="211"/>
      <c r="V156" s="211"/>
      <c r="W156" s="211"/>
      <c r="X156" s="249">
        <v>15.7</v>
      </c>
      <c r="Y156" s="216" t="s">
        <v>919</v>
      </c>
      <c r="Z156" s="211" t="s">
        <v>56</v>
      </c>
      <c r="AA156" s="211" t="s">
        <v>223</v>
      </c>
      <c r="AB156" s="395" t="s">
        <v>4105</v>
      </c>
      <c r="AC156" s="397">
        <v>42580</v>
      </c>
      <c r="AD156" s="217">
        <v>41851</v>
      </c>
      <c r="AE156" s="210"/>
      <c r="AF156" s="210"/>
      <c r="AG156" s="210"/>
      <c r="AH156" s="210"/>
      <c r="AI156" s="210"/>
      <c r="AJ156" s="237"/>
      <c r="AK156" s="210"/>
      <c r="AL156" s="210"/>
      <c r="AM156" s="210"/>
      <c r="AN156" s="198"/>
      <c r="AO156" s="198"/>
      <c r="AP156" s="18"/>
      <c r="AQ156" s="18"/>
      <c r="AR156" s="107"/>
      <c r="AS156" s="107"/>
      <c r="AT156" s="107"/>
      <c r="AU156" s="107"/>
      <c r="AV156" s="107"/>
      <c r="AW156" s="107"/>
      <c r="AX156" s="107"/>
      <c r="AY156" s="107"/>
      <c r="AZ156" s="107"/>
      <c r="BA156" s="107"/>
      <c r="BB156" s="107"/>
      <c r="BC156" s="107"/>
      <c r="BD156" s="107"/>
      <c r="BE156" s="107"/>
      <c r="BF156" s="107"/>
      <c r="BG156" s="107"/>
      <c r="BH156" s="107"/>
      <c r="BI156" s="107"/>
      <c r="BJ156" s="107"/>
      <c r="BK156" s="107"/>
      <c r="BL156" s="107"/>
      <c r="BM156" s="107"/>
      <c r="BN156" s="107"/>
      <c r="BO156" s="107"/>
      <c r="BP156" s="107"/>
      <c r="BQ156" s="107"/>
      <c r="BR156" s="107"/>
      <c r="BS156" s="107"/>
      <c r="BT156" s="18"/>
      <c r="BU156" s="18"/>
      <c r="BV156" s="18" t="s">
        <v>61</v>
      </c>
      <c r="BW156" s="18" t="s">
        <v>4097</v>
      </c>
      <c r="BX156" s="18" t="s">
        <v>976</v>
      </c>
      <c r="BY156" s="343" t="s">
        <v>4630</v>
      </c>
      <c r="BZ156" s="18" t="s">
        <v>65</v>
      </c>
      <c r="CA156" s="18" t="s">
        <v>66</v>
      </c>
      <c r="CB156" s="343" t="s">
        <v>382</v>
      </c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/>
      <c r="GK156" s="18"/>
      <c r="GL156" s="18"/>
      <c r="GM156" s="18"/>
      <c r="GN156" s="18"/>
      <c r="GO156" s="18"/>
      <c r="GP156" s="18"/>
      <c r="GQ156" s="18"/>
      <c r="GR156" s="18"/>
      <c r="GS156" s="18"/>
      <c r="GT156" s="18"/>
      <c r="GU156" s="18"/>
      <c r="GV156" s="18"/>
      <c r="GW156" s="18"/>
      <c r="GX156" s="18"/>
      <c r="GY156" s="18"/>
      <c r="GZ156" s="18"/>
      <c r="HA156" s="18"/>
      <c r="HB156" s="18"/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  <c r="IK156" s="18"/>
      <c r="IL156" s="18"/>
      <c r="IM156" s="18"/>
      <c r="IN156" s="18"/>
      <c r="IO156" s="18"/>
      <c r="IP156" s="18"/>
      <c r="IQ156" s="18"/>
      <c r="IR156" s="18"/>
      <c r="IS156" s="18"/>
      <c r="IT156" s="18"/>
      <c r="IU156" s="18"/>
      <c r="IV156" s="18"/>
    </row>
    <row r="157" spans="1:256" s="18" customFormat="1" x14ac:dyDescent="0.25">
      <c r="A157" s="263" t="str">
        <f t="shared" si="4"/>
        <v>N-MF-WH-020153-E-XX-XX-XX-XX-01</v>
      </c>
      <c r="B157" s="96" t="s">
        <v>3615</v>
      </c>
      <c r="C157" s="96" t="str">
        <f t="shared" si="6"/>
        <v>2.53.32FESC15b.v01</v>
      </c>
      <c r="D157" s="96" t="s">
        <v>3616</v>
      </c>
      <c r="E157" s="96" t="s">
        <v>142</v>
      </c>
      <c r="F157" s="96" t="s">
        <v>50</v>
      </c>
      <c r="G157" s="103" t="s">
        <v>3617</v>
      </c>
      <c r="H157" s="103" t="s">
        <v>3618</v>
      </c>
      <c r="I157" s="103" t="s">
        <v>3619</v>
      </c>
      <c r="J157" s="97">
        <v>77</v>
      </c>
      <c r="K157" s="97">
        <v>0.7</v>
      </c>
      <c r="L157" s="297">
        <f>N157/K157</f>
        <v>8.8571428571428579E-2</v>
      </c>
      <c r="M157" s="97">
        <v>776</v>
      </c>
      <c r="N157" s="297">
        <v>6.2E-2</v>
      </c>
      <c r="O157" s="291"/>
      <c r="P157" s="97">
        <v>10</v>
      </c>
      <c r="Q157" s="102">
        <v>42</v>
      </c>
      <c r="R157" s="96" t="s">
        <v>3499</v>
      </c>
      <c r="S157" s="96"/>
      <c r="T157" s="414" t="s">
        <v>4599</v>
      </c>
      <c r="U157" s="96"/>
      <c r="V157" s="96"/>
      <c r="W157" s="96"/>
      <c r="X157" s="306">
        <v>6.7</v>
      </c>
      <c r="Y157" s="103" t="s">
        <v>3603</v>
      </c>
      <c r="Z157" s="96" t="s">
        <v>4631</v>
      </c>
      <c r="AA157" s="96" t="s">
        <v>223</v>
      </c>
      <c r="AB157" s="414" t="s">
        <v>4105</v>
      </c>
      <c r="AC157" s="405">
        <v>42580</v>
      </c>
      <c r="AD157" s="64">
        <v>42207</v>
      </c>
      <c r="AE157" s="99"/>
      <c r="AF157" s="95"/>
      <c r="AG157" s="95"/>
      <c r="AH157" s="95"/>
      <c r="AI157" s="95"/>
      <c r="AJ157" s="95"/>
      <c r="AK157" s="307"/>
      <c r="AL157" s="95"/>
      <c r="AM157" s="95"/>
      <c r="AN157" s="46"/>
      <c r="AO157" s="198"/>
      <c r="AP157" s="198"/>
      <c r="AR157" s="107"/>
      <c r="AS157" s="107"/>
      <c r="AT157" s="107"/>
      <c r="AU157" s="107"/>
      <c r="AV157" s="107"/>
      <c r="AW157" s="107"/>
      <c r="AX157" s="107"/>
      <c r="AY157" s="107"/>
      <c r="AZ157" s="107"/>
      <c r="BA157" s="107"/>
      <c r="BB157" s="107"/>
      <c r="BC157" s="107"/>
      <c r="BD157" s="107"/>
      <c r="BE157" s="107"/>
      <c r="BF157" s="107"/>
      <c r="BG157" s="107"/>
      <c r="BH157" s="107"/>
      <c r="BI157" s="107"/>
      <c r="BJ157" s="107"/>
      <c r="BK157" s="107"/>
      <c r="BL157" s="107"/>
      <c r="BM157" s="107"/>
      <c r="BN157" s="107"/>
      <c r="BO157" s="107"/>
      <c r="BP157" s="107"/>
      <c r="BQ157" s="107"/>
      <c r="BR157" s="107"/>
      <c r="BS157" s="107"/>
      <c r="BV157" s="18" t="s">
        <v>61</v>
      </c>
      <c r="BW157" s="18" t="s">
        <v>4097</v>
      </c>
      <c r="BX157" s="18" t="s">
        <v>976</v>
      </c>
      <c r="BY157" s="343" t="s">
        <v>4632</v>
      </c>
      <c r="BZ157" s="18" t="s">
        <v>65</v>
      </c>
      <c r="CA157" s="18" t="s">
        <v>66</v>
      </c>
      <c r="CB157" s="343" t="s">
        <v>382</v>
      </c>
    </row>
    <row r="158" spans="1:256" s="18" customFormat="1" x14ac:dyDescent="0.25">
      <c r="A158" s="263" t="str">
        <f t="shared" si="4"/>
        <v>N-MF-WH-020154-G-XX-XX-XX-XX-01</v>
      </c>
      <c r="B158" s="96" t="s">
        <v>3622</v>
      </c>
      <c r="C158" s="96" t="str">
        <f t="shared" si="6"/>
        <v>2.53.33FESC15b.v01</v>
      </c>
      <c r="D158" s="96" t="s">
        <v>3616</v>
      </c>
      <c r="E158" s="96" t="s">
        <v>142</v>
      </c>
      <c r="F158" s="96" t="s">
        <v>967</v>
      </c>
      <c r="G158" s="103" t="s">
        <v>3623</v>
      </c>
      <c r="H158" s="103" t="s">
        <v>3618</v>
      </c>
      <c r="I158" s="103" t="s">
        <v>3619</v>
      </c>
      <c r="J158" s="97">
        <v>77</v>
      </c>
      <c r="K158" s="97"/>
      <c r="L158" s="297"/>
      <c r="M158" s="97"/>
      <c r="N158" s="297">
        <v>28.9</v>
      </c>
      <c r="O158" s="291"/>
      <c r="P158" s="97">
        <v>10</v>
      </c>
      <c r="Q158" s="102">
        <v>42</v>
      </c>
      <c r="R158" s="96" t="s">
        <v>3499</v>
      </c>
      <c r="S158" s="96"/>
      <c r="T158" s="414" t="s">
        <v>4599</v>
      </c>
      <c r="U158" s="96"/>
      <c r="V158" s="96"/>
      <c r="W158" s="96"/>
      <c r="X158" s="306">
        <v>6.7</v>
      </c>
      <c r="Y158" s="103" t="s">
        <v>3603</v>
      </c>
      <c r="Z158" s="96" t="s">
        <v>4631</v>
      </c>
      <c r="AA158" s="96" t="s">
        <v>223</v>
      </c>
      <c r="AB158" s="414" t="s">
        <v>4105</v>
      </c>
      <c r="AC158" s="405">
        <v>42580</v>
      </c>
      <c r="AD158" s="64">
        <v>42207</v>
      </c>
      <c r="AE158" s="99"/>
      <c r="AF158" s="95"/>
      <c r="AG158" s="95"/>
      <c r="AH158" s="95"/>
      <c r="AI158" s="95"/>
      <c r="AJ158" s="95"/>
      <c r="AK158" s="307"/>
      <c r="AL158" s="95"/>
      <c r="AM158" s="95"/>
      <c r="AN158" s="46"/>
      <c r="AO158" s="198"/>
      <c r="AP158" s="198"/>
      <c r="AR158" s="107"/>
      <c r="AS158" s="107"/>
      <c r="AT158" s="107"/>
      <c r="AU158" s="107"/>
      <c r="AV158" s="107"/>
      <c r="AW158" s="107"/>
      <c r="AX158" s="107"/>
      <c r="AY158" s="107"/>
      <c r="AZ158" s="107"/>
      <c r="BA158" s="107"/>
      <c r="BB158" s="107"/>
      <c r="BC158" s="107"/>
      <c r="BD158" s="107"/>
      <c r="BE158" s="107"/>
      <c r="BF158" s="107"/>
      <c r="BG158" s="107"/>
      <c r="BH158" s="107"/>
      <c r="BI158" s="107"/>
      <c r="BJ158" s="107"/>
      <c r="BK158" s="107"/>
      <c r="BL158" s="107"/>
      <c r="BM158" s="107"/>
      <c r="BN158" s="107"/>
      <c r="BO158" s="107"/>
      <c r="BP158" s="107"/>
      <c r="BQ158" s="107"/>
      <c r="BR158" s="107"/>
      <c r="BS158" s="107"/>
      <c r="BV158" s="18" t="s">
        <v>61</v>
      </c>
      <c r="BW158" s="18" t="s">
        <v>4097</v>
      </c>
      <c r="BX158" s="18" t="s">
        <v>976</v>
      </c>
      <c r="BY158" s="343" t="s">
        <v>4633</v>
      </c>
      <c r="BZ158" s="18" t="s">
        <v>978</v>
      </c>
      <c r="CA158" s="18" t="s">
        <v>66</v>
      </c>
      <c r="CB158" s="343" t="s">
        <v>382</v>
      </c>
    </row>
    <row r="159" spans="1:256" s="18" customFormat="1" x14ac:dyDescent="0.25">
      <c r="A159" s="263" t="str">
        <f t="shared" si="4"/>
        <v>N-MF-WH-020155-E-XX-XX-XX-XX-01</v>
      </c>
      <c r="B159" s="96" t="s">
        <v>3625</v>
      </c>
      <c r="C159" s="96" t="str">
        <f t="shared" si="6"/>
        <v>2.53.34FESC15b.v01</v>
      </c>
      <c r="D159" s="96" t="s">
        <v>3616</v>
      </c>
      <c r="E159" s="96" t="s">
        <v>142</v>
      </c>
      <c r="F159" s="96" t="s">
        <v>50</v>
      </c>
      <c r="G159" s="103" t="s">
        <v>3626</v>
      </c>
      <c r="H159" s="103" t="s">
        <v>3618</v>
      </c>
      <c r="I159" s="103" t="s">
        <v>3627</v>
      </c>
      <c r="J159" s="97">
        <v>77</v>
      </c>
      <c r="K159" s="97">
        <v>0.7</v>
      </c>
      <c r="L159" s="297">
        <f>N159/K159</f>
        <v>9.8571428571428588E-2</v>
      </c>
      <c r="M159" s="97">
        <v>858</v>
      </c>
      <c r="N159" s="297">
        <v>6.9000000000000006E-2</v>
      </c>
      <c r="O159" s="291"/>
      <c r="P159" s="97">
        <v>10</v>
      </c>
      <c r="Q159" s="102">
        <v>42</v>
      </c>
      <c r="R159" s="96" t="s">
        <v>3499</v>
      </c>
      <c r="S159" s="96"/>
      <c r="T159" s="414" t="s">
        <v>4599</v>
      </c>
      <c r="U159" s="96"/>
      <c r="V159" s="96"/>
      <c r="W159" s="96"/>
      <c r="X159" s="306">
        <v>6.7</v>
      </c>
      <c r="Y159" s="103" t="s">
        <v>3603</v>
      </c>
      <c r="Z159" s="96" t="s">
        <v>4631</v>
      </c>
      <c r="AA159" s="96" t="s">
        <v>223</v>
      </c>
      <c r="AB159" s="414" t="s">
        <v>4105</v>
      </c>
      <c r="AC159" s="405">
        <v>42580</v>
      </c>
      <c r="AD159" s="64">
        <v>42207</v>
      </c>
      <c r="AE159" s="99"/>
      <c r="AF159" s="95"/>
      <c r="AG159" s="95"/>
      <c r="AH159" s="95"/>
      <c r="AI159" s="95"/>
      <c r="AJ159" s="95"/>
      <c r="AK159" s="307"/>
      <c r="AL159" s="95"/>
      <c r="AM159" s="95"/>
      <c r="AN159" s="46"/>
      <c r="AO159" s="198"/>
      <c r="AP159" s="198"/>
      <c r="AR159" s="107"/>
      <c r="AS159" s="107"/>
      <c r="AT159" s="107"/>
      <c r="AU159" s="107"/>
      <c r="AV159" s="107"/>
      <c r="AW159" s="107"/>
      <c r="AX159" s="107"/>
      <c r="AY159" s="107"/>
      <c r="AZ159" s="107"/>
      <c r="BA159" s="107"/>
      <c r="BB159" s="107"/>
      <c r="BC159" s="107"/>
      <c r="BD159" s="107"/>
      <c r="BE159" s="107"/>
      <c r="BF159" s="107"/>
      <c r="BG159" s="107"/>
      <c r="BH159" s="107"/>
      <c r="BI159" s="107"/>
      <c r="BJ159" s="107"/>
      <c r="BK159" s="107"/>
      <c r="BL159" s="107"/>
      <c r="BM159" s="107"/>
      <c r="BN159" s="107"/>
      <c r="BO159" s="107"/>
      <c r="BP159" s="107"/>
      <c r="BQ159" s="107"/>
      <c r="BR159" s="107"/>
      <c r="BS159" s="107"/>
      <c r="BV159" s="18" t="s">
        <v>61</v>
      </c>
      <c r="BW159" s="18" t="s">
        <v>4097</v>
      </c>
      <c r="BX159" s="18" t="s">
        <v>976</v>
      </c>
      <c r="BY159" s="343" t="s">
        <v>4634</v>
      </c>
      <c r="BZ159" s="18" t="s">
        <v>65</v>
      </c>
      <c r="CA159" s="18" t="s">
        <v>66</v>
      </c>
      <c r="CB159" s="343" t="s">
        <v>382</v>
      </c>
    </row>
    <row r="160" spans="1:256" s="18" customFormat="1" x14ac:dyDescent="0.25">
      <c r="A160" s="263" t="str">
        <f t="shared" si="4"/>
        <v>N-MF-WH-020156-G-XX-XX-XX-XX-01</v>
      </c>
      <c r="B160" s="96" t="s">
        <v>3629</v>
      </c>
      <c r="C160" s="96" t="str">
        <f t="shared" si="6"/>
        <v>2.53.35FESC15b.v01</v>
      </c>
      <c r="D160" s="96" t="s">
        <v>3616</v>
      </c>
      <c r="E160" s="96" t="s">
        <v>142</v>
      </c>
      <c r="F160" s="96" t="s">
        <v>967</v>
      </c>
      <c r="G160" s="103" t="s">
        <v>3630</v>
      </c>
      <c r="H160" s="103" t="s">
        <v>3618</v>
      </c>
      <c r="I160" s="103" t="s">
        <v>3627</v>
      </c>
      <c r="J160" s="97">
        <v>77</v>
      </c>
      <c r="K160" s="97"/>
      <c r="L160" s="297"/>
      <c r="M160" s="97"/>
      <c r="N160" s="297">
        <v>32.5</v>
      </c>
      <c r="O160" s="291"/>
      <c r="P160" s="97">
        <v>10</v>
      </c>
      <c r="Q160" s="102">
        <v>42</v>
      </c>
      <c r="R160" s="96" t="s">
        <v>3499</v>
      </c>
      <c r="S160" s="96"/>
      <c r="T160" s="414" t="s">
        <v>4599</v>
      </c>
      <c r="U160" s="96"/>
      <c r="V160" s="96"/>
      <c r="W160" s="96"/>
      <c r="X160" s="306">
        <v>6.7</v>
      </c>
      <c r="Y160" s="103" t="s">
        <v>3603</v>
      </c>
      <c r="Z160" s="96" t="s">
        <v>4631</v>
      </c>
      <c r="AA160" s="96" t="s">
        <v>223</v>
      </c>
      <c r="AB160" s="414" t="s">
        <v>4105</v>
      </c>
      <c r="AC160" s="405">
        <v>42580</v>
      </c>
      <c r="AD160" s="64">
        <v>42207</v>
      </c>
      <c r="AE160" s="99"/>
      <c r="AF160" s="95"/>
      <c r="AG160" s="95"/>
      <c r="AH160" s="95"/>
      <c r="AI160" s="95"/>
      <c r="AJ160" s="95"/>
      <c r="AK160" s="307"/>
      <c r="AL160" s="95"/>
      <c r="AM160" s="95"/>
      <c r="AN160" s="46"/>
      <c r="AO160" s="198"/>
      <c r="AP160" s="198"/>
      <c r="AR160" s="107"/>
      <c r="AS160" s="107"/>
      <c r="AT160" s="107"/>
      <c r="AU160" s="107"/>
      <c r="AV160" s="107"/>
      <c r="AW160" s="107"/>
      <c r="AX160" s="107"/>
      <c r="AY160" s="107"/>
      <c r="AZ160" s="107"/>
      <c r="BA160" s="107"/>
      <c r="BB160" s="107"/>
      <c r="BC160" s="107"/>
      <c r="BD160" s="107"/>
      <c r="BE160" s="107"/>
      <c r="BF160" s="107"/>
      <c r="BG160" s="107"/>
      <c r="BH160" s="107"/>
      <c r="BI160" s="107"/>
      <c r="BJ160" s="107"/>
      <c r="BK160" s="107"/>
      <c r="BL160" s="107"/>
      <c r="BM160" s="107"/>
      <c r="BN160" s="107"/>
      <c r="BO160" s="107"/>
      <c r="BP160" s="107"/>
      <c r="BQ160" s="107"/>
      <c r="BR160" s="107"/>
      <c r="BS160" s="107"/>
      <c r="BV160" s="18" t="s">
        <v>61</v>
      </c>
      <c r="BW160" s="18" t="s">
        <v>4097</v>
      </c>
      <c r="BX160" s="18" t="s">
        <v>976</v>
      </c>
      <c r="BY160" s="343" t="s">
        <v>4635</v>
      </c>
      <c r="BZ160" s="18" t="s">
        <v>978</v>
      </c>
      <c r="CA160" s="18" t="s">
        <v>66</v>
      </c>
      <c r="CB160" s="343" t="s">
        <v>382</v>
      </c>
    </row>
    <row r="161" spans="1:98" x14ac:dyDescent="0.25">
      <c r="BT161" s="198"/>
      <c r="BU161" s="198"/>
      <c r="BV161" s="198"/>
      <c r="BW161" s="198"/>
      <c r="BX161" s="198"/>
      <c r="BY161" s="198"/>
      <c r="BZ161" s="198"/>
      <c r="CA161" s="198"/>
      <c r="CB161" s="198"/>
      <c r="CC161" s="198"/>
      <c r="CD161" s="198"/>
      <c r="CE161" s="198"/>
      <c r="CF161" s="198"/>
      <c r="CG161" s="198"/>
      <c r="CH161" s="198"/>
      <c r="CI161" s="198"/>
      <c r="CJ161" s="198"/>
      <c r="CK161" s="198"/>
      <c r="CL161" s="198"/>
      <c r="CM161" s="198"/>
      <c r="CN161" s="198"/>
      <c r="CO161" s="198"/>
      <c r="CP161" s="198"/>
      <c r="CQ161" s="198"/>
      <c r="CR161" s="198"/>
      <c r="CS161" s="198"/>
      <c r="CT161" s="198"/>
    </row>
    <row r="162" spans="1:98" x14ac:dyDescent="0.25">
      <c r="A162" s="160"/>
      <c r="B162" s="198"/>
      <c r="C162" s="198" t="s">
        <v>3260</v>
      </c>
      <c r="BT162" s="198"/>
      <c r="BU162" s="198"/>
      <c r="BV162" s="198"/>
      <c r="BW162" s="198"/>
      <c r="BX162" s="198"/>
      <c r="BY162" s="198"/>
      <c r="BZ162" s="198"/>
      <c r="CA162" s="198"/>
      <c r="CB162" s="198"/>
      <c r="CC162" s="198"/>
      <c r="CD162" s="198"/>
      <c r="CE162" s="198"/>
      <c r="CF162" s="198"/>
      <c r="CG162" s="198"/>
      <c r="CH162" s="198"/>
      <c r="CI162" s="198"/>
      <c r="CJ162" s="198"/>
      <c r="CK162" s="198"/>
      <c r="CL162" s="198"/>
      <c r="CM162" s="198"/>
      <c r="CN162" s="198"/>
      <c r="CO162" s="198"/>
      <c r="CP162" s="198"/>
      <c r="CQ162" s="198"/>
      <c r="CR162" s="198"/>
      <c r="CS162" s="198"/>
      <c r="CT162" s="198"/>
    </row>
    <row r="163" spans="1:98" x14ac:dyDescent="0.25">
      <c r="A163" s="211"/>
      <c r="B163" s="198"/>
      <c r="C163" s="198" t="s">
        <v>3261</v>
      </c>
    </row>
    <row r="164" spans="1:98" x14ac:dyDescent="0.25">
      <c r="A164" s="95"/>
      <c r="B164" s="198"/>
      <c r="C164" s="198" t="s">
        <v>3262</v>
      </c>
      <c r="D164" s="107" t="s">
        <v>4636</v>
      </c>
    </row>
    <row r="165" spans="1:98" x14ac:dyDescent="0.25">
      <c r="A165" s="123"/>
      <c r="B165" s="198"/>
      <c r="C165" s="198" t="s">
        <v>3263</v>
      </c>
    </row>
    <row r="166" spans="1:98" x14ac:dyDescent="0.25">
      <c r="A166" s="128"/>
      <c r="B166" s="198"/>
      <c r="C166" s="198" t="s">
        <v>3264</v>
      </c>
    </row>
    <row r="168" spans="1:98" x14ac:dyDescent="0.25">
      <c r="A168" s="107"/>
    </row>
    <row r="169" spans="1:98" x14ac:dyDescent="0.25">
      <c r="A169" s="107"/>
    </row>
    <row r="170" spans="1:98" x14ac:dyDescent="0.25">
      <c r="A170" s="107"/>
    </row>
    <row r="171" spans="1:98" x14ac:dyDescent="0.25">
      <c r="A171" s="107"/>
    </row>
    <row r="172" spans="1:98" x14ac:dyDescent="0.25">
      <c r="A172" s="107"/>
    </row>
    <row r="173" spans="1:98" x14ac:dyDescent="0.25">
      <c r="A173" s="107"/>
    </row>
    <row r="174" spans="1:98" x14ac:dyDescent="0.25">
      <c r="A174" s="107"/>
    </row>
    <row r="175" spans="1:98" x14ac:dyDescent="0.25">
      <c r="A175" s="107"/>
    </row>
  </sheetData>
  <autoFilter ref="A3:IV3"/>
  <mergeCells count="5">
    <mergeCell ref="B1:Z1"/>
    <mergeCell ref="AH1:AJ1"/>
    <mergeCell ref="AK1:AM1"/>
    <mergeCell ref="G2:Q2"/>
    <mergeCell ref="C2:E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4"/>
  <sheetViews>
    <sheetView workbookViewId="0">
      <selection activeCell="J30" sqref="J30"/>
    </sheetView>
  </sheetViews>
  <sheetFormatPr defaultRowHeight="15" x14ac:dyDescent="0.25"/>
  <sheetData>
    <row r="2" spans="1:2" x14ac:dyDescent="0.25">
      <c r="A2" t="s">
        <v>1114</v>
      </c>
      <c r="B2" t="s">
        <v>4637</v>
      </c>
    </row>
    <row r="3" spans="1:2" x14ac:dyDescent="0.25">
      <c r="A3" t="s">
        <v>4638</v>
      </c>
      <c r="B3" t="s">
        <v>4639</v>
      </c>
    </row>
    <row r="4" spans="1:2" x14ac:dyDescent="0.25">
      <c r="A4" t="s">
        <v>4640</v>
      </c>
      <c r="B4" t="s">
        <v>4641</v>
      </c>
    </row>
    <row r="5" spans="1:2" x14ac:dyDescent="0.25">
      <c r="A5" t="s">
        <v>4642</v>
      </c>
      <c r="B5" t="s">
        <v>4643</v>
      </c>
    </row>
    <row r="6" spans="1:2" x14ac:dyDescent="0.25">
      <c r="A6" t="s">
        <v>4644</v>
      </c>
      <c r="B6" t="s">
        <v>4645</v>
      </c>
    </row>
    <row r="7" spans="1:2" x14ac:dyDescent="0.25">
      <c r="A7" t="s">
        <v>4646</v>
      </c>
      <c r="B7" t="s">
        <v>4647</v>
      </c>
    </row>
    <row r="8" spans="1:2" x14ac:dyDescent="0.25">
      <c r="A8" t="s">
        <v>4648</v>
      </c>
      <c r="B8" t="s">
        <v>4649</v>
      </c>
    </row>
    <row r="9" spans="1:2" x14ac:dyDescent="0.25">
      <c r="A9" t="s">
        <v>4650</v>
      </c>
      <c r="B9" t="s">
        <v>4651</v>
      </c>
    </row>
    <row r="10" spans="1:2" x14ac:dyDescent="0.25">
      <c r="A10" t="s">
        <v>2328</v>
      </c>
      <c r="B10" t="s">
        <v>4652</v>
      </c>
    </row>
    <row r="11" spans="1:2" x14ac:dyDescent="0.25">
      <c r="A11" t="s">
        <v>2328</v>
      </c>
      <c r="B11" t="s">
        <v>4653</v>
      </c>
    </row>
    <row r="12" spans="1:2" x14ac:dyDescent="0.25">
      <c r="A12" t="s">
        <v>4654</v>
      </c>
      <c r="B12" t="s">
        <v>4655</v>
      </c>
    </row>
    <row r="13" spans="1:2" x14ac:dyDescent="0.25">
      <c r="A13" t="s">
        <v>2656</v>
      </c>
      <c r="B13" t="s">
        <v>4656</v>
      </c>
    </row>
    <row r="14" spans="1:2" x14ac:dyDescent="0.25">
      <c r="A14" t="s">
        <v>4657</v>
      </c>
      <c r="B14" t="s">
        <v>4658</v>
      </c>
    </row>
    <row r="15" spans="1:2" x14ac:dyDescent="0.25">
      <c r="A15" t="s">
        <v>1167</v>
      </c>
      <c r="B15" t="s">
        <v>4659</v>
      </c>
    </row>
    <row r="16" spans="1:2" x14ac:dyDescent="0.25">
      <c r="A16" t="s">
        <v>4660</v>
      </c>
      <c r="B16" t="s">
        <v>4661</v>
      </c>
    </row>
    <row r="17" spans="1:2" x14ac:dyDescent="0.25">
      <c r="A17" t="s">
        <v>1002</v>
      </c>
      <c r="B17" t="s">
        <v>4656</v>
      </c>
    </row>
    <row r="18" spans="1:2" x14ac:dyDescent="0.25">
      <c r="A18" t="s">
        <v>4662</v>
      </c>
      <c r="B18" t="s">
        <v>4663</v>
      </c>
    </row>
    <row r="19" spans="1:2" x14ac:dyDescent="0.25">
      <c r="A19" t="s">
        <v>4664</v>
      </c>
      <c r="B19" t="s">
        <v>4665</v>
      </c>
    </row>
    <row r="20" spans="1:2" x14ac:dyDescent="0.25">
      <c r="A20" t="s">
        <v>4666</v>
      </c>
      <c r="B20" t="s">
        <v>4667</v>
      </c>
    </row>
    <row r="21" spans="1:2" x14ac:dyDescent="0.25">
      <c r="A21" t="s">
        <v>3037</v>
      </c>
      <c r="B21" t="s">
        <v>4668</v>
      </c>
    </row>
    <row r="22" spans="1:2" x14ac:dyDescent="0.25">
      <c r="A22" t="s">
        <v>4669</v>
      </c>
      <c r="B22" t="s">
        <v>4670</v>
      </c>
    </row>
    <row r="23" spans="1:2" x14ac:dyDescent="0.25">
      <c r="A23" t="s">
        <v>4671</v>
      </c>
      <c r="B23" t="s">
        <v>4672</v>
      </c>
    </row>
    <row r="24" spans="1:2" x14ac:dyDescent="0.25">
      <c r="A24" t="s">
        <v>4673</v>
      </c>
      <c r="B24" t="s">
        <v>4674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4"/>
  <sheetViews>
    <sheetView topLeftCell="A66" zoomScale="90" zoomScaleNormal="90" workbookViewId="0">
      <selection activeCell="B87" sqref="B87"/>
    </sheetView>
  </sheetViews>
  <sheetFormatPr defaultRowHeight="15" x14ac:dyDescent="0.25"/>
  <cols>
    <col min="1" max="1" width="10.5703125" customWidth="1"/>
    <col min="2" max="2" width="27.5703125" customWidth="1"/>
    <col min="3" max="3" width="19.42578125" customWidth="1"/>
    <col min="4" max="4" width="27.140625" customWidth="1"/>
  </cols>
  <sheetData>
    <row r="2" spans="2:2" x14ac:dyDescent="0.25">
      <c r="B2" s="209" t="s">
        <v>4675</v>
      </c>
    </row>
    <row r="4" spans="2:2" x14ac:dyDescent="0.25">
      <c r="B4" s="201" t="s">
        <v>4676</v>
      </c>
    </row>
    <row r="25" spans="2:2" x14ac:dyDescent="0.25">
      <c r="B25" s="201" t="s">
        <v>4677</v>
      </c>
    </row>
    <row r="66" spans="2:4" x14ac:dyDescent="0.25">
      <c r="B66" s="201" t="s">
        <v>4678</v>
      </c>
      <c r="C66" s="200"/>
      <c r="D66" s="200"/>
    </row>
    <row r="67" spans="2:4" ht="15.75" thickBot="1" x14ac:dyDescent="0.3">
      <c r="B67" s="200"/>
      <c r="C67" s="200"/>
      <c r="D67" s="200"/>
    </row>
    <row r="68" spans="2:4" ht="31.5" thickTop="1" thickBot="1" x14ac:dyDescent="0.3">
      <c r="B68" s="202" t="s">
        <v>4679</v>
      </c>
      <c r="C68" s="202" t="s">
        <v>4680</v>
      </c>
      <c r="D68" s="202" t="s">
        <v>28</v>
      </c>
    </row>
    <row r="69" spans="2:4" ht="29.25" thickBot="1" x14ac:dyDescent="0.3">
      <c r="B69" s="203" t="s">
        <v>4681</v>
      </c>
      <c r="C69" s="204"/>
      <c r="D69" s="204"/>
    </row>
    <row r="70" spans="2:4" ht="29.25" thickBot="1" x14ac:dyDescent="0.3">
      <c r="B70" s="205" t="s">
        <v>4682</v>
      </c>
      <c r="C70" s="204" t="s">
        <v>61</v>
      </c>
      <c r="D70" s="206" t="s">
        <v>4683</v>
      </c>
    </row>
    <row r="71" spans="2:4" ht="29.25" thickBot="1" x14ac:dyDescent="0.3">
      <c r="B71" s="205" t="s">
        <v>4684</v>
      </c>
      <c r="C71" s="204" t="s">
        <v>4685</v>
      </c>
      <c r="D71" s="206" t="s">
        <v>4686</v>
      </c>
    </row>
    <row r="72" spans="2:4" ht="29.25" thickBot="1" x14ac:dyDescent="0.3">
      <c r="B72" s="203" t="s">
        <v>4687</v>
      </c>
      <c r="C72" s="204"/>
      <c r="D72" s="206" t="s">
        <v>4688</v>
      </c>
    </row>
    <row r="73" spans="2:4" ht="15.75" thickBot="1" x14ac:dyDescent="0.3">
      <c r="B73" s="205" t="s">
        <v>4689</v>
      </c>
      <c r="C73" s="204" t="s">
        <v>62</v>
      </c>
      <c r="D73" s="204"/>
    </row>
    <row r="74" spans="2:4" ht="15.75" thickBot="1" x14ac:dyDescent="0.3">
      <c r="B74" s="205" t="s">
        <v>4690</v>
      </c>
      <c r="C74" s="204" t="s">
        <v>3277</v>
      </c>
      <c r="D74" s="204"/>
    </row>
    <row r="75" spans="2:4" ht="15.75" thickBot="1" x14ac:dyDescent="0.3">
      <c r="B75" s="205" t="s">
        <v>4691</v>
      </c>
      <c r="C75" s="204" t="s">
        <v>3037</v>
      </c>
      <c r="D75" s="204"/>
    </row>
    <row r="76" spans="2:4" ht="15.75" thickBot="1" x14ac:dyDescent="0.3">
      <c r="B76" s="205" t="s">
        <v>4692</v>
      </c>
      <c r="C76" s="204" t="s">
        <v>4097</v>
      </c>
      <c r="D76" s="204"/>
    </row>
    <row r="77" spans="2:4" ht="15.75" thickBot="1" x14ac:dyDescent="0.3">
      <c r="B77" s="205" t="s">
        <v>4693</v>
      </c>
      <c r="C77" s="204" t="s">
        <v>4694</v>
      </c>
      <c r="D77" s="204"/>
    </row>
    <row r="78" spans="2:4" ht="15.75" thickBot="1" x14ac:dyDescent="0.3">
      <c r="B78" s="205" t="s">
        <v>4695</v>
      </c>
      <c r="C78" s="204" t="s">
        <v>4696</v>
      </c>
      <c r="D78" s="204"/>
    </row>
    <row r="79" spans="2:4" ht="43.5" thickBot="1" x14ac:dyDescent="0.3">
      <c r="B79" s="203" t="s">
        <v>4697</v>
      </c>
      <c r="C79" s="204"/>
      <c r="D79" s="204"/>
    </row>
    <row r="80" spans="2:4" ht="15.75" thickBot="1" x14ac:dyDescent="0.3">
      <c r="B80" s="205" t="s">
        <v>4698</v>
      </c>
      <c r="C80" s="204" t="s">
        <v>1804</v>
      </c>
      <c r="D80" s="204"/>
    </row>
    <row r="81" spans="2:4" ht="15.75" thickBot="1" x14ac:dyDescent="0.3">
      <c r="B81" s="205" t="s">
        <v>4699</v>
      </c>
      <c r="C81" s="204" t="s">
        <v>4700</v>
      </c>
      <c r="D81" s="204"/>
    </row>
    <row r="82" spans="2:4" ht="29.25" thickBot="1" x14ac:dyDescent="0.3">
      <c r="B82" s="205" t="s">
        <v>4701</v>
      </c>
      <c r="C82" s="204" t="s">
        <v>1986</v>
      </c>
      <c r="D82" s="204"/>
    </row>
    <row r="83" spans="2:4" ht="15.75" thickBot="1" x14ac:dyDescent="0.3">
      <c r="B83" s="205" t="s">
        <v>4702</v>
      </c>
      <c r="C83" s="204" t="s">
        <v>3739</v>
      </c>
      <c r="D83" s="204"/>
    </row>
    <row r="84" spans="2:4" ht="15.75" thickBot="1" x14ac:dyDescent="0.3">
      <c r="B84" s="205" t="s">
        <v>4703</v>
      </c>
      <c r="C84" s="204" t="s">
        <v>1977</v>
      </c>
      <c r="D84" s="204"/>
    </row>
    <row r="85" spans="2:4" ht="15.75" thickBot="1" x14ac:dyDescent="0.3">
      <c r="B85" s="205" t="s">
        <v>4704</v>
      </c>
      <c r="C85" s="204" t="s">
        <v>1168</v>
      </c>
      <c r="D85" s="204"/>
    </row>
    <row r="86" spans="2:4" ht="15.75" thickBot="1" x14ac:dyDescent="0.3">
      <c r="B86" s="205" t="s">
        <v>4705</v>
      </c>
      <c r="C86" s="204" t="s">
        <v>63</v>
      </c>
      <c r="D86" s="204"/>
    </row>
    <row r="87" spans="2:4" ht="15.75" thickBot="1" x14ac:dyDescent="0.3">
      <c r="B87" s="205" t="s">
        <v>4706</v>
      </c>
      <c r="C87" s="204" t="s">
        <v>1330</v>
      </c>
      <c r="D87" s="204"/>
    </row>
    <row r="88" spans="2:4" ht="29.25" thickBot="1" x14ac:dyDescent="0.3">
      <c r="B88" s="205" t="s">
        <v>4707</v>
      </c>
      <c r="C88" s="204" t="s">
        <v>1409</v>
      </c>
      <c r="D88" s="204"/>
    </row>
    <row r="89" spans="2:4" ht="15.75" thickBot="1" x14ac:dyDescent="0.3">
      <c r="B89" s="205" t="s">
        <v>4708</v>
      </c>
      <c r="C89" s="204" t="s">
        <v>976</v>
      </c>
      <c r="D89" s="204"/>
    </row>
    <row r="90" spans="2:4" ht="43.5" thickBot="1" x14ac:dyDescent="0.3">
      <c r="B90" s="203" t="s">
        <v>4709</v>
      </c>
      <c r="C90" s="204">
        <v>0</v>
      </c>
      <c r="D90" s="206" t="s">
        <v>4710</v>
      </c>
    </row>
    <row r="91" spans="2:4" ht="43.5" thickBot="1" x14ac:dyDescent="0.3">
      <c r="B91" s="203" t="s">
        <v>4711</v>
      </c>
      <c r="C91" s="204"/>
      <c r="D91" s="206"/>
    </row>
    <row r="92" spans="2:4" ht="15.75" thickBot="1" x14ac:dyDescent="0.3">
      <c r="B92" s="205" t="s">
        <v>50</v>
      </c>
      <c r="C92" s="204" t="s">
        <v>65</v>
      </c>
      <c r="D92" s="206"/>
    </row>
    <row r="93" spans="2:4" ht="15.75" thickBot="1" x14ac:dyDescent="0.3">
      <c r="B93" s="205" t="s">
        <v>967</v>
      </c>
      <c r="C93" s="204" t="s">
        <v>978</v>
      </c>
      <c r="D93" s="206"/>
    </row>
    <row r="94" spans="2:4" ht="15.75" thickBot="1" x14ac:dyDescent="0.3">
      <c r="B94" s="205" t="s">
        <v>4712</v>
      </c>
      <c r="C94" s="204" t="s">
        <v>1225</v>
      </c>
      <c r="D94" s="206" t="s">
        <v>4713</v>
      </c>
    </row>
    <row r="95" spans="2:4" ht="43.5" thickBot="1" x14ac:dyDescent="0.3">
      <c r="B95" s="203" t="s">
        <v>4714</v>
      </c>
      <c r="C95" s="204"/>
      <c r="D95" s="206" t="s">
        <v>4715</v>
      </c>
    </row>
    <row r="96" spans="2:4" ht="15.75" thickBot="1" x14ac:dyDescent="0.3">
      <c r="B96" s="205" t="s">
        <v>4716</v>
      </c>
      <c r="C96" s="204" t="s">
        <v>4717</v>
      </c>
      <c r="D96" s="204"/>
    </row>
    <row r="97" spans="2:4" ht="15.75" thickBot="1" x14ac:dyDescent="0.3">
      <c r="B97" s="205" t="s">
        <v>4718</v>
      </c>
      <c r="C97" s="204" t="s">
        <v>4719</v>
      </c>
      <c r="D97" s="204"/>
    </row>
    <row r="98" spans="2:4" ht="15.75" thickBot="1" x14ac:dyDescent="0.3">
      <c r="B98" s="205" t="s">
        <v>4720</v>
      </c>
      <c r="C98" s="204" t="s">
        <v>4721</v>
      </c>
      <c r="D98" s="204"/>
    </row>
    <row r="99" spans="2:4" ht="15.75" thickBot="1" x14ac:dyDescent="0.3">
      <c r="B99" s="205" t="s">
        <v>4722</v>
      </c>
      <c r="C99" s="204" t="s">
        <v>4723</v>
      </c>
      <c r="D99" s="204"/>
    </row>
    <row r="100" spans="2:4" ht="15.75" thickBot="1" x14ac:dyDescent="0.3">
      <c r="B100" s="205" t="s">
        <v>4724</v>
      </c>
      <c r="C100" s="204" t="s">
        <v>4725</v>
      </c>
      <c r="D100" s="204"/>
    </row>
    <row r="101" spans="2:4" ht="15.75" thickBot="1" x14ac:dyDescent="0.3">
      <c r="B101" s="205" t="s">
        <v>4726</v>
      </c>
      <c r="C101" s="204" t="s">
        <v>4727</v>
      </c>
      <c r="D101" s="204"/>
    </row>
    <row r="102" spans="2:4" ht="15.75" thickBot="1" x14ac:dyDescent="0.3">
      <c r="B102" s="205" t="s">
        <v>4728</v>
      </c>
      <c r="C102" s="204" t="s">
        <v>4729</v>
      </c>
      <c r="D102" s="204"/>
    </row>
    <row r="103" spans="2:4" ht="29.25" thickBot="1" x14ac:dyDescent="0.3">
      <c r="B103" s="205" t="s">
        <v>4695</v>
      </c>
      <c r="C103" s="204" t="s">
        <v>4696</v>
      </c>
      <c r="D103" s="206" t="s">
        <v>4730</v>
      </c>
    </row>
    <row r="104" spans="2:4" ht="43.5" thickBot="1" x14ac:dyDescent="0.3">
      <c r="B104" s="203" t="s">
        <v>4731</v>
      </c>
      <c r="C104" s="204"/>
      <c r="D104" s="206" t="s">
        <v>4732</v>
      </c>
    </row>
    <row r="105" spans="2:4" ht="15.75" thickBot="1" x14ac:dyDescent="0.3">
      <c r="B105" s="205" t="s">
        <v>4733</v>
      </c>
      <c r="C105" s="204" t="s">
        <v>4734</v>
      </c>
      <c r="D105" s="204"/>
    </row>
    <row r="106" spans="2:4" ht="15.75" thickBot="1" x14ac:dyDescent="0.3">
      <c r="B106" s="205" t="s">
        <v>4735</v>
      </c>
      <c r="C106" s="204" t="s">
        <v>4736</v>
      </c>
      <c r="D106" s="204"/>
    </row>
    <row r="107" spans="2:4" ht="15.75" thickBot="1" x14ac:dyDescent="0.3">
      <c r="B107" s="205" t="s">
        <v>4737</v>
      </c>
      <c r="C107" s="204" t="s">
        <v>4738</v>
      </c>
      <c r="D107" s="204"/>
    </row>
    <row r="108" spans="2:4" ht="15.75" thickBot="1" x14ac:dyDescent="0.3">
      <c r="B108" s="205" t="s">
        <v>4739</v>
      </c>
      <c r="C108" s="204" t="s">
        <v>4740</v>
      </c>
      <c r="D108" s="204"/>
    </row>
    <row r="109" spans="2:4" ht="15.75" thickBot="1" x14ac:dyDescent="0.3">
      <c r="B109" s="205" t="s">
        <v>4741</v>
      </c>
      <c r="C109" s="204" t="s">
        <v>4742</v>
      </c>
      <c r="D109" s="204"/>
    </row>
    <row r="110" spans="2:4" ht="15.75" thickBot="1" x14ac:dyDescent="0.3">
      <c r="B110" s="205" t="s">
        <v>4743</v>
      </c>
      <c r="C110" s="204" t="s">
        <v>4744</v>
      </c>
      <c r="D110" s="204"/>
    </row>
    <row r="111" spans="2:4" ht="15.75" thickBot="1" x14ac:dyDescent="0.3">
      <c r="B111" s="205" t="s">
        <v>4745</v>
      </c>
      <c r="C111" s="204" t="s">
        <v>4746</v>
      </c>
      <c r="D111" s="204"/>
    </row>
    <row r="112" spans="2:4" ht="15.75" thickBot="1" x14ac:dyDescent="0.3">
      <c r="B112" s="205" t="s">
        <v>4747</v>
      </c>
      <c r="C112" s="204" t="s">
        <v>4748</v>
      </c>
      <c r="D112" s="204"/>
    </row>
    <row r="113" spans="2:4" ht="15.75" thickBot="1" x14ac:dyDescent="0.3">
      <c r="B113" s="205" t="s">
        <v>4749</v>
      </c>
      <c r="C113" s="204" t="s">
        <v>4750</v>
      </c>
      <c r="D113" s="204"/>
    </row>
    <row r="114" spans="2:4" ht="15.75" thickBot="1" x14ac:dyDescent="0.3">
      <c r="B114" s="205" t="s">
        <v>4751</v>
      </c>
      <c r="C114" s="204" t="s">
        <v>4752</v>
      </c>
      <c r="D114" s="204"/>
    </row>
    <row r="115" spans="2:4" ht="15.75" thickBot="1" x14ac:dyDescent="0.3">
      <c r="B115" s="205" t="s">
        <v>4753</v>
      </c>
      <c r="C115" s="204" t="s">
        <v>4754</v>
      </c>
      <c r="D115" s="204"/>
    </row>
    <row r="116" spans="2:4" ht="15.75" thickBot="1" x14ac:dyDescent="0.3">
      <c r="B116" s="205" t="s">
        <v>4755</v>
      </c>
      <c r="C116" s="204" t="s">
        <v>4756</v>
      </c>
      <c r="D116" s="204"/>
    </row>
    <row r="117" spans="2:4" ht="29.25" thickBot="1" x14ac:dyDescent="0.3">
      <c r="B117" s="205" t="s">
        <v>4695</v>
      </c>
      <c r="C117" s="204" t="s">
        <v>4696</v>
      </c>
      <c r="D117" s="206" t="s">
        <v>4730</v>
      </c>
    </row>
    <row r="118" spans="2:4" ht="57.75" thickBot="1" x14ac:dyDescent="0.3">
      <c r="B118" s="203" t="s">
        <v>4757</v>
      </c>
      <c r="C118" s="204"/>
      <c r="D118" s="206" t="s">
        <v>4758</v>
      </c>
    </row>
    <row r="119" spans="2:4" ht="29.25" thickBot="1" x14ac:dyDescent="0.3">
      <c r="B119" s="205" t="s">
        <v>4759</v>
      </c>
      <c r="C119" s="204" t="s">
        <v>4760</v>
      </c>
      <c r="D119" s="204"/>
    </row>
    <row r="120" spans="2:4" ht="29.25" thickBot="1" x14ac:dyDescent="0.3">
      <c r="B120" s="205" t="s">
        <v>4761</v>
      </c>
      <c r="C120" s="204" t="s">
        <v>4762</v>
      </c>
      <c r="D120" s="204"/>
    </row>
    <row r="121" spans="2:4" ht="29.25" thickBot="1" x14ac:dyDescent="0.3">
      <c r="B121" s="205" t="s">
        <v>4763</v>
      </c>
      <c r="C121" s="204" t="s">
        <v>4764</v>
      </c>
      <c r="D121" s="204"/>
    </row>
    <row r="122" spans="2:4" ht="29.25" thickBot="1" x14ac:dyDescent="0.3">
      <c r="B122" s="205" t="s">
        <v>4765</v>
      </c>
      <c r="C122" s="204" t="s">
        <v>57</v>
      </c>
      <c r="D122" s="204"/>
    </row>
    <row r="123" spans="2:4" ht="29.25" thickBot="1" x14ac:dyDescent="0.3">
      <c r="B123" s="205" t="s">
        <v>4766</v>
      </c>
      <c r="C123" s="204" t="s">
        <v>4767</v>
      </c>
      <c r="D123" s="204"/>
    </row>
    <row r="124" spans="2:4" ht="29.25" thickBot="1" x14ac:dyDescent="0.3">
      <c r="B124" s="205" t="s">
        <v>4768</v>
      </c>
      <c r="C124" s="204" t="s">
        <v>4769</v>
      </c>
      <c r="D124" s="204"/>
    </row>
    <row r="125" spans="2:4" ht="29.25" thickBot="1" x14ac:dyDescent="0.3">
      <c r="B125" s="205" t="s">
        <v>4770</v>
      </c>
      <c r="C125" s="204" t="s">
        <v>4771</v>
      </c>
      <c r="D125" s="204"/>
    </row>
    <row r="126" spans="2:4" ht="29.25" thickBot="1" x14ac:dyDescent="0.3">
      <c r="B126" s="205" t="s">
        <v>4772</v>
      </c>
      <c r="C126" s="204" t="s">
        <v>4773</v>
      </c>
      <c r="D126" s="204"/>
    </row>
    <row r="127" spans="2:4" ht="29.25" thickBot="1" x14ac:dyDescent="0.3">
      <c r="B127" s="205" t="s">
        <v>4774</v>
      </c>
      <c r="C127" s="204" t="s">
        <v>4775</v>
      </c>
      <c r="D127" s="204"/>
    </row>
    <row r="128" spans="2:4" ht="29.25" thickBot="1" x14ac:dyDescent="0.3">
      <c r="B128" s="205" t="s">
        <v>4695</v>
      </c>
      <c r="C128" s="204" t="s">
        <v>4696</v>
      </c>
      <c r="D128" s="206" t="s">
        <v>4730</v>
      </c>
    </row>
    <row r="129" spans="2:4" ht="43.5" thickBot="1" x14ac:dyDescent="0.3">
      <c r="B129" s="203" t="s">
        <v>4776</v>
      </c>
      <c r="C129" s="204"/>
      <c r="D129" s="204"/>
    </row>
    <row r="130" spans="2:4" ht="15.75" thickBot="1" x14ac:dyDescent="0.3">
      <c r="B130" s="205" t="s">
        <v>4777</v>
      </c>
      <c r="C130" s="204" t="s">
        <v>4778</v>
      </c>
      <c r="D130" s="204"/>
    </row>
    <row r="131" spans="2:4" ht="15.75" thickBot="1" x14ac:dyDescent="0.3">
      <c r="B131" s="205" t="s">
        <v>4779</v>
      </c>
      <c r="C131" s="204" t="s">
        <v>4780</v>
      </c>
      <c r="D131" s="204"/>
    </row>
    <row r="132" spans="2:4" ht="29.25" thickBot="1" x14ac:dyDescent="0.3">
      <c r="B132" s="205" t="s">
        <v>4695</v>
      </c>
      <c r="C132" s="204" t="s">
        <v>4696</v>
      </c>
      <c r="D132" s="206" t="s">
        <v>4730</v>
      </c>
    </row>
    <row r="133" spans="2:4" ht="43.5" thickBot="1" x14ac:dyDescent="0.3">
      <c r="B133" s="203" t="s">
        <v>4781</v>
      </c>
      <c r="C133" s="204"/>
      <c r="D133" s="206" t="s">
        <v>4782</v>
      </c>
    </row>
    <row r="134" spans="2:4" ht="29.25" thickBot="1" x14ac:dyDescent="0.3">
      <c r="B134" s="205" t="s">
        <v>4783</v>
      </c>
      <c r="C134" s="204" t="s">
        <v>20</v>
      </c>
      <c r="D134" s="204"/>
    </row>
    <row r="135" spans="2:4" ht="29.25" thickBot="1" x14ac:dyDescent="0.3">
      <c r="B135" s="205" t="s">
        <v>4784</v>
      </c>
      <c r="C135" s="204" t="s">
        <v>4785</v>
      </c>
      <c r="D135" s="204"/>
    </row>
    <row r="136" spans="2:4" ht="29.25" thickBot="1" x14ac:dyDescent="0.3">
      <c r="B136" s="205" t="s">
        <v>4786</v>
      </c>
      <c r="C136" s="204" t="s">
        <v>4787</v>
      </c>
      <c r="D136" s="204"/>
    </row>
    <row r="137" spans="2:4" ht="29.25" thickBot="1" x14ac:dyDescent="0.3">
      <c r="B137" s="205" t="s">
        <v>4788</v>
      </c>
      <c r="C137" s="204" t="s">
        <v>4789</v>
      </c>
      <c r="D137" s="204"/>
    </row>
    <row r="138" spans="2:4" ht="15.75" thickBot="1" x14ac:dyDescent="0.3">
      <c r="B138" s="205" t="s">
        <v>4790</v>
      </c>
      <c r="C138" s="204" t="s">
        <v>4644</v>
      </c>
      <c r="D138" s="204"/>
    </row>
    <row r="139" spans="2:4" ht="15.75" thickBot="1" x14ac:dyDescent="0.3">
      <c r="B139" s="205" t="s">
        <v>4791</v>
      </c>
      <c r="C139" s="204" t="s">
        <v>4792</v>
      </c>
      <c r="D139" s="204"/>
    </row>
    <row r="140" spans="2:4" ht="15.75" thickBot="1" x14ac:dyDescent="0.3">
      <c r="B140" s="205" t="s">
        <v>4793</v>
      </c>
      <c r="C140" s="204" t="s">
        <v>4794</v>
      </c>
      <c r="D140" s="204"/>
    </row>
    <row r="141" spans="2:4" ht="15.75" thickBot="1" x14ac:dyDescent="0.3">
      <c r="B141" s="205" t="s">
        <v>4795</v>
      </c>
      <c r="C141" s="204" t="s">
        <v>4796</v>
      </c>
      <c r="D141" s="204"/>
    </row>
    <row r="142" spans="2:4" ht="15.75" thickBot="1" x14ac:dyDescent="0.3">
      <c r="B142" s="205" t="s">
        <v>4797</v>
      </c>
      <c r="C142" s="204" t="s">
        <v>4798</v>
      </c>
      <c r="D142" s="204"/>
    </row>
    <row r="143" spans="2:4" ht="29.25" thickBot="1" x14ac:dyDescent="0.3">
      <c r="B143" s="205" t="s">
        <v>4695</v>
      </c>
      <c r="C143" s="204" t="s">
        <v>4696</v>
      </c>
      <c r="D143" s="206" t="s">
        <v>4730</v>
      </c>
    </row>
    <row r="144" spans="2:4" ht="43.5" thickBot="1" x14ac:dyDescent="0.3">
      <c r="B144" s="203" t="s">
        <v>4799</v>
      </c>
      <c r="C144" s="204"/>
      <c r="D144" s="206" t="s">
        <v>4800</v>
      </c>
    </row>
    <row r="145" spans="1:4" ht="15.75" thickBot="1" x14ac:dyDescent="0.3">
      <c r="B145" s="205" t="s">
        <v>4801</v>
      </c>
      <c r="C145" s="204" t="s">
        <v>4802</v>
      </c>
      <c r="D145" s="206"/>
    </row>
    <row r="146" spans="1:4" ht="15.75" thickBot="1" x14ac:dyDescent="0.3">
      <c r="B146" s="205" t="s">
        <v>4803</v>
      </c>
      <c r="C146" s="204" t="s">
        <v>4804</v>
      </c>
      <c r="D146" s="206"/>
    </row>
    <row r="147" spans="1:4" ht="15.75" thickBot="1" x14ac:dyDescent="0.3">
      <c r="B147" s="205" t="s">
        <v>4805</v>
      </c>
      <c r="C147" s="204" t="s">
        <v>4806</v>
      </c>
      <c r="D147" s="206"/>
    </row>
    <row r="148" spans="1:4" ht="15.75" thickBot="1" x14ac:dyDescent="0.3">
      <c r="B148" s="205" t="s">
        <v>4807</v>
      </c>
      <c r="C148" s="204" t="s">
        <v>4808</v>
      </c>
      <c r="D148" s="206" t="s">
        <v>4809</v>
      </c>
    </row>
    <row r="149" spans="1:4" ht="15.75" thickBot="1" x14ac:dyDescent="0.3">
      <c r="B149" s="205" t="s">
        <v>4810</v>
      </c>
      <c r="C149" s="204" t="s">
        <v>4811</v>
      </c>
      <c r="D149" s="206" t="s">
        <v>4812</v>
      </c>
    </row>
    <row r="150" spans="1:4" ht="15.75" thickBot="1" x14ac:dyDescent="0.3">
      <c r="B150" s="205" t="s">
        <v>4813</v>
      </c>
      <c r="C150" s="204" t="s">
        <v>4814</v>
      </c>
      <c r="D150" s="206" t="s">
        <v>4815</v>
      </c>
    </row>
    <row r="151" spans="1:4" ht="29.25" thickBot="1" x14ac:dyDescent="0.3">
      <c r="B151" s="205" t="s">
        <v>4695</v>
      </c>
      <c r="C151" s="204" t="s">
        <v>4696</v>
      </c>
      <c r="D151" s="206" t="s">
        <v>4730</v>
      </c>
    </row>
    <row r="152" spans="1:4" ht="57.75" thickBot="1" x14ac:dyDescent="0.3">
      <c r="B152" s="207" t="s">
        <v>4816</v>
      </c>
      <c r="C152" s="208">
        <v>1</v>
      </c>
      <c r="D152" s="208" t="s">
        <v>4817</v>
      </c>
    </row>
    <row r="154" spans="1:4" x14ac:dyDescent="0.25">
      <c r="A154" s="272">
        <v>41898</v>
      </c>
      <c r="B154" s="272" t="s">
        <v>4818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3A2ECC659B7C48AB0AD61B3802BD54" ma:contentTypeVersion="0" ma:contentTypeDescription="Create a new document." ma:contentTypeScope="" ma:versionID="487f792cfc71e9ac117cc3d1b24b1a8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662FF9-CEEA-44B2-8DCB-AECA653CEDFE}"/>
</file>

<file path=customXml/itemProps2.xml><?xml version="1.0" encoding="utf-8"?>
<ds:datastoreItem xmlns:ds="http://schemas.openxmlformats.org/officeDocument/2006/customXml" ds:itemID="{FAD24F30-CBFD-4060-BDCC-8DCE89073DBE}"/>
</file>

<file path=customXml/itemProps3.xml><?xml version="1.0" encoding="utf-8"?>
<ds:datastoreItem xmlns:ds="http://schemas.openxmlformats.org/officeDocument/2006/customXml" ds:itemID="{4E3D7234-773E-40E6-8790-FE5D29235275}"/>
</file>

<file path=customXml/itemProps4.xml><?xml version="1.0" encoding="utf-8"?>
<ds:datastoreItem xmlns:ds="http://schemas.openxmlformats.org/officeDocument/2006/customXml" ds:itemID="{4E9F6B79-29B7-4D13-A688-9C65B905EF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Commercial</vt:lpstr>
      <vt:lpstr>Residential</vt:lpstr>
      <vt:lpstr>Multi Family</vt:lpstr>
      <vt:lpstr>Glossary</vt:lpstr>
      <vt:lpstr>Measure Code</vt:lpstr>
      <vt:lpstr>Commercial!Print_Area</vt:lpstr>
      <vt:lpstr>Residential!Print_Area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groemer</dc:creator>
  <cp:keywords/>
  <dc:description/>
  <cp:lastModifiedBy>April Desclos</cp:lastModifiedBy>
  <cp:revision/>
  <dcterms:created xsi:type="dcterms:W3CDTF">2008-11-10T20:36:00Z</dcterms:created>
  <dcterms:modified xsi:type="dcterms:W3CDTF">2016-12-22T17:45:33Z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CPolicyLabelValue">
    <vt:lpwstr>2.0</vt:lpwstr>
  </property>
  <property fmtid="{D5CDD505-2E9C-101B-9397-08002B2CF9AE}" pid="3" name="ContentTypeId">
    <vt:lpwstr>0x010100083A2ECC659B7C48AB0AD61B3802BD54</vt:lpwstr>
  </property>
  <property fmtid="{D5CDD505-2E9C-101B-9397-08002B2CF9AE}" pid="4" name="ProgramYear">
    <vt:lpwstr/>
  </property>
  <property fmtid="{D5CDD505-2E9C-101B-9397-08002B2CF9AE}" pid="5" name="ProgramName">
    <vt:lpwstr/>
  </property>
  <property fmtid="{D5CDD505-2E9C-101B-9397-08002B2CF9AE}" pid="6" name="ClientName">
    <vt:lpwstr/>
  </property>
</Properties>
</file>