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1640" tabRatio="898" activeTab="2"/>
  </bookViews>
  <sheets>
    <sheet name="Introduction" sheetId="1" r:id="rId1"/>
    <sheet name="Compressor Factors" sheetId="2" r:id="rId2"/>
    <sheet name="Load_No Load" sheetId="3" r:id="rId3"/>
  </sheets>
  <externalReferences>
    <externalReference r:id="rId6"/>
  </externalReferences>
  <definedNames>
    <definedName name="Customer_SignOff">#REF!</definedName>
    <definedName name="DOER_on_peak_avoided_costs">#REF!</definedName>
    <definedName name="peak">#REF!</definedName>
    <definedName name="Print_Base_Case_Profile">#REF!</definedName>
    <definedName name="Print_BaseCaseProfile">#REF!</definedName>
  </definedNames>
  <calcPr fullCalcOnLoad="1"/>
</workbook>
</file>

<file path=xl/sharedStrings.xml><?xml version="1.0" encoding="utf-8"?>
<sst xmlns="http://schemas.openxmlformats.org/spreadsheetml/2006/main" count="45" uniqueCount="33">
  <si>
    <t>Full Load kW</t>
  </si>
  <si>
    <t>% Capacity</t>
  </si>
  <si>
    <t>BHP</t>
  </si>
  <si>
    <t>Flowrate (CFM)</t>
  </si>
  <si>
    <t>Pressure (psi)</t>
  </si>
  <si>
    <t>Control Scheme</t>
  </si>
  <si>
    <t>Modulating w/ BD</t>
  </si>
  <si>
    <t>Full Load kW:</t>
  </si>
  <si>
    <t>Smoothed Composite Load Distribution (3-point rolling average):</t>
  </si>
  <si>
    <t># of Shifts:</t>
  </si>
  <si>
    <t>Operating Hours:</t>
  </si>
  <si>
    <t>Annual kWh</t>
  </si>
  <si>
    <t>Load/No Load w/ 1 gal/CFM</t>
  </si>
  <si>
    <t>Variable Speed w/ Unloading</t>
  </si>
  <si>
    <t>Load/No Load w/ 5 gal/CFM</t>
  </si>
  <si>
    <t>Composite Load Distribution:</t>
  </si>
  <si>
    <t>Source: DOE</t>
  </si>
  <si>
    <t>Air Compressor Part Load Power Curves (% Full Load kW vs. % Capacity)</t>
  </si>
  <si>
    <t>"Compressor Factors"</t>
  </si>
  <si>
    <t>TOTAL HOURS</t>
  </si>
  <si>
    <t>Total BHP * HOURS:</t>
  </si>
  <si>
    <t>Average % Compressor Capacity</t>
  </si>
  <si>
    <t>Example Compressor Annual kWh Consumption</t>
  </si>
  <si>
    <t>Modulating w/BD %Full Load kWh/%Capacity</t>
  </si>
  <si>
    <t>Load/No Load w/ 3 gal/CFM</t>
  </si>
  <si>
    <t>Introduction:</t>
  </si>
  <si>
    <t>Compressor ID #</t>
  </si>
  <si>
    <r>
      <t xml:space="preserve">The load profile data in the </t>
    </r>
    <r>
      <rPr>
        <sz val="10"/>
        <color indexed="12"/>
        <rFont val="Arial"/>
        <family val="2"/>
      </rPr>
      <t>"Compressor Factors"</t>
    </r>
    <r>
      <rPr>
        <sz val="10"/>
        <rFont val="Arial"/>
        <family val="0"/>
      </rPr>
      <t xml:space="preserve"> tab was collected from 50 facilities on Long Island, NY employing air compressors less than or equal to 40 hp as part of the Long Island Power Authority's Clean Energy Initiative. The data was collected from 2002 to 2005 in the process of performing custom compressed air system projects as part of their Commercial Construction Program.  The number of compressor run hours at a given capacity from a typical work day were recorded and tabulated in the following sheet.
These load profiles were weighted by compressor motor bhp and used to determine the </t>
    </r>
    <r>
      <rPr>
        <sz val="10"/>
        <color indexed="12"/>
        <rFont val="Arial"/>
        <family val="2"/>
      </rPr>
      <t>average percent capacity</t>
    </r>
    <r>
      <rPr>
        <sz val="10"/>
        <rFont val="Arial"/>
        <family val="0"/>
      </rPr>
      <t xml:space="preserve"> for a small air compressor.
DOE part load curves for various compressor types were used in conjunction with the collected data to develop "compressor factors." The percent full load compressor kW from DOE data was multiplied against the percent total compressor operating hours for each percent capacity bin. The results were then added to obtain the "compressor factors" for each of the given compressor types.  Therefore, the "compressor factors" incorporate average demand curves and part load curves.  When multiplied against total operating hours and full load kW for a given compressor, the result is a reliable estimate of a small compressor's annual kWh consumption.</t>
    </r>
  </si>
  <si>
    <t>= Green cells denote interpolated values</t>
  </si>
  <si>
    <t>Source data</t>
  </si>
  <si>
    <t>Compressor Factor</t>
  </si>
  <si>
    <t>Polynomial Trendline</t>
  </si>
  <si>
    <t>Gal/CFM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</si>
</sst>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s>
  <fonts count="14">
    <font>
      <sz val="10"/>
      <name val="Arial"/>
      <family val="0"/>
    </font>
    <font>
      <sz val="8"/>
      <name val="Arial"/>
      <family val="0"/>
    </font>
    <font>
      <sz val="10"/>
      <color indexed="10"/>
      <name val="Arial"/>
      <family val="0"/>
    </font>
    <font>
      <sz val="11.25"/>
      <name val="Arial"/>
      <family val="0"/>
    </font>
    <font>
      <b/>
      <sz val="11.25"/>
      <name val="Arial"/>
      <family val="0"/>
    </font>
    <font>
      <sz val="10.75"/>
      <name val="Arial"/>
      <family val="0"/>
    </font>
    <font>
      <b/>
      <sz val="10.75"/>
      <name val="Arial"/>
      <family val="0"/>
    </font>
    <font>
      <b/>
      <sz val="14"/>
      <name val="Arial"/>
      <family val="2"/>
    </font>
    <font>
      <b/>
      <sz val="13.75"/>
      <name val="Arial"/>
      <family val="0"/>
    </font>
    <font>
      <b/>
      <sz val="10"/>
      <name val="Arial"/>
      <family val="2"/>
    </font>
    <font>
      <sz val="10"/>
      <color indexed="12"/>
      <name val="Arial"/>
      <family val="2"/>
    </font>
    <font>
      <vertAlign val="superscript"/>
      <sz val="10"/>
      <name val="Arial"/>
      <family val="0"/>
    </font>
    <font>
      <sz val="10"/>
      <name val="Times New Roman"/>
      <family val="1"/>
    </font>
    <font>
      <b/>
      <sz val="12"/>
      <name val="Arial"/>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1" xfId="0" applyBorder="1" applyAlignment="1">
      <alignment/>
    </xf>
    <xf numFmtId="9" fontId="0" fillId="0" borderId="2" xfId="19" applyBorder="1" applyAlignment="1">
      <alignment/>
    </xf>
    <xf numFmtId="9" fontId="0" fillId="0" borderId="0" xfId="19" applyAlignment="1">
      <alignment/>
    </xf>
    <xf numFmtId="0" fontId="0" fillId="0" borderId="3"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xf>
    <xf numFmtId="0" fontId="0" fillId="0" borderId="0" xfId="0"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0" fillId="0" borderId="0"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0" borderId="8" xfId="0" applyBorder="1" applyAlignment="1">
      <alignment/>
    </xf>
    <xf numFmtId="0" fontId="0" fillId="2" borderId="8" xfId="0" applyFill="1" applyBorder="1" applyAlignment="1">
      <alignment/>
    </xf>
    <xf numFmtId="0" fontId="0" fillId="2" borderId="9" xfId="0" applyFill="1" applyBorder="1" applyAlignment="1">
      <alignment/>
    </xf>
    <xf numFmtId="164" fontId="0" fillId="0" borderId="0" xfId="0" applyNumberFormat="1" applyAlignment="1">
      <alignment/>
    </xf>
    <xf numFmtId="9" fontId="0" fillId="0" borderId="0" xfId="19" applyBorder="1" applyAlignment="1">
      <alignment/>
    </xf>
    <xf numFmtId="9" fontId="0" fillId="0" borderId="8" xfId="19" applyBorder="1" applyAlignment="1">
      <alignment/>
    </xf>
    <xf numFmtId="2" fontId="0" fillId="2" borderId="0" xfId="0" applyNumberFormat="1" applyFill="1" applyAlignment="1">
      <alignment/>
    </xf>
    <xf numFmtId="2" fontId="0" fillId="2" borderId="3" xfId="0" applyNumberFormat="1" applyFill="1" applyBorder="1" applyAlignment="1">
      <alignment/>
    </xf>
    <xf numFmtId="0" fontId="0" fillId="0" borderId="8" xfId="0" applyBorder="1" applyAlignment="1">
      <alignment horizontal="right"/>
    </xf>
    <xf numFmtId="0" fontId="0" fillId="0" borderId="6" xfId="0" applyFill="1" applyBorder="1" applyAlignment="1">
      <alignment horizontal="right"/>
    </xf>
    <xf numFmtId="0" fontId="0" fillId="0" borderId="0" xfId="0" applyAlignment="1">
      <alignment horizontal="right"/>
    </xf>
    <xf numFmtId="9" fontId="0" fillId="0" borderId="0" xfId="0" applyNumberFormat="1" applyAlignment="1">
      <alignment/>
    </xf>
    <xf numFmtId="9" fontId="2" fillId="0" borderId="1" xfId="0" applyNumberFormat="1" applyFont="1" applyBorder="1" applyAlignment="1">
      <alignment/>
    </xf>
    <xf numFmtId="9" fontId="2" fillId="0" borderId="8" xfId="0" applyNumberFormat="1" applyFont="1" applyBorder="1" applyAlignment="1">
      <alignment/>
    </xf>
    <xf numFmtId="9" fontId="0" fillId="0" borderId="1" xfId="19" applyBorder="1" applyAlignment="1">
      <alignment/>
    </xf>
    <xf numFmtId="9" fontId="0" fillId="0" borderId="0" xfId="0" applyNumberFormat="1" applyFont="1" applyAlignment="1">
      <alignment/>
    </xf>
    <xf numFmtId="0" fontId="0" fillId="0" borderId="0" xfId="0" applyBorder="1" applyAlignment="1">
      <alignment horizontal="center"/>
    </xf>
    <xf numFmtId="0" fontId="0" fillId="0" borderId="0" xfId="0" applyAlignment="1">
      <alignment horizontal="center"/>
    </xf>
    <xf numFmtId="10" fontId="0" fillId="0" borderId="1" xfId="19" applyNumberFormat="1" applyBorder="1" applyAlignment="1">
      <alignment/>
    </xf>
    <xf numFmtId="10" fontId="0" fillId="0" borderId="0" xfId="19" applyNumberFormat="1" applyAlignment="1">
      <alignment/>
    </xf>
    <xf numFmtId="10" fontId="0" fillId="0" borderId="8" xfId="19" applyNumberFormat="1" applyBorder="1" applyAlignment="1">
      <alignment/>
    </xf>
    <xf numFmtId="3" fontId="0" fillId="0" borderId="0" xfId="0" applyNumberFormat="1" applyAlignment="1">
      <alignment/>
    </xf>
    <xf numFmtId="164" fontId="0" fillId="0" borderId="1" xfId="19" applyNumberFormat="1" applyBorder="1" applyAlignment="1">
      <alignment/>
    </xf>
    <xf numFmtId="164" fontId="0" fillId="0" borderId="0" xfId="19" applyNumberFormat="1" applyAlignment="1">
      <alignment/>
    </xf>
    <xf numFmtId="164" fontId="0" fillId="0" borderId="8" xfId="19" applyNumberFormat="1" applyBorder="1" applyAlignment="1">
      <alignment/>
    </xf>
    <xf numFmtId="44" fontId="0" fillId="0" borderId="0" xfId="17" applyAlignment="1">
      <alignment/>
    </xf>
    <xf numFmtId="0" fontId="2" fillId="0" borderId="1" xfId="0" applyFont="1" applyBorder="1" applyAlignment="1">
      <alignment/>
    </xf>
    <xf numFmtId="164" fontId="0" fillId="2" borderId="0" xfId="0" applyNumberFormat="1" applyFont="1" applyFill="1" applyAlignment="1">
      <alignment/>
    </xf>
    <xf numFmtId="0" fontId="9" fillId="0" borderId="0" xfId="0" applyFont="1" applyAlignment="1">
      <alignment horizontal="left"/>
    </xf>
    <xf numFmtId="0" fontId="2" fillId="0" borderId="0" xfId="0" applyFont="1" applyAlignment="1">
      <alignment horizontal="right"/>
    </xf>
    <xf numFmtId="1" fontId="0" fillId="0" borderId="1" xfId="19" applyNumberFormat="1" applyBorder="1" applyAlignment="1">
      <alignment/>
    </xf>
    <xf numFmtId="1" fontId="0" fillId="0" borderId="0" xfId="19" applyNumberFormat="1" applyBorder="1" applyAlignment="1">
      <alignment/>
    </xf>
    <xf numFmtId="1" fontId="0" fillId="0" borderId="8" xfId="19" applyNumberFormat="1" applyBorder="1" applyAlignment="1">
      <alignment/>
    </xf>
    <xf numFmtId="1" fontId="0" fillId="0" borderId="0" xfId="0" applyNumberFormat="1" applyAlignment="1">
      <alignment/>
    </xf>
    <xf numFmtId="164" fontId="0" fillId="0" borderId="0" xfId="0" applyNumberFormat="1" applyFont="1" applyFill="1" applyAlignment="1">
      <alignment/>
    </xf>
    <xf numFmtId="0" fontId="0" fillId="0" borderId="1" xfId="0" applyBorder="1" applyAlignment="1">
      <alignment horizontal="right"/>
    </xf>
    <xf numFmtId="0" fontId="0" fillId="3" borderId="0" xfId="0" applyFill="1" applyBorder="1" applyAlignment="1">
      <alignment/>
    </xf>
    <xf numFmtId="0" fontId="0" fillId="0" borderId="0" xfId="0" applyBorder="1" applyAlignment="1">
      <alignment horizontal="right"/>
    </xf>
    <xf numFmtId="0" fontId="0" fillId="0" borderId="8" xfId="0" applyFill="1" applyBorder="1" applyAlignment="1">
      <alignment/>
    </xf>
    <xf numFmtId="0" fontId="9" fillId="0" borderId="0" xfId="0" applyFont="1" applyBorder="1" applyAlignment="1">
      <alignment horizontal="right"/>
    </xf>
    <xf numFmtId="3" fontId="0" fillId="2" borderId="0" xfId="0" applyNumberFormat="1" applyFill="1" applyBorder="1" applyAlignment="1">
      <alignment horizontal="right"/>
    </xf>
    <xf numFmtId="3" fontId="0" fillId="0" borderId="8" xfId="0" applyNumberFormat="1" applyBorder="1" applyAlignment="1">
      <alignment/>
    </xf>
    <xf numFmtId="3" fontId="0" fillId="2" borderId="3" xfId="0" applyNumberFormat="1" applyFill="1" applyBorder="1" applyAlignment="1">
      <alignment horizontal="right"/>
    </xf>
    <xf numFmtId="3" fontId="0" fillId="0" borderId="9"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horizontal="right"/>
    </xf>
    <xf numFmtId="2" fontId="0" fillId="0" borderId="1" xfId="0" applyNumberFormat="1" applyBorder="1" applyAlignment="1">
      <alignment/>
    </xf>
    <xf numFmtId="2" fontId="0" fillId="0" borderId="0" xfId="0" applyNumberFormat="1" applyAlignment="1">
      <alignment/>
    </xf>
    <xf numFmtId="2" fontId="0" fillId="0" borderId="8" xfId="0" applyNumberFormat="1" applyBorder="1" applyAlignment="1">
      <alignment/>
    </xf>
    <xf numFmtId="9" fontId="0" fillId="2" borderId="1" xfId="19" applyFill="1" applyBorder="1" applyAlignment="1">
      <alignment/>
    </xf>
    <xf numFmtId="0" fontId="0" fillId="0" borderId="0" xfId="0" applyFont="1" applyAlignment="1">
      <alignment horizontal="right"/>
    </xf>
    <xf numFmtId="164" fontId="0" fillId="0" borderId="8" xfId="0" applyNumberFormat="1" applyFont="1" applyFill="1" applyBorder="1" applyAlignment="1">
      <alignment/>
    </xf>
    <xf numFmtId="0" fontId="9" fillId="0" borderId="0" xfId="0" applyFont="1" applyAlignment="1">
      <alignment/>
    </xf>
    <xf numFmtId="9" fontId="0" fillId="4" borderId="0" xfId="19" applyFill="1" applyAlignment="1">
      <alignment/>
    </xf>
    <xf numFmtId="0" fontId="2" fillId="4" borderId="1" xfId="0" applyFont="1" applyFill="1" applyBorder="1" applyAlignment="1">
      <alignment/>
    </xf>
    <xf numFmtId="0" fontId="0" fillId="0" borderId="0" xfId="0" applyAlignment="1">
      <alignment wrapText="1"/>
    </xf>
    <xf numFmtId="0" fontId="2" fillId="0" borderId="0" xfId="0" applyFont="1" applyFill="1" applyBorder="1" applyAlignment="1" quotePrefix="1">
      <alignment/>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BHP Weighted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Factors'!$H$76:$AB$76</c:f>
              <c:numCache>
                <c:ptCount val="21"/>
                <c:pt idx="0">
                  <c:v>0.060806348867536254</c:v>
                </c:pt>
                <c:pt idx="1">
                  <c:v>0.0575153502116178</c:v>
                </c:pt>
                <c:pt idx="2">
                  <c:v>0.11649609949538572</c:v>
                </c:pt>
                <c:pt idx="3">
                  <c:v>0.04069348604056257</c:v>
                </c:pt>
                <c:pt idx="4">
                  <c:v>0.05019877731937445</c:v>
                </c:pt>
                <c:pt idx="5">
                  <c:v>0.09030026714871277</c:v>
                </c:pt>
                <c:pt idx="6">
                  <c:v>0.05181634443173367</c:v>
                </c:pt>
                <c:pt idx="7">
                  <c:v>0.08322549552584271</c:v>
                </c:pt>
                <c:pt idx="8">
                  <c:v>0.0516975282907485</c:v>
                </c:pt>
                <c:pt idx="9">
                  <c:v>0.09106214959660877</c:v>
                </c:pt>
                <c:pt idx="10">
                  <c:v>0.06196678651115787</c:v>
                </c:pt>
                <c:pt idx="11">
                  <c:v>0.05228744000827125</c:v>
                </c:pt>
                <c:pt idx="12">
                  <c:v>0.044718643378147155</c:v>
                </c:pt>
                <c:pt idx="13">
                  <c:v>0.06324770789072583</c:v>
                </c:pt>
                <c:pt idx="14">
                  <c:v>0.044012000013340755</c:v>
                </c:pt>
                <c:pt idx="15">
                  <c:v>0.021132597145744458</c:v>
                </c:pt>
                <c:pt idx="16">
                  <c:v>0.017597295828010926</c:v>
                </c:pt>
                <c:pt idx="17">
                  <c:v>0.0012256822964783727</c:v>
                </c:pt>
                <c:pt idx="18">
                  <c:v>0</c:v>
                </c:pt>
                <c:pt idx="19">
                  <c:v>0</c:v>
                </c:pt>
                <c:pt idx="20">
                  <c:v>0</c:v>
                </c:pt>
              </c:numCache>
            </c:numRef>
          </c:yVal>
          <c:smooth val="0"/>
        </c:ser>
        <c:axId val="25932516"/>
        <c:axId val="32066053"/>
      </c:scatterChart>
      <c:valAx>
        <c:axId val="25932516"/>
        <c:scaling>
          <c:orientation val="minMax"/>
          <c:max val="1"/>
        </c:scaling>
        <c:axPos val="b"/>
        <c:title>
          <c:tx>
            <c:rich>
              <a:bodyPr vert="horz" rot="0" anchor="ctr"/>
              <a:lstStyle/>
              <a:p>
                <a:pPr algn="ctr">
                  <a:defRPr/>
                </a:pPr>
                <a:r>
                  <a:rPr lang="en-US" cap="none" sz="112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32066053"/>
        <c:crosses val="autoZero"/>
        <c:crossBetween val="midCat"/>
        <c:dispUnits/>
      </c:valAx>
      <c:valAx>
        <c:axId val="32066053"/>
        <c:scaling>
          <c:orientation val="minMax"/>
        </c:scaling>
        <c:axPos val="l"/>
        <c:title>
          <c:tx>
            <c:rich>
              <a:bodyPr vert="horz" rot="-5400000" anchor="ctr"/>
              <a:lstStyle/>
              <a:p>
                <a:pPr algn="ctr">
                  <a:defRPr/>
                </a:pPr>
                <a:r>
                  <a:rPr lang="en-US" cap="none" sz="112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2593251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BHP Weighted Smoothed Composite Load Distribution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'Compressor Factors'!$H$2:$AB$2</c:f>
              <c:numCache>
                <c:ptCount val="21"/>
                <c:pt idx="0">
                  <c:v>1</c:v>
                </c:pt>
                <c:pt idx="1">
                  <c:v>0.95</c:v>
                </c:pt>
                <c:pt idx="2">
                  <c:v>0.9</c:v>
                </c:pt>
                <c:pt idx="3">
                  <c:v>0.85</c:v>
                </c:pt>
                <c:pt idx="4">
                  <c:v>0.8</c:v>
                </c:pt>
                <c:pt idx="5">
                  <c:v>0.75</c:v>
                </c:pt>
                <c:pt idx="6">
                  <c:v>0.7</c:v>
                </c:pt>
                <c:pt idx="7">
                  <c:v>0.65</c:v>
                </c:pt>
                <c:pt idx="8">
                  <c:v>0.6</c:v>
                </c:pt>
                <c:pt idx="9">
                  <c:v>0.55</c:v>
                </c:pt>
                <c:pt idx="10">
                  <c:v>0.5</c:v>
                </c:pt>
                <c:pt idx="11">
                  <c:v>0.45</c:v>
                </c:pt>
                <c:pt idx="12">
                  <c:v>0.4</c:v>
                </c:pt>
                <c:pt idx="13">
                  <c:v>0.35</c:v>
                </c:pt>
                <c:pt idx="14">
                  <c:v>0.3</c:v>
                </c:pt>
                <c:pt idx="15">
                  <c:v>0.25</c:v>
                </c:pt>
                <c:pt idx="16">
                  <c:v>0.2</c:v>
                </c:pt>
                <c:pt idx="17">
                  <c:v>0.15</c:v>
                </c:pt>
                <c:pt idx="18">
                  <c:v>0.1</c:v>
                </c:pt>
                <c:pt idx="19">
                  <c:v>0.05</c:v>
                </c:pt>
                <c:pt idx="20">
                  <c:v>0</c:v>
                </c:pt>
              </c:numCache>
            </c:numRef>
          </c:xVal>
          <c:yVal>
            <c:numRef>
              <c:f>'Compressor Factors'!$H$77:$AB$77</c:f>
              <c:numCache>
                <c:ptCount val="21"/>
                <c:pt idx="0">
                  <c:v>0.05916084953957702</c:v>
                </c:pt>
                <c:pt idx="1">
                  <c:v>0.0782725995248466</c:v>
                </c:pt>
                <c:pt idx="2">
                  <c:v>0.07156831191585537</c:v>
                </c:pt>
                <c:pt idx="3">
                  <c:v>0.06912945428510758</c:v>
                </c:pt>
                <c:pt idx="4">
                  <c:v>0.06039751016954994</c:v>
                </c:pt>
                <c:pt idx="5">
                  <c:v>0.06410512963327362</c:v>
                </c:pt>
                <c:pt idx="6">
                  <c:v>0.07511403570209639</c:v>
                </c:pt>
                <c:pt idx="7">
                  <c:v>0.06224645608277496</c:v>
                </c:pt>
                <c:pt idx="8">
                  <c:v>0.07532839113773333</c:v>
                </c:pt>
                <c:pt idx="9">
                  <c:v>0.06824215479950504</c:v>
                </c:pt>
                <c:pt idx="10">
                  <c:v>0.0684387920386793</c:v>
                </c:pt>
                <c:pt idx="11">
                  <c:v>0.05299095663252543</c:v>
                </c:pt>
                <c:pt idx="12">
                  <c:v>0.053417930425714744</c:v>
                </c:pt>
                <c:pt idx="13">
                  <c:v>0.05065945042740458</c:v>
                </c:pt>
                <c:pt idx="14">
                  <c:v>0.04279743501660368</c:v>
                </c:pt>
                <c:pt idx="15">
                  <c:v>0.027580630995698713</c:v>
                </c:pt>
                <c:pt idx="16">
                  <c:v>0.01331852509007792</c:v>
                </c:pt>
                <c:pt idx="17">
                  <c:v>0.006274326041496432</c:v>
                </c:pt>
                <c:pt idx="18">
                  <c:v>0.00040856076549279093</c:v>
                </c:pt>
                <c:pt idx="19">
                  <c:v>0</c:v>
                </c:pt>
                <c:pt idx="20">
                  <c:v>0</c:v>
                </c:pt>
              </c:numCache>
            </c:numRef>
          </c:yVal>
          <c:smooth val="0"/>
        </c:ser>
        <c:axId val="20159022"/>
        <c:axId val="47213471"/>
      </c:scatterChart>
      <c:valAx>
        <c:axId val="20159022"/>
        <c:scaling>
          <c:orientation val="minMax"/>
          <c:max val="1"/>
        </c:scaling>
        <c:axPos val="b"/>
        <c:title>
          <c:tx>
            <c:rich>
              <a:bodyPr vert="horz" rot="0" anchor="ctr"/>
              <a:lstStyle/>
              <a:p>
                <a:pPr algn="ctr">
                  <a:defRPr/>
                </a:pPr>
                <a:r>
                  <a:rPr lang="en-US" cap="none" sz="1075" b="1" i="0" u="none" baseline="0">
                    <a:latin typeface="Arial"/>
                    <a:ea typeface="Arial"/>
                    <a:cs typeface="Arial"/>
                  </a:rPr>
                  <a:t>% Capacity</a:t>
                </a:r>
              </a:p>
            </c:rich>
          </c:tx>
          <c:layout/>
          <c:overlay val="0"/>
          <c:spPr>
            <a:noFill/>
            <a:ln>
              <a:noFill/>
            </a:ln>
          </c:spPr>
        </c:title>
        <c:delete val="0"/>
        <c:numFmt formatCode="General" sourceLinked="1"/>
        <c:majorTickMark val="out"/>
        <c:minorTickMark val="none"/>
        <c:tickLblPos val="nextTo"/>
        <c:crossAx val="47213471"/>
        <c:crosses val="autoZero"/>
        <c:crossBetween val="midCat"/>
        <c:dispUnits/>
      </c:valAx>
      <c:valAx>
        <c:axId val="47213471"/>
        <c:scaling>
          <c:orientation val="minMax"/>
        </c:scaling>
        <c:axPos val="l"/>
        <c:title>
          <c:tx>
            <c:rich>
              <a:bodyPr vert="horz" rot="-5400000" anchor="ctr"/>
              <a:lstStyle/>
              <a:p>
                <a:pPr algn="ctr">
                  <a:defRPr/>
                </a:pPr>
                <a:r>
                  <a:rPr lang="en-US" cap="none" sz="1075" b="1" i="0" u="none" baseline="0">
                    <a:latin typeface="Arial"/>
                    <a:ea typeface="Arial"/>
                    <a:cs typeface="Arial"/>
                  </a:rPr>
                  <a:t>% Operating Hours</a:t>
                </a:r>
              </a:p>
            </c:rich>
          </c:tx>
          <c:layout/>
          <c:overlay val="0"/>
          <c:spPr>
            <a:noFill/>
            <a:ln>
              <a:noFill/>
            </a:ln>
          </c:spPr>
        </c:title>
        <c:majorGridlines/>
        <c:delete val="0"/>
        <c:numFmt formatCode="General" sourceLinked="1"/>
        <c:majorTickMark val="out"/>
        <c:minorTickMark val="none"/>
        <c:tickLblPos val="nextTo"/>
        <c:crossAx val="201590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Load/No Load Compressor Factors versus Gallons/cfm storage</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'Load_No Load'!$A$11:$A$13</c:f>
              <c:numCache/>
            </c:numRef>
          </c:xVal>
          <c:yVal>
            <c:numRef>
              <c:f>'Load_No Load'!$B$11:$B$13</c:f>
              <c:numCache/>
            </c:numRef>
          </c:yVal>
          <c:smooth val="0"/>
        </c:ser>
        <c:axId val="22268056"/>
        <c:axId val="66194777"/>
      </c:scatterChart>
      <c:valAx>
        <c:axId val="22268056"/>
        <c:scaling>
          <c:orientation val="minMax"/>
        </c:scaling>
        <c:axPos val="b"/>
        <c:title>
          <c:tx>
            <c:rich>
              <a:bodyPr vert="horz" rot="0" anchor="ctr"/>
              <a:lstStyle/>
              <a:p>
                <a:pPr algn="ctr">
                  <a:defRPr/>
                </a:pPr>
                <a:r>
                  <a:rPr lang="en-US" cap="none" sz="1000" b="1" i="0" u="none" baseline="0">
                    <a:latin typeface="Arial"/>
                    <a:ea typeface="Arial"/>
                    <a:cs typeface="Arial"/>
                  </a:rPr>
                  <a:t>Gallons/cfm storage</a:t>
                </a:r>
              </a:p>
            </c:rich>
          </c:tx>
          <c:layout/>
          <c:overlay val="0"/>
          <c:spPr>
            <a:noFill/>
            <a:ln>
              <a:noFill/>
            </a:ln>
          </c:spPr>
        </c:title>
        <c:delete val="0"/>
        <c:numFmt formatCode="General" sourceLinked="1"/>
        <c:majorTickMark val="out"/>
        <c:minorTickMark val="none"/>
        <c:tickLblPos val="nextTo"/>
        <c:crossAx val="66194777"/>
        <c:crosses val="autoZero"/>
        <c:crossBetween val="midCat"/>
        <c:dispUnits/>
      </c:valAx>
      <c:valAx>
        <c:axId val="66194777"/>
        <c:scaling>
          <c:orientation val="minMax"/>
        </c:scaling>
        <c:axPos val="l"/>
        <c:title>
          <c:tx>
            <c:rich>
              <a:bodyPr vert="horz" rot="-5400000" anchor="ctr"/>
              <a:lstStyle/>
              <a:p>
                <a:pPr algn="ctr">
                  <a:defRPr/>
                </a:pPr>
                <a:r>
                  <a:rPr lang="en-US" cap="none" sz="1000" b="1" i="0" u="none" baseline="0">
                    <a:latin typeface="Arial"/>
                    <a:ea typeface="Arial"/>
                    <a:cs typeface="Arial"/>
                  </a:rPr>
                  <a:t>Compressor Factor</a:t>
                </a:r>
              </a:p>
            </c:rich>
          </c:tx>
          <c:layout/>
          <c:overlay val="0"/>
          <c:spPr>
            <a:noFill/>
            <a:ln>
              <a:noFill/>
            </a:ln>
          </c:spPr>
        </c:title>
        <c:delete val="0"/>
        <c:numFmt formatCode="General" sourceLinked="1"/>
        <c:majorTickMark val="out"/>
        <c:minorTickMark val="none"/>
        <c:tickLblPos val="nextTo"/>
        <c:crossAx val="2226805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78</xdr:row>
      <xdr:rowOff>95250</xdr:rowOff>
    </xdr:from>
    <xdr:to>
      <xdr:col>17</xdr:col>
      <xdr:colOff>333375</xdr:colOff>
      <xdr:row>104</xdr:row>
      <xdr:rowOff>104775</xdr:rowOff>
    </xdr:to>
    <xdr:graphicFrame>
      <xdr:nvGraphicFramePr>
        <xdr:cNvPr id="1" name="Chart 1"/>
        <xdr:cNvGraphicFramePr/>
      </xdr:nvGraphicFramePr>
      <xdr:xfrm>
        <a:off x="6353175" y="12725400"/>
        <a:ext cx="6572250" cy="4219575"/>
      </xdr:xfrm>
      <a:graphic>
        <a:graphicData uri="http://schemas.openxmlformats.org/drawingml/2006/chart">
          <c:chart xmlns:c="http://schemas.openxmlformats.org/drawingml/2006/chart" r:id="rId1"/>
        </a:graphicData>
      </a:graphic>
    </xdr:graphicFrame>
    <xdr:clientData/>
  </xdr:twoCellAnchor>
  <xdr:twoCellAnchor>
    <xdr:from>
      <xdr:col>17</xdr:col>
      <xdr:colOff>400050</xdr:colOff>
      <xdr:row>78</xdr:row>
      <xdr:rowOff>95250</xdr:rowOff>
    </xdr:from>
    <xdr:to>
      <xdr:col>27</xdr:col>
      <xdr:colOff>581025</xdr:colOff>
      <xdr:row>104</xdr:row>
      <xdr:rowOff>104775</xdr:rowOff>
    </xdr:to>
    <xdr:graphicFrame>
      <xdr:nvGraphicFramePr>
        <xdr:cNvPr id="2" name="Chart 2"/>
        <xdr:cNvGraphicFramePr/>
      </xdr:nvGraphicFramePr>
      <xdr:xfrm>
        <a:off x="12992100" y="12725400"/>
        <a:ext cx="6372225" cy="4219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6</xdr:row>
      <xdr:rowOff>161925</xdr:rowOff>
    </xdr:from>
    <xdr:to>
      <xdr:col>11</xdr:col>
      <xdr:colOff>295275</xdr:colOff>
      <xdr:row>21</xdr:row>
      <xdr:rowOff>9525</xdr:rowOff>
    </xdr:to>
    <xdr:graphicFrame>
      <xdr:nvGraphicFramePr>
        <xdr:cNvPr id="1" name="Chart 1"/>
        <xdr:cNvGraphicFramePr/>
      </xdr:nvGraphicFramePr>
      <xdr:xfrm>
        <a:off x="2333625" y="1133475"/>
        <a:ext cx="4667250" cy="2314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indexed="11"/>
  </sheetPr>
  <dimension ref="A1:A2"/>
  <sheetViews>
    <sheetView showGridLines="0" workbookViewId="0" topLeftCell="A1">
      <selection activeCell="A14" sqref="A14"/>
    </sheetView>
  </sheetViews>
  <sheetFormatPr defaultColWidth="9.140625" defaultRowHeight="12.75"/>
  <cols>
    <col min="1" max="1" width="130.7109375" style="0" customWidth="1"/>
  </cols>
  <sheetData>
    <row r="1" ht="12.75">
      <c r="A1" s="70" t="s">
        <v>25</v>
      </c>
    </row>
    <row r="2" ht="150.75" customHeight="1">
      <c r="A2" s="73" t="s">
        <v>27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30"/>
    <pageSetUpPr fitToPage="1"/>
  </sheetPr>
  <dimension ref="B1:AI122"/>
  <sheetViews>
    <sheetView workbookViewId="0" topLeftCell="V1">
      <pane ySplit="2" topLeftCell="BM97" activePane="bottomLeft" state="frozen"/>
      <selection pane="topLeft" activeCell="A1" sqref="A1"/>
      <selection pane="bottomLeft" activeCell="AC115" sqref="AC115"/>
    </sheetView>
  </sheetViews>
  <sheetFormatPr defaultColWidth="9.140625" defaultRowHeight="12.75"/>
  <cols>
    <col min="2" max="2" width="15.421875" style="1" customWidth="1"/>
    <col min="3" max="4" width="14.57421875" style="9" customWidth="1"/>
    <col min="5" max="6" width="12.8515625" style="0" customWidth="1"/>
    <col min="7" max="7" width="14.57421875" style="0" bestFit="1" customWidth="1"/>
    <col min="8" max="8" width="11.28125" style="1" bestFit="1" customWidth="1"/>
    <col min="9" max="27" width="9.28125" style="0" bestFit="1" customWidth="1"/>
    <col min="28" max="28" width="9.28125" style="16" bestFit="1" customWidth="1"/>
    <col min="29" max="29" width="16.7109375" style="0" customWidth="1"/>
    <col min="30" max="30" width="12.8515625" style="0" customWidth="1"/>
    <col min="31" max="31" width="28.8515625" style="0" customWidth="1"/>
    <col min="32" max="32" width="9.28125" style="0" customWidth="1"/>
    <col min="33" max="33" width="4.7109375" style="0" customWidth="1"/>
    <col min="34" max="34" width="11.28125" style="0" bestFit="1" customWidth="1"/>
  </cols>
  <sheetData>
    <row r="1" spans="8:28" ht="12.75">
      <c r="H1" s="5" t="s">
        <v>1</v>
      </c>
      <c r="I1" s="6"/>
      <c r="J1" s="6"/>
      <c r="K1" s="6"/>
      <c r="L1" s="6"/>
      <c r="M1" s="6"/>
      <c r="N1" s="6"/>
      <c r="O1" s="6"/>
      <c r="P1" s="6"/>
      <c r="Q1" s="6"/>
      <c r="R1" s="6"/>
      <c r="S1" s="6"/>
      <c r="T1" s="6"/>
      <c r="U1" s="6"/>
      <c r="V1" s="6"/>
      <c r="W1" s="6"/>
      <c r="X1" s="6"/>
      <c r="Y1" s="6"/>
      <c r="Z1" s="6"/>
      <c r="AA1" s="6"/>
      <c r="AB1" s="7"/>
    </row>
    <row r="2" spans="2:29" ht="12.75">
      <c r="B2" s="8" t="s">
        <v>26</v>
      </c>
      <c r="C2" s="4" t="s">
        <v>3</v>
      </c>
      <c r="D2" s="4" t="s">
        <v>4</v>
      </c>
      <c r="E2" s="4" t="s">
        <v>2</v>
      </c>
      <c r="F2" s="4" t="s">
        <v>0</v>
      </c>
      <c r="G2" s="4" t="s">
        <v>5</v>
      </c>
      <c r="H2" s="2">
        <v>1</v>
      </c>
      <c r="I2" s="2">
        <v>0.95</v>
      </c>
      <c r="J2" s="2">
        <v>0.9</v>
      </c>
      <c r="K2" s="2">
        <v>0.85</v>
      </c>
      <c r="L2" s="2">
        <v>0.8</v>
      </c>
      <c r="M2" s="2">
        <v>0.75</v>
      </c>
      <c r="N2" s="2">
        <v>0.7</v>
      </c>
      <c r="O2" s="2">
        <v>0.65</v>
      </c>
      <c r="P2" s="2">
        <v>0.6</v>
      </c>
      <c r="Q2" s="2">
        <v>0.55</v>
      </c>
      <c r="R2" s="2">
        <v>0.5</v>
      </c>
      <c r="S2" s="2">
        <v>0.45</v>
      </c>
      <c r="T2" s="2">
        <v>0.4</v>
      </c>
      <c r="U2" s="2">
        <v>0.35</v>
      </c>
      <c r="V2" s="2">
        <v>0.3</v>
      </c>
      <c r="W2" s="2">
        <v>0.25</v>
      </c>
      <c r="X2" s="2">
        <v>0.2</v>
      </c>
      <c r="Y2" s="2">
        <v>0.15</v>
      </c>
      <c r="Z2" s="2">
        <v>0.1</v>
      </c>
      <c r="AA2" s="2">
        <v>0.05</v>
      </c>
      <c r="AB2" s="2">
        <v>0</v>
      </c>
      <c r="AC2" t="s">
        <v>19</v>
      </c>
    </row>
    <row r="3" spans="2:29" ht="12.75">
      <c r="B3" s="10">
        <v>1</v>
      </c>
      <c r="C3" s="11">
        <v>123</v>
      </c>
      <c r="D3" s="11">
        <v>100</v>
      </c>
      <c r="E3" s="12">
        <v>29.4</v>
      </c>
      <c r="F3" s="22">
        <v>23.58322580645161</v>
      </c>
      <c r="G3" s="12">
        <v>1</v>
      </c>
      <c r="H3" s="10"/>
      <c r="I3" s="12"/>
      <c r="J3" s="12"/>
      <c r="K3" s="12"/>
      <c r="L3" s="12">
        <v>0.5</v>
      </c>
      <c r="M3" s="12">
        <v>0.5</v>
      </c>
      <c r="N3" s="12">
        <v>0.5</v>
      </c>
      <c r="O3" s="12">
        <v>1</v>
      </c>
      <c r="P3" s="12"/>
      <c r="Q3" s="12"/>
      <c r="R3" s="12"/>
      <c r="S3" s="12">
        <v>0.5</v>
      </c>
      <c r="T3" s="12">
        <v>1</v>
      </c>
      <c r="U3" s="12">
        <v>1</v>
      </c>
      <c r="V3" s="12">
        <v>1</v>
      </c>
      <c r="W3" s="12">
        <v>1</v>
      </c>
      <c r="X3" s="12">
        <v>2.5</v>
      </c>
      <c r="Y3" s="12">
        <v>1</v>
      </c>
      <c r="Z3" s="12"/>
      <c r="AA3" s="12"/>
      <c r="AB3" s="17"/>
      <c r="AC3">
        <f>SUM(H3:AB3)</f>
        <v>10.5</v>
      </c>
    </row>
    <row r="4" spans="2:29" ht="12.75">
      <c r="B4" s="10">
        <f>B3+1</f>
        <v>2</v>
      </c>
      <c r="C4" s="11">
        <v>123</v>
      </c>
      <c r="D4" s="11">
        <v>100</v>
      </c>
      <c r="E4" s="12">
        <v>29.4</v>
      </c>
      <c r="F4" s="22">
        <v>23.58322580645161</v>
      </c>
      <c r="G4" s="12">
        <v>1</v>
      </c>
      <c r="H4" s="10">
        <v>0</v>
      </c>
      <c r="I4" s="12">
        <v>0</v>
      </c>
      <c r="J4" s="12">
        <v>0</v>
      </c>
      <c r="K4" s="12">
        <v>2</v>
      </c>
      <c r="L4" s="12">
        <v>1</v>
      </c>
      <c r="M4" s="12">
        <v>1</v>
      </c>
      <c r="N4" s="12">
        <v>2</v>
      </c>
      <c r="O4" s="12">
        <v>1</v>
      </c>
      <c r="P4" s="12">
        <v>2</v>
      </c>
      <c r="Q4" s="12">
        <v>0</v>
      </c>
      <c r="R4" s="12">
        <v>2</v>
      </c>
      <c r="S4" s="12">
        <v>0</v>
      </c>
      <c r="T4" s="12">
        <v>2</v>
      </c>
      <c r="U4" s="12">
        <v>1</v>
      </c>
      <c r="V4" s="12">
        <v>2</v>
      </c>
      <c r="W4" s="12">
        <v>0</v>
      </c>
      <c r="X4" s="12">
        <v>0</v>
      </c>
      <c r="Y4" s="12">
        <v>0</v>
      </c>
      <c r="Z4" s="12">
        <v>0</v>
      </c>
      <c r="AA4" s="12">
        <v>0</v>
      </c>
      <c r="AB4" s="17">
        <v>0</v>
      </c>
      <c r="AC4">
        <f aca="true" t="shared" si="0" ref="AC4:AC67">SUM(H4:AB4)</f>
        <v>16</v>
      </c>
    </row>
    <row r="5" spans="2:29" ht="12.75">
      <c r="B5" s="10">
        <f aca="true" t="shared" si="1" ref="B5:B68">B4+1</f>
        <v>3</v>
      </c>
      <c r="C5" s="11">
        <v>81</v>
      </c>
      <c r="D5" s="11">
        <v>100</v>
      </c>
      <c r="E5" s="12">
        <v>21.8</v>
      </c>
      <c r="F5" s="22">
        <v>17.676956521739132</v>
      </c>
      <c r="G5" s="12">
        <v>1</v>
      </c>
      <c r="H5" s="10">
        <v>0</v>
      </c>
      <c r="I5" s="12">
        <v>0</v>
      </c>
      <c r="J5" s="12">
        <v>0</v>
      </c>
      <c r="K5" s="12">
        <v>0</v>
      </c>
      <c r="L5" s="12">
        <v>0</v>
      </c>
      <c r="M5" s="12">
        <v>0</v>
      </c>
      <c r="N5" s="12">
        <v>3</v>
      </c>
      <c r="O5" s="12">
        <v>3</v>
      </c>
      <c r="P5" s="12">
        <v>3</v>
      </c>
      <c r="Q5" s="12">
        <v>3</v>
      </c>
      <c r="R5" s="12">
        <v>2</v>
      </c>
      <c r="S5" s="12">
        <v>2</v>
      </c>
      <c r="T5" s="12">
        <v>2</v>
      </c>
      <c r="U5" s="12">
        <v>0</v>
      </c>
      <c r="V5" s="12">
        <v>0</v>
      </c>
      <c r="W5" s="12">
        <v>0</v>
      </c>
      <c r="X5" s="12">
        <v>0</v>
      </c>
      <c r="Y5" s="12">
        <v>0</v>
      </c>
      <c r="Z5" s="12">
        <v>0</v>
      </c>
      <c r="AA5" s="12">
        <v>0</v>
      </c>
      <c r="AB5" s="17">
        <v>0</v>
      </c>
      <c r="AC5">
        <f t="shared" si="0"/>
        <v>18</v>
      </c>
    </row>
    <row r="6" spans="2:29" ht="12.75">
      <c r="B6" s="10">
        <f t="shared" si="1"/>
        <v>4</v>
      </c>
      <c r="C6" s="11">
        <v>123</v>
      </c>
      <c r="D6" s="11">
        <v>100</v>
      </c>
      <c r="E6" s="12">
        <v>29.4</v>
      </c>
      <c r="F6" s="22">
        <v>23.58322580645161</v>
      </c>
      <c r="G6" s="12">
        <v>1</v>
      </c>
      <c r="H6" s="10"/>
      <c r="I6" s="12">
        <v>1</v>
      </c>
      <c r="J6" s="12">
        <v>2</v>
      </c>
      <c r="K6" s="12">
        <v>1</v>
      </c>
      <c r="L6" s="12">
        <v>1</v>
      </c>
      <c r="M6" s="12">
        <v>1</v>
      </c>
      <c r="N6" s="12"/>
      <c r="O6" s="12"/>
      <c r="P6" s="12">
        <v>2</v>
      </c>
      <c r="Q6" s="12">
        <v>3</v>
      </c>
      <c r="R6" s="12">
        <v>2</v>
      </c>
      <c r="S6" s="12">
        <v>2</v>
      </c>
      <c r="T6" s="12">
        <v>2</v>
      </c>
      <c r="U6" s="12">
        <v>1</v>
      </c>
      <c r="V6" s="12">
        <v>1</v>
      </c>
      <c r="W6" s="12">
        <v>1</v>
      </c>
      <c r="X6" s="12"/>
      <c r="Y6" s="12"/>
      <c r="Z6" s="12"/>
      <c r="AA6" s="12"/>
      <c r="AB6" s="17"/>
      <c r="AC6">
        <f t="shared" si="0"/>
        <v>20</v>
      </c>
    </row>
    <row r="7" spans="2:29" ht="12.75">
      <c r="B7" s="10">
        <f t="shared" si="1"/>
        <v>5</v>
      </c>
      <c r="C7" s="11">
        <v>123</v>
      </c>
      <c r="D7" s="11">
        <v>100</v>
      </c>
      <c r="E7" s="12">
        <v>29.4</v>
      </c>
      <c r="F7" s="22">
        <v>23.58322580645161</v>
      </c>
      <c r="G7" s="12">
        <v>1</v>
      </c>
      <c r="H7" s="10">
        <v>0</v>
      </c>
      <c r="I7" s="12">
        <v>0</v>
      </c>
      <c r="J7" s="12">
        <v>0</v>
      </c>
      <c r="K7" s="12">
        <v>0</v>
      </c>
      <c r="L7" s="12">
        <v>0</v>
      </c>
      <c r="M7" s="12">
        <v>1</v>
      </c>
      <c r="N7" s="12">
        <v>1.5</v>
      </c>
      <c r="O7" s="12">
        <v>0</v>
      </c>
      <c r="P7" s="12">
        <v>0</v>
      </c>
      <c r="Q7" s="12">
        <v>0</v>
      </c>
      <c r="R7" s="12">
        <v>1.5</v>
      </c>
      <c r="S7" s="12">
        <v>1.5</v>
      </c>
      <c r="T7" s="12">
        <v>1.5</v>
      </c>
      <c r="U7" s="12">
        <v>1.5</v>
      </c>
      <c r="V7" s="12">
        <v>1.5</v>
      </c>
      <c r="W7" s="12">
        <v>0</v>
      </c>
      <c r="X7" s="12">
        <v>0</v>
      </c>
      <c r="Y7" s="12">
        <v>0</v>
      </c>
      <c r="Z7" s="12">
        <v>0</v>
      </c>
      <c r="AA7" s="12">
        <v>0</v>
      </c>
      <c r="AB7" s="17">
        <v>0</v>
      </c>
      <c r="AC7">
        <f t="shared" si="0"/>
        <v>10</v>
      </c>
    </row>
    <row r="8" spans="2:29" ht="12.75">
      <c r="B8" s="10">
        <f t="shared" si="1"/>
        <v>6</v>
      </c>
      <c r="C8" s="11">
        <v>123</v>
      </c>
      <c r="D8" s="11">
        <v>100</v>
      </c>
      <c r="E8" s="12">
        <v>29.4</v>
      </c>
      <c r="F8" s="22">
        <v>23.58322580645161</v>
      </c>
      <c r="G8" s="12">
        <v>1</v>
      </c>
      <c r="H8" s="10">
        <v>0</v>
      </c>
      <c r="I8" s="12">
        <v>0</v>
      </c>
      <c r="J8" s="12">
        <v>0</v>
      </c>
      <c r="K8" s="12">
        <v>0</v>
      </c>
      <c r="L8" s="12">
        <v>0</v>
      </c>
      <c r="M8" s="12">
        <v>1</v>
      </c>
      <c r="N8" s="12">
        <v>2</v>
      </c>
      <c r="O8" s="12">
        <v>0</v>
      </c>
      <c r="P8" s="12">
        <v>0</v>
      </c>
      <c r="Q8" s="12">
        <v>4</v>
      </c>
      <c r="R8" s="12">
        <v>3</v>
      </c>
      <c r="S8" s="12">
        <v>0</v>
      </c>
      <c r="T8" s="12">
        <v>0</v>
      </c>
      <c r="U8" s="12">
        <v>2</v>
      </c>
      <c r="V8" s="12">
        <v>0</v>
      </c>
      <c r="W8" s="12">
        <v>0</v>
      </c>
      <c r="X8" s="12">
        <v>0</v>
      </c>
      <c r="Y8" s="12">
        <v>0</v>
      </c>
      <c r="Z8" s="12">
        <v>0</v>
      </c>
      <c r="AA8" s="12">
        <v>0</v>
      </c>
      <c r="AB8" s="17">
        <v>0</v>
      </c>
      <c r="AC8">
        <f t="shared" si="0"/>
        <v>12</v>
      </c>
    </row>
    <row r="9" spans="2:29" ht="12.75">
      <c r="B9" s="10">
        <f t="shared" si="1"/>
        <v>7</v>
      </c>
      <c r="C9" s="11">
        <v>106</v>
      </c>
      <c r="D9" s="11">
        <v>100</v>
      </c>
      <c r="E9" s="12">
        <v>27</v>
      </c>
      <c r="F9" s="22">
        <v>22.134065934065934</v>
      </c>
      <c r="G9" s="12">
        <v>1</v>
      </c>
      <c r="H9" s="10">
        <v>0</v>
      </c>
      <c r="I9" s="12">
        <v>0</v>
      </c>
      <c r="J9" s="12">
        <v>0</v>
      </c>
      <c r="K9" s="12">
        <v>0</v>
      </c>
      <c r="L9" s="12">
        <v>0</v>
      </c>
      <c r="M9" s="12">
        <v>3.5</v>
      </c>
      <c r="N9" s="12">
        <v>0</v>
      </c>
      <c r="O9" s="12">
        <v>4.5</v>
      </c>
      <c r="P9" s="12">
        <v>0</v>
      </c>
      <c r="Q9" s="12">
        <v>0</v>
      </c>
      <c r="R9" s="12">
        <v>0</v>
      </c>
      <c r="S9" s="12">
        <v>1</v>
      </c>
      <c r="T9" s="12">
        <v>1</v>
      </c>
      <c r="U9" s="12">
        <v>0</v>
      </c>
      <c r="V9" s="12">
        <v>0</v>
      </c>
      <c r="W9" s="12">
        <v>0</v>
      </c>
      <c r="X9" s="12">
        <v>0</v>
      </c>
      <c r="Y9" s="12">
        <v>0</v>
      </c>
      <c r="Z9" s="12">
        <v>0</v>
      </c>
      <c r="AA9" s="12">
        <v>0</v>
      </c>
      <c r="AB9" s="17">
        <v>0</v>
      </c>
      <c r="AC9">
        <f t="shared" si="0"/>
        <v>10</v>
      </c>
    </row>
    <row r="10" spans="2:29" ht="12.75">
      <c r="B10" s="10">
        <f t="shared" si="1"/>
        <v>8</v>
      </c>
      <c r="C10" s="11">
        <v>127</v>
      </c>
      <c r="D10" s="11">
        <v>100</v>
      </c>
      <c r="E10" s="12">
        <v>25</v>
      </c>
      <c r="F10" s="22">
        <v>20.338058887677207</v>
      </c>
      <c r="G10" s="12">
        <v>1</v>
      </c>
      <c r="H10" s="10">
        <v>0</v>
      </c>
      <c r="I10" s="12">
        <v>0</v>
      </c>
      <c r="J10" s="12">
        <v>0</v>
      </c>
      <c r="K10" s="12">
        <v>0</v>
      </c>
      <c r="L10" s="12">
        <v>0</v>
      </c>
      <c r="M10" s="12">
        <v>0</v>
      </c>
      <c r="N10" s="12">
        <v>1</v>
      </c>
      <c r="O10" s="12">
        <v>1.5</v>
      </c>
      <c r="P10" s="12">
        <v>0</v>
      </c>
      <c r="Q10" s="12">
        <v>5</v>
      </c>
      <c r="R10" s="12">
        <v>1.5</v>
      </c>
      <c r="S10" s="12">
        <v>0</v>
      </c>
      <c r="T10" s="12">
        <v>0</v>
      </c>
      <c r="U10" s="12">
        <v>0</v>
      </c>
      <c r="V10" s="12">
        <v>1.5</v>
      </c>
      <c r="W10" s="12">
        <v>0</v>
      </c>
      <c r="X10" s="12">
        <v>0</v>
      </c>
      <c r="Y10" s="12">
        <v>0</v>
      </c>
      <c r="Z10" s="12">
        <v>0</v>
      </c>
      <c r="AA10" s="12">
        <v>0</v>
      </c>
      <c r="AB10" s="17">
        <v>0</v>
      </c>
      <c r="AC10">
        <f t="shared" si="0"/>
        <v>10.5</v>
      </c>
    </row>
    <row r="11" spans="2:29" ht="12.75">
      <c r="B11" s="10">
        <f t="shared" si="1"/>
        <v>9</v>
      </c>
      <c r="C11" s="11">
        <v>127</v>
      </c>
      <c r="D11" s="11">
        <v>100</v>
      </c>
      <c r="E11" s="12">
        <v>25</v>
      </c>
      <c r="F11" s="22">
        <v>20.338058887677207</v>
      </c>
      <c r="G11" s="12">
        <v>1</v>
      </c>
      <c r="H11" s="10">
        <v>0</v>
      </c>
      <c r="I11" s="12">
        <v>0</v>
      </c>
      <c r="J11" s="12">
        <v>0</v>
      </c>
      <c r="K11" s="12">
        <v>0</v>
      </c>
      <c r="L11" s="12">
        <v>0</v>
      </c>
      <c r="M11" s="12">
        <v>0</v>
      </c>
      <c r="N11" s="12">
        <v>1</v>
      </c>
      <c r="O11" s="12">
        <v>1.5</v>
      </c>
      <c r="P11" s="12">
        <v>0</v>
      </c>
      <c r="Q11" s="12">
        <v>5</v>
      </c>
      <c r="R11" s="12">
        <v>1.5</v>
      </c>
      <c r="S11" s="12">
        <v>0</v>
      </c>
      <c r="T11" s="12">
        <v>0</v>
      </c>
      <c r="U11" s="12">
        <v>0</v>
      </c>
      <c r="V11" s="12">
        <v>1.5</v>
      </c>
      <c r="W11" s="12">
        <v>0</v>
      </c>
      <c r="X11" s="12">
        <v>0</v>
      </c>
      <c r="Y11" s="12">
        <v>0</v>
      </c>
      <c r="Z11" s="12">
        <v>0</v>
      </c>
      <c r="AA11" s="12">
        <v>0</v>
      </c>
      <c r="AB11" s="17">
        <v>0</v>
      </c>
      <c r="AC11">
        <f t="shared" si="0"/>
        <v>10.5</v>
      </c>
    </row>
    <row r="12" spans="2:29" ht="12.75">
      <c r="B12" s="10">
        <f t="shared" si="1"/>
        <v>10</v>
      </c>
      <c r="C12" s="11">
        <v>115</v>
      </c>
      <c r="D12" s="11">
        <v>125</v>
      </c>
      <c r="E12" s="12">
        <v>27.6</v>
      </c>
      <c r="F12" s="22">
        <v>22.625934065934064</v>
      </c>
      <c r="G12" s="12">
        <v>1</v>
      </c>
      <c r="H12" s="10">
        <v>0</v>
      </c>
      <c r="I12" s="12">
        <v>0</v>
      </c>
      <c r="J12" s="12">
        <v>0</v>
      </c>
      <c r="K12" s="12">
        <v>0</v>
      </c>
      <c r="L12" s="12">
        <v>0</v>
      </c>
      <c r="M12" s="12">
        <v>0</v>
      </c>
      <c r="N12" s="12">
        <v>0</v>
      </c>
      <c r="O12" s="12">
        <v>0</v>
      </c>
      <c r="P12" s="12">
        <v>0</v>
      </c>
      <c r="Q12" s="12">
        <v>0</v>
      </c>
      <c r="R12" s="12">
        <v>0</v>
      </c>
      <c r="S12" s="12">
        <v>0</v>
      </c>
      <c r="T12" s="12">
        <v>0</v>
      </c>
      <c r="U12" s="12">
        <v>11</v>
      </c>
      <c r="V12" s="12">
        <v>0</v>
      </c>
      <c r="W12" s="12">
        <v>0</v>
      </c>
      <c r="X12" s="12">
        <v>0</v>
      </c>
      <c r="Y12" s="12">
        <v>0</v>
      </c>
      <c r="Z12" s="12">
        <v>0</v>
      </c>
      <c r="AA12" s="12">
        <v>0</v>
      </c>
      <c r="AB12" s="17">
        <v>0</v>
      </c>
      <c r="AC12">
        <f t="shared" si="0"/>
        <v>11</v>
      </c>
    </row>
    <row r="13" spans="2:29" ht="12.75">
      <c r="B13" s="10">
        <f t="shared" si="1"/>
        <v>11</v>
      </c>
      <c r="C13" s="11">
        <v>115</v>
      </c>
      <c r="D13" s="11">
        <v>125</v>
      </c>
      <c r="E13" s="12">
        <v>27.6</v>
      </c>
      <c r="F13" s="22">
        <v>22.625934065934064</v>
      </c>
      <c r="G13" s="12">
        <v>1</v>
      </c>
      <c r="H13" s="10">
        <v>0</v>
      </c>
      <c r="I13" s="12">
        <v>0</v>
      </c>
      <c r="J13" s="12">
        <v>0</v>
      </c>
      <c r="K13" s="12">
        <v>0</v>
      </c>
      <c r="L13" s="12">
        <v>4</v>
      </c>
      <c r="M13" s="12">
        <v>0</v>
      </c>
      <c r="N13" s="12">
        <v>0</v>
      </c>
      <c r="O13" s="12">
        <v>0</v>
      </c>
      <c r="P13" s="12">
        <v>0.5</v>
      </c>
      <c r="Q13" s="12">
        <v>0</v>
      </c>
      <c r="R13" s="12">
        <v>0</v>
      </c>
      <c r="S13" s="12">
        <v>4</v>
      </c>
      <c r="T13" s="12">
        <v>0</v>
      </c>
      <c r="U13" s="12">
        <v>0</v>
      </c>
      <c r="V13" s="12">
        <v>0.5</v>
      </c>
      <c r="W13" s="12">
        <v>0</v>
      </c>
      <c r="X13" s="12">
        <v>4</v>
      </c>
      <c r="Y13" s="12">
        <v>0</v>
      </c>
      <c r="Z13" s="12">
        <v>0</v>
      </c>
      <c r="AA13" s="12">
        <v>0</v>
      </c>
      <c r="AB13" s="17">
        <v>0</v>
      </c>
      <c r="AC13">
        <f t="shared" si="0"/>
        <v>13</v>
      </c>
    </row>
    <row r="14" spans="2:29" ht="12.75">
      <c r="B14" s="10">
        <f t="shared" si="1"/>
        <v>12</v>
      </c>
      <c r="C14" s="11">
        <v>115</v>
      </c>
      <c r="D14" s="11">
        <v>125</v>
      </c>
      <c r="E14" s="12">
        <v>27.6</v>
      </c>
      <c r="F14" s="22">
        <v>22.625934065934064</v>
      </c>
      <c r="G14" s="12">
        <v>1</v>
      </c>
      <c r="H14" s="10">
        <v>0</v>
      </c>
      <c r="I14" s="12">
        <v>0</v>
      </c>
      <c r="J14" s="12">
        <v>0</v>
      </c>
      <c r="K14" s="12">
        <v>0</v>
      </c>
      <c r="L14" s="12">
        <v>4</v>
      </c>
      <c r="M14" s="12">
        <v>0</v>
      </c>
      <c r="N14" s="12">
        <v>0</v>
      </c>
      <c r="O14" s="12">
        <v>0</v>
      </c>
      <c r="P14" s="12">
        <v>0.5</v>
      </c>
      <c r="Q14" s="12">
        <v>0</v>
      </c>
      <c r="R14" s="12">
        <v>0</v>
      </c>
      <c r="S14" s="12">
        <v>4</v>
      </c>
      <c r="T14" s="12">
        <v>0</v>
      </c>
      <c r="U14" s="12">
        <v>0</v>
      </c>
      <c r="V14" s="12">
        <v>0.5</v>
      </c>
      <c r="W14" s="12">
        <v>0</v>
      </c>
      <c r="X14" s="12">
        <v>4</v>
      </c>
      <c r="Y14" s="12">
        <v>0</v>
      </c>
      <c r="Z14" s="12">
        <v>0</v>
      </c>
      <c r="AA14" s="12">
        <v>0</v>
      </c>
      <c r="AB14" s="17">
        <v>0</v>
      </c>
      <c r="AC14">
        <f t="shared" si="0"/>
        <v>13</v>
      </c>
    </row>
    <row r="15" spans="2:29" ht="12.75">
      <c r="B15" s="10">
        <f t="shared" si="1"/>
        <v>13</v>
      </c>
      <c r="C15" s="11">
        <v>103</v>
      </c>
      <c r="D15" s="11">
        <v>125</v>
      </c>
      <c r="E15" s="12">
        <v>24.9</v>
      </c>
      <c r="F15" s="22">
        <v>19.761063829787233</v>
      </c>
      <c r="G15" s="12">
        <v>1</v>
      </c>
      <c r="H15" s="10">
        <v>0</v>
      </c>
      <c r="I15" s="12">
        <v>0</v>
      </c>
      <c r="J15" s="12">
        <v>0</v>
      </c>
      <c r="K15" s="12">
        <v>14</v>
      </c>
      <c r="L15" s="12">
        <v>0</v>
      </c>
      <c r="M15" s="12">
        <v>0</v>
      </c>
      <c r="N15" s="12">
        <v>2</v>
      </c>
      <c r="O15" s="12">
        <v>0</v>
      </c>
      <c r="P15" s="12">
        <v>0</v>
      </c>
      <c r="Q15" s="12">
        <v>0</v>
      </c>
      <c r="R15" s="12">
        <v>0</v>
      </c>
      <c r="S15" s="12">
        <v>0</v>
      </c>
      <c r="T15" s="12">
        <v>0</v>
      </c>
      <c r="U15" s="12">
        <v>0</v>
      </c>
      <c r="V15" s="12">
        <v>0</v>
      </c>
      <c r="W15" s="12">
        <v>0</v>
      </c>
      <c r="X15" s="12">
        <v>0</v>
      </c>
      <c r="Y15" s="12">
        <v>0</v>
      </c>
      <c r="Z15" s="12">
        <v>0</v>
      </c>
      <c r="AA15" s="12">
        <v>0</v>
      </c>
      <c r="AB15" s="17">
        <v>0</v>
      </c>
      <c r="AC15">
        <f t="shared" si="0"/>
        <v>16</v>
      </c>
    </row>
    <row r="16" spans="2:29" ht="12.75">
      <c r="B16" s="10">
        <f t="shared" si="1"/>
        <v>14</v>
      </c>
      <c r="C16" s="11">
        <v>103</v>
      </c>
      <c r="D16" s="11">
        <v>125</v>
      </c>
      <c r="E16" s="12">
        <v>27.5</v>
      </c>
      <c r="F16" s="22">
        <v>23.18079096045198</v>
      </c>
      <c r="G16" s="12">
        <v>1</v>
      </c>
      <c r="H16" s="10">
        <v>0</v>
      </c>
      <c r="I16" s="12">
        <v>0</v>
      </c>
      <c r="J16" s="12">
        <v>0</v>
      </c>
      <c r="K16" s="12">
        <v>0</v>
      </c>
      <c r="L16" s="12">
        <v>0</v>
      </c>
      <c r="M16" s="12">
        <v>0</v>
      </c>
      <c r="N16" s="12">
        <v>3</v>
      </c>
      <c r="O16" s="12">
        <v>1</v>
      </c>
      <c r="P16" s="12">
        <v>2</v>
      </c>
      <c r="Q16" s="12">
        <v>1</v>
      </c>
      <c r="R16" s="12">
        <v>1</v>
      </c>
      <c r="S16" s="12">
        <v>0</v>
      </c>
      <c r="T16" s="12">
        <v>0</v>
      </c>
      <c r="U16" s="12">
        <v>0</v>
      </c>
      <c r="V16" s="12">
        <v>0</v>
      </c>
      <c r="W16" s="12">
        <v>0</v>
      </c>
      <c r="X16" s="12">
        <v>0</v>
      </c>
      <c r="Y16" s="12">
        <v>0</v>
      </c>
      <c r="Z16" s="12">
        <v>0</v>
      </c>
      <c r="AA16" s="12">
        <v>0</v>
      </c>
      <c r="AB16" s="17">
        <v>0</v>
      </c>
      <c r="AC16">
        <f t="shared" si="0"/>
        <v>8</v>
      </c>
    </row>
    <row r="17" spans="2:29" ht="12.75">
      <c r="B17" s="10">
        <f t="shared" si="1"/>
        <v>15</v>
      </c>
      <c r="C17" s="11">
        <v>123</v>
      </c>
      <c r="D17" s="11">
        <v>100</v>
      </c>
      <c r="E17" s="12">
        <v>29.4</v>
      </c>
      <c r="F17" s="22">
        <v>23.58322580645161</v>
      </c>
      <c r="G17" s="12">
        <v>1</v>
      </c>
      <c r="H17" s="10"/>
      <c r="I17" s="12"/>
      <c r="J17" s="12"/>
      <c r="K17" s="12"/>
      <c r="L17" s="12">
        <v>1</v>
      </c>
      <c r="M17" s="12">
        <v>1</v>
      </c>
      <c r="N17" s="12"/>
      <c r="O17" s="12"/>
      <c r="P17" s="12"/>
      <c r="Q17" s="12"/>
      <c r="R17" s="12"/>
      <c r="S17" s="12"/>
      <c r="T17" s="12"/>
      <c r="U17" s="12"/>
      <c r="V17" s="12">
        <v>2</v>
      </c>
      <c r="W17" s="12">
        <v>3</v>
      </c>
      <c r="X17" s="12">
        <v>2</v>
      </c>
      <c r="Y17" s="12"/>
      <c r="Z17" s="12"/>
      <c r="AA17" s="12"/>
      <c r="AB17" s="17"/>
      <c r="AC17">
        <f t="shared" si="0"/>
        <v>9</v>
      </c>
    </row>
    <row r="18" spans="2:29" ht="12.75">
      <c r="B18" s="10">
        <f t="shared" si="1"/>
        <v>16</v>
      </c>
      <c r="C18" s="11">
        <v>43</v>
      </c>
      <c r="D18" s="11">
        <v>100</v>
      </c>
      <c r="E18" s="12">
        <v>10.1</v>
      </c>
      <c r="F18" s="22">
        <v>8.41854748603352</v>
      </c>
      <c r="G18" s="12">
        <v>1</v>
      </c>
      <c r="H18" s="10">
        <v>0</v>
      </c>
      <c r="I18" s="12">
        <v>0</v>
      </c>
      <c r="J18" s="12">
        <v>0</v>
      </c>
      <c r="K18" s="12">
        <v>0</v>
      </c>
      <c r="L18" s="12">
        <v>0</v>
      </c>
      <c r="M18" s="12">
        <v>0</v>
      </c>
      <c r="N18" s="12">
        <v>1</v>
      </c>
      <c r="O18" s="12">
        <v>1</v>
      </c>
      <c r="P18" s="12">
        <v>2.5</v>
      </c>
      <c r="Q18" s="12">
        <v>1</v>
      </c>
      <c r="R18" s="12">
        <v>0</v>
      </c>
      <c r="S18" s="12">
        <v>1</v>
      </c>
      <c r="T18" s="12">
        <v>2</v>
      </c>
      <c r="U18" s="12">
        <v>1.5</v>
      </c>
      <c r="V18" s="12">
        <v>3</v>
      </c>
      <c r="W18" s="12">
        <v>1</v>
      </c>
      <c r="X18" s="12">
        <v>0</v>
      </c>
      <c r="Y18" s="12">
        <v>0</v>
      </c>
      <c r="Z18" s="12">
        <v>0</v>
      </c>
      <c r="AA18" s="12">
        <v>0</v>
      </c>
      <c r="AB18" s="17">
        <v>0</v>
      </c>
      <c r="AC18">
        <f t="shared" si="0"/>
        <v>14</v>
      </c>
    </row>
    <row r="19" spans="2:29" ht="12.75">
      <c r="B19" s="10">
        <f t="shared" si="1"/>
        <v>17</v>
      </c>
      <c r="C19" s="11">
        <v>93</v>
      </c>
      <c r="D19" s="11">
        <v>125</v>
      </c>
      <c r="E19" s="12">
        <v>25.3</v>
      </c>
      <c r="F19" s="22">
        <v>20.426190476190474</v>
      </c>
      <c r="G19" s="12">
        <v>1</v>
      </c>
      <c r="H19" s="10">
        <v>0</v>
      </c>
      <c r="I19" s="12">
        <v>1.5</v>
      </c>
      <c r="J19" s="12">
        <v>1.5</v>
      </c>
      <c r="K19" s="12">
        <v>1</v>
      </c>
      <c r="L19" s="12">
        <v>2</v>
      </c>
      <c r="M19" s="12">
        <v>0</v>
      </c>
      <c r="N19" s="12">
        <v>1</v>
      </c>
      <c r="O19" s="12">
        <v>1</v>
      </c>
      <c r="P19" s="12">
        <v>1</v>
      </c>
      <c r="Q19" s="12">
        <v>0</v>
      </c>
      <c r="R19" s="12">
        <v>2</v>
      </c>
      <c r="S19" s="12">
        <v>0</v>
      </c>
      <c r="T19" s="12">
        <v>0</v>
      </c>
      <c r="U19" s="12">
        <v>0</v>
      </c>
      <c r="V19" s="12">
        <v>2</v>
      </c>
      <c r="W19" s="12">
        <v>1</v>
      </c>
      <c r="X19" s="12">
        <v>0</v>
      </c>
      <c r="Y19" s="12">
        <v>0</v>
      </c>
      <c r="Z19" s="12">
        <v>0</v>
      </c>
      <c r="AA19" s="12">
        <v>0</v>
      </c>
      <c r="AB19" s="17">
        <v>0</v>
      </c>
      <c r="AC19">
        <f t="shared" si="0"/>
        <v>14</v>
      </c>
    </row>
    <row r="20" spans="2:29" ht="12.75">
      <c r="B20" s="10">
        <f t="shared" si="1"/>
        <v>18</v>
      </c>
      <c r="C20" s="11">
        <v>123</v>
      </c>
      <c r="D20" s="11">
        <v>100</v>
      </c>
      <c r="E20" s="12">
        <v>29.4</v>
      </c>
      <c r="F20" s="22">
        <v>23.58322580645161</v>
      </c>
      <c r="G20" s="12">
        <v>1</v>
      </c>
      <c r="H20" s="10"/>
      <c r="I20" s="12"/>
      <c r="J20" s="12"/>
      <c r="K20" s="12"/>
      <c r="L20" s="12"/>
      <c r="M20" s="12">
        <v>0.75</v>
      </c>
      <c r="N20" s="12">
        <v>1.5</v>
      </c>
      <c r="O20" s="12">
        <v>1.25</v>
      </c>
      <c r="P20" s="12">
        <v>1.5</v>
      </c>
      <c r="Q20" s="12">
        <v>1.5</v>
      </c>
      <c r="R20" s="12">
        <v>1.5</v>
      </c>
      <c r="S20" s="12">
        <v>1</v>
      </c>
      <c r="T20" s="12">
        <v>2</v>
      </c>
      <c r="U20" s="12"/>
      <c r="V20" s="12"/>
      <c r="W20" s="12">
        <v>2</v>
      </c>
      <c r="X20" s="12">
        <v>1</v>
      </c>
      <c r="Y20" s="12"/>
      <c r="Z20" s="12"/>
      <c r="AA20" s="12"/>
      <c r="AB20" s="17"/>
      <c r="AC20">
        <f t="shared" si="0"/>
        <v>14</v>
      </c>
    </row>
    <row r="21" spans="2:29" ht="12.75">
      <c r="B21" s="10">
        <f t="shared" si="1"/>
        <v>19</v>
      </c>
      <c r="C21" s="11">
        <v>125</v>
      </c>
      <c r="D21" s="11">
        <v>125</v>
      </c>
      <c r="E21" s="12">
        <v>30</v>
      </c>
      <c r="F21" s="22">
        <v>24.220779220779217</v>
      </c>
      <c r="G21" s="12">
        <v>1</v>
      </c>
      <c r="H21" s="10"/>
      <c r="I21" s="12"/>
      <c r="J21" s="12">
        <v>10</v>
      </c>
      <c r="K21" s="12"/>
      <c r="L21" s="12"/>
      <c r="M21" s="12"/>
      <c r="N21" s="12"/>
      <c r="O21" s="12">
        <v>2</v>
      </c>
      <c r="P21" s="12"/>
      <c r="Q21" s="12"/>
      <c r="R21" s="12"/>
      <c r="S21" s="12"/>
      <c r="T21" s="12"/>
      <c r="U21" s="12"/>
      <c r="V21" s="12"/>
      <c r="W21" s="12"/>
      <c r="X21" s="12"/>
      <c r="Y21" s="12"/>
      <c r="Z21" s="12"/>
      <c r="AA21" s="12"/>
      <c r="AB21" s="17"/>
      <c r="AC21">
        <f t="shared" si="0"/>
        <v>12</v>
      </c>
    </row>
    <row r="22" spans="2:29" ht="12.75">
      <c r="B22" s="10">
        <f t="shared" si="1"/>
        <v>20</v>
      </c>
      <c r="C22" s="11">
        <v>125</v>
      </c>
      <c r="D22" s="11">
        <v>125</v>
      </c>
      <c r="E22" s="12">
        <v>30</v>
      </c>
      <c r="F22" s="22">
        <v>24.220779220779217</v>
      </c>
      <c r="G22" s="12">
        <v>1</v>
      </c>
      <c r="H22" s="10"/>
      <c r="I22" s="12"/>
      <c r="J22" s="12">
        <v>10</v>
      </c>
      <c r="K22" s="12"/>
      <c r="L22" s="12"/>
      <c r="M22" s="12"/>
      <c r="N22" s="12"/>
      <c r="O22" s="12">
        <v>2</v>
      </c>
      <c r="P22" s="12"/>
      <c r="Q22" s="12"/>
      <c r="R22" s="12"/>
      <c r="S22" s="12"/>
      <c r="T22" s="12"/>
      <c r="U22" s="12"/>
      <c r="V22" s="12"/>
      <c r="W22" s="12"/>
      <c r="X22" s="12"/>
      <c r="Y22" s="12"/>
      <c r="Z22" s="12"/>
      <c r="AA22" s="12"/>
      <c r="AB22" s="17"/>
      <c r="AC22">
        <f t="shared" si="0"/>
        <v>12</v>
      </c>
    </row>
    <row r="23" spans="2:29" ht="12.75">
      <c r="B23" s="10">
        <f t="shared" si="1"/>
        <v>21</v>
      </c>
      <c r="C23" s="11">
        <v>125</v>
      </c>
      <c r="D23" s="11">
        <v>125</v>
      </c>
      <c r="E23" s="12">
        <v>30</v>
      </c>
      <c r="F23" s="22">
        <v>24.220779220779217</v>
      </c>
      <c r="G23" s="12">
        <v>1</v>
      </c>
      <c r="H23" s="10"/>
      <c r="I23" s="12"/>
      <c r="J23" s="12">
        <v>10</v>
      </c>
      <c r="K23" s="12"/>
      <c r="L23" s="12"/>
      <c r="M23" s="12"/>
      <c r="N23" s="12"/>
      <c r="O23" s="12">
        <v>2</v>
      </c>
      <c r="P23" s="12"/>
      <c r="Q23" s="12"/>
      <c r="R23" s="12"/>
      <c r="S23" s="12"/>
      <c r="T23" s="12"/>
      <c r="U23" s="12"/>
      <c r="V23" s="12"/>
      <c r="W23" s="12"/>
      <c r="X23" s="12"/>
      <c r="Y23" s="12"/>
      <c r="Z23" s="12"/>
      <c r="AA23" s="12"/>
      <c r="AB23" s="17"/>
      <c r="AC23">
        <f t="shared" si="0"/>
        <v>12</v>
      </c>
    </row>
    <row r="24" spans="2:29" ht="12.75">
      <c r="B24" s="10">
        <f t="shared" si="1"/>
        <v>22</v>
      </c>
      <c r="C24" s="11">
        <v>125</v>
      </c>
      <c r="D24" s="11">
        <v>125</v>
      </c>
      <c r="E24" s="12">
        <v>30</v>
      </c>
      <c r="F24" s="22">
        <v>24.220779220779217</v>
      </c>
      <c r="G24" s="12">
        <v>1</v>
      </c>
      <c r="H24" s="10"/>
      <c r="I24" s="12"/>
      <c r="J24" s="12">
        <v>10</v>
      </c>
      <c r="K24" s="12"/>
      <c r="L24" s="12"/>
      <c r="M24" s="12"/>
      <c r="N24" s="12"/>
      <c r="O24" s="12">
        <v>2</v>
      </c>
      <c r="P24" s="12"/>
      <c r="Q24" s="12"/>
      <c r="R24" s="12"/>
      <c r="S24" s="12"/>
      <c r="T24" s="12"/>
      <c r="U24" s="12"/>
      <c r="V24" s="12"/>
      <c r="W24" s="12"/>
      <c r="X24" s="12"/>
      <c r="Y24" s="12"/>
      <c r="Z24" s="12"/>
      <c r="AA24" s="12"/>
      <c r="AB24" s="17"/>
      <c r="AC24">
        <f t="shared" si="0"/>
        <v>12</v>
      </c>
    </row>
    <row r="25" spans="2:29" ht="12.75">
      <c r="B25" s="10">
        <f t="shared" si="1"/>
        <v>23</v>
      </c>
      <c r="C25" s="11">
        <v>125</v>
      </c>
      <c r="D25" s="11">
        <v>125</v>
      </c>
      <c r="E25" s="12">
        <v>30</v>
      </c>
      <c r="F25" s="22">
        <v>24.220779220779217</v>
      </c>
      <c r="G25" s="12">
        <v>1</v>
      </c>
      <c r="H25" s="10"/>
      <c r="I25" s="12"/>
      <c r="J25" s="12">
        <v>10</v>
      </c>
      <c r="K25" s="12"/>
      <c r="L25" s="12"/>
      <c r="M25" s="12"/>
      <c r="N25" s="12"/>
      <c r="O25" s="12">
        <v>2</v>
      </c>
      <c r="P25" s="12"/>
      <c r="Q25" s="12"/>
      <c r="R25" s="12"/>
      <c r="S25" s="12"/>
      <c r="T25" s="12"/>
      <c r="U25" s="12"/>
      <c r="V25" s="12"/>
      <c r="W25" s="12"/>
      <c r="X25" s="12"/>
      <c r="Y25" s="12"/>
      <c r="Z25" s="12"/>
      <c r="AA25" s="12"/>
      <c r="AB25" s="17"/>
      <c r="AC25">
        <f t="shared" si="0"/>
        <v>12</v>
      </c>
    </row>
    <row r="26" spans="2:29" ht="12.75">
      <c r="B26" s="10">
        <f t="shared" si="1"/>
        <v>24</v>
      </c>
      <c r="C26" s="11">
        <v>127</v>
      </c>
      <c r="D26" s="11">
        <v>100</v>
      </c>
      <c r="E26" s="12">
        <v>27</v>
      </c>
      <c r="F26" s="22">
        <v>22.134065934065934</v>
      </c>
      <c r="G26" s="12">
        <v>1</v>
      </c>
      <c r="H26" s="10">
        <v>0</v>
      </c>
      <c r="I26" s="12">
        <v>0</v>
      </c>
      <c r="J26" s="12">
        <v>0</v>
      </c>
      <c r="K26" s="12">
        <v>0</v>
      </c>
      <c r="L26" s="12">
        <v>0</v>
      </c>
      <c r="M26" s="12">
        <v>0</v>
      </c>
      <c r="N26" s="12">
        <v>0</v>
      </c>
      <c r="O26" s="12">
        <v>4</v>
      </c>
      <c r="P26" s="12">
        <v>0</v>
      </c>
      <c r="Q26" s="12">
        <v>5</v>
      </c>
      <c r="R26" s="12">
        <v>0</v>
      </c>
      <c r="S26" s="12">
        <v>0</v>
      </c>
      <c r="T26" s="12">
        <v>0</v>
      </c>
      <c r="U26" s="12">
        <v>3</v>
      </c>
      <c r="V26" s="12">
        <v>0</v>
      </c>
      <c r="W26" s="12">
        <v>0</v>
      </c>
      <c r="X26" s="12">
        <v>0</v>
      </c>
      <c r="Y26" s="12">
        <v>0</v>
      </c>
      <c r="Z26" s="12">
        <v>0</v>
      </c>
      <c r="AA26" s="12">
        <v>0</v>
      </c>
      <c r="AB26" s="17">
        <v>0</v>
      </c>
      <c r="AC26">
        <f t="shared" si="0"/>
        <v>12</v>
      </c>
    </row>
    <row r="27" spans="2:29" ht="12.75">
      <c r="B27" s="10">
        <f t="shared" si="1"/>
        <v>25</v>
      </c>
      <c r="C27" s="11">
        <v>127</v>
      </c>
      <c r="D27" s="11">
        <v>100</v>
      </c>
      <c r="E27" s="12">
        <v>27</v>
      </c>
      <c r="F27" s="22">
        <v>22.134065934065934</v>
      </c>
      <c r="G27" s="12">
        <v>1</v>
      </c>
      <c r="H27" s="10">
        <v>0</v>
      </c>
      <c r="I27" s="12">
        <v>0</v>
      </c>
      <c r="J27" s="12">
        <v>0</v>
      </c>
      <c r="K27" s="12">
        <v>0</v>
      </c>
      <c r="L27" s="12">
        <v>0</v>
      </c>
      <c r="M27" s="12">
        <v>0</v>
      </c>
      <c r="N27" s="12">
        <v>0</v>
      </c>
      <c r="O27" s="12">
        <v>4</v>
      </c>
      <c r="P27" s="12">
        <v>0</v>
      </c>
      <c r="Q27" s="12">
        <v>5</v>
      </c>
      <c r="R27" s="12">
        <v>0</v>
      </c>
      <c r="S27" s="12">
        <v>0</v>
      </c>
      <c r="T27" s="12">
        <v>0</v>
      </c>
      <c r="U27" s="12">
        <v>3</v>
      </c>
      <c r="V27" s="12">
        <v>0</v>
      </c>
      <c r="W27" s="12">
        <v>0</v>
      </c>
      <c r="X27" s="12">
        <v>0</v>
      </c>
      <c r="Y27" s="12">
        <v>0</v>
      </c>
      <c r="Z27" s="12">
        <v>0</v>
      </c>
      <c r="AA27" s="12">
        <v>0</v>
      </c>
      <c r="AB27" s="17">
        <v>0</v>
      </c>
      <c r="AC27">
        <f t="shared" si="0"/>
        <v>12</v>
      </c>
    </row>
    <row r="28" spans="2:29" ht="12.75">
      <c r="B28" s="10">
        <f t="shared" si="1"/>
        <v>26</v>
      </c>
      <c r="C28" s="11">
        <v>127</v>
      </c>
      <c r="D28" s="11">
        <v>100</v>
      </c>
      <c r="E28" s="12">
        <v>27</v>
      </c>
      <c r="F28" s="22">
        <v>22.134065934065934</v>
      </c>
      <c r="G28" s="12">
        <v>1</v>
      </c>
      <c r="H28" s="10">
        <v>0</v>
      </c>
      <c r="I28" s="12">
        <v>0</v>
      </c>
      <c r="J28" s="12">
        <v>0</v>
      </c>
      <c r="K28" s="12">
        <v>0</v>
      </c>
      <c r="L28" s="12">
        <v>0</v>
      </c>
      <c r="M28" s="12">
        <v>0</v>
      </c>
      <c r="N28" s="12">
        <v>0</v>
      </c>
      <c r="O28" s="12">
        <v>4</v>
      </c>
      <c r="P28" s="12">
        <v>0</v>
      </c>
      <c r="Q28" s="12">
        <v>5</v>
      </c>
      <c r="R28" s="12">
        <v>0</v>
      </c>
      <c r="S28" s="12">
        <v>0</v>
      </c>
      <c r="T28" s="12">
        <v>0</v>
      </c>
      <c r="U28" s="12">
        <v>3</v>
      </c>
      <c r="V28" s="12">
        <v>0</v>
      </c>
      <c r="W28" s="12">
        <v>0</v>
      </c>
      <c r="X28" s="12">
        <v>0</v>
      </c>
      <c r="Y28" s="12">
        <v>0</v>
      </c>
      <c r="Z28" s="12">
        <v>0</v>
      </c>
      <c r="AA28" s="12">
        <v>0</v>
      </c>
      <c r="AB28" s="17">
        <v>0</v>
      </c>
      <c r="AC28">
        <f t="shared" si="0"/>
        <v>12</v>
      </c>
    </row>
    <row r="29" spans="2:29" ht="12.75">
      <c r="B29" s="10">
        <f t="shared" si="1"/>
        <v>27</v>
      </c>
      <c r="C29" s="11">
        <v>106</v>
      </c>
      <c r="D29" s="11">
        <v>100</v>
      </c>
      <c r="E29" s="12">
        <v>27</v>
      </c>
      <c r="F29" s="22">
        <v>22.134065934065934</v>
      </c>
      <c r="G29" s="12">
        <v>1</v>
      </c>
      <c r="H29" s="10">
        <v>0</v>
      </c>
      <c r="I29" s="12">
        <v>0</v>
      </c>
      <c r="J29" s="12">
        <v>0</v>
      </c>
      <c r="K29" s="12">
        <v>0</v>
      </c>
      <c r="L29" s="12">
        <v>1.5</v>
      </c>
      <c r="M29" s="12">
        <v>0</v>
      </c>
      <c r="N29" s="12">
        <v>0</v>
      </c>
      <c r="O29" s="12">
        <v>3.5</v>
      </c>
      <c r="P29" s="12">
        <v>0</v>
      </c>
      <c r="Q29" s="12">
        <v>3</v>
      </c>
      <c r="R29" s="12">
        <v>0</v>
      </c>
      <c r="S29" s="12">
        <v>0</v>
      </c>
      <c r="T29" s="12">
        <v>0</v>
      </c>
      <c r="U29" s="12">
        <v>0</v>
      </c>
      <c r="V29" s="12">
        <v>0</v>
      </c>
      <c r="W29" s="12">
        <v>0</v>
      </c>
      <c r="X29" s="12">
        <v>0</v>
      </c>
      <c r="Y29" s="12">
        <v>0</v>
      </c>
      <c r="Z29" s="12">
        <v>0</v>
      </c>
      <c r="AA29" s="12">
        <v>0</v>
      </c>
      <c r="AB29" s="17">
        <v>0</v>
      </c>
      <c r="AC29">
        <f t="shared" si="0"/>
        <v>8</v>
      </c>
    </row>
    <row r="30" spans="2:29" ht="12.75">
      <c r="B30" s="10">
        <f t="shared" si="1"/>
        <v>28</v>
      </c>
      <c r="C30" s="11">
        <v>81</v>
      </c>
      <c r="D30" s="11">
        <v>100</v>
      </c>
      <c r="E30" s="12">
        <v>21.8</v>
      </c>
      <c r="F30" s="22">
        <v>17.676956521739132</v>
      </c>
      <c r="G30" s="12">
        <v>1</v>
      </c>
      <c r="H30" s="10">
        <v>0</v>
      </c>
      <c r="I30" s="12">
        <v>0</v>
      </c>
      <c r="J30" s="12">
        <v>0</v>
      </c>
      <c r="K30" s="12">
        <v>0</v>
      </c>
      <c r="L30" s="12">
        <v>0</v>
      </c>
      <c r="M30" s="12">
        <v>0</v>
      </c>
      <c r="N30" s="12">
        <v>1</v>
      </c>
      <c r="O30" s="12">
        <v>1.5</v>
      </c>
      <c r="P30" s="12">
        <v>0.5</v>
      </c>
      <c r="Q30" s="12">
        <v>1</v>
      </c>
      <c r="R30" s="12">
        <v>1</v>
      </c>
      <c r="S30" s="12">
        <v>1</v>
      </c>
      <c r="T30" s="12">
        <v>1</v>
      </c>
      <c r="U30" s="12">
        <v>4</v>
      </c>
      <c r="V30" s="12">
        <v>1</v>
      </c>
      <c r="W30" s="12">
        <v>0</v>
      </c>
      <c r="X30" s="12">
        <v>0</v>
      </c>
      <c r="Y30" s="12">
        <v>0</v>
      </c>
      <c r="Z30" s="12">
        <v>0</v>
      </c>
      <c r="AA30" s="12">
        <v>0</v>
      </c>
      <c r="AB30" s="17">
        <v>0</v>
      </c>
      <c r="AC30">
        <f t="shared" si="0"/>
        <v>12</v>
      </c>
    </row>
    <row r="31" spans="2:29" ht="12.75">
      <c r="B31" s="10">
        <f t="shared" si="1"/>
        <v>29</v>
      </c>
      <c r="C31" s="11">
        <v>40</v>
      </c>
      <c r="D31" s="11">
        <v>150</v>
      </c>
      <c r="E31" s="12">
        <v>11</v>
      </c>
      <c r="F31" s="22">
        <v>8.919565217391304</v>
      </c>
      <c r="G31" s="12">
        <v>1</v>
      </c>
      <c r="H31" s="10">
        <v>5.5</v>
      </c>
      <c r="I31" s="12">
        <v>0</v>
      </c>
      <c r="J31" s="12">
        <v>0</v>
      </c>
      <c r="K31" s="12">
        <v>0</v>
      </c>
      <c r="L31" s="12">
        <v>0</v>
      </c>
      <c r="M31" s="12">
        <v>0</v>
      </c>
      <c r="N31" s="12">
        <v>0</v>
      </c>
      <c r="O31" s="12">
        <v>0</v>
      </c>
      <c r="P31" s="12">
        <v>0</v>
      </c>
      <c r="Q31" s="12">
        <v>0</v>
      </c>
      <c r="R31" s="12">
        <v>0</v>
      </c>
      <c r="S31" s="12">
        <v>0</v>
      </c>
      <c r="T31" s="12">
        <v>0</v>
      </c>
      <c r="U31" s="12">
        <v>0</v>
      </c>
      <c r="V31" s="12">
        <v>0</v>
      </c>
      <c r="W31" s="12">
        <v>5.5</v>
      </c>
      <c r="X31" s="12">
        <v>0</v>
      </c>
      <c r="Y31" s="12">
        <v>0</v>
      </c>
      <c r="Z31" s="12">
        <v>0</v>
      </c>
      <c r="AA31" s="12">
        <v>0</v>
      </c>
      <c r="AB31" s="17">
        <v>0</v>
      </c>
      <c r="AC31">
        <f t="shared" si="0"/>
        <v>11</v>
      </c>
    </row>
    <row r="32" spans="2:29" ht="12.75">
      <c r="B32" s="10">
        <f t="shared" si="1"/>
        <v>30</v>
      </c>
      <c r="C32" s="11">
        <v>43</v>
      </c>
      <c r="D32" s="11">
        <v>100</v>
      </c>
      <c r="E32" s="12">
        <v>10.1</v>
      </c>
      <c r="F32" s="22">
        <v>8.41854748603352</v>
      </c>
      <c r="G32" s="12">
        <v>1</v>
      </c>
      <c r="H32" s="10">
        <v>0</v>
      </c>
      <c r="I32" s="12">
        <v>0</v>
      </c>
      <c r="J32" s="12">
        <v>0</v>
      </c>
      <c r="K32" s="12">
        <v>0</v>
      </c>
      <c r="L32" s="12">
        <v>0</v>
      </c>
      <c r="M32" s="12">
        <v>0</v>
      </c>
      <c r="N32" s="12">
        <v>0</v>
      </c>
      <c r="O32" s="12">
        <v>0</v>
      </c>
      <c r="P32" s="12">
        <v>4</v>
      </c>
      <c r="Q32" s="12">
        <v>2</v>
      </c>
      <c r="R32" s="12">
        <v>0</v>
      </c>
      <c r="S32" s="12">
        <v>0</v>
      </c>
      <c r="T32" s="12">
        <v>0</v>
      </c>
      <c r="U32" s="12">
        <v>0</v>
      </c>
      <c r="V32" s="12">
        <v>0</v>
      </c>
      <c r="W32" s="12">
        <v>0</v>
      </c>
      <c r="X32" s="12">
        <v>0</v>
      </c>
      <c r="Y32" s="12">
        <v>0</v>
      </c>
      <c r="Z32" s="12">
        <v>0</v>
      </c>
      <c r="AA32" s="12">
        <v>0</v>
      </c>
      <c r="AB32" s="17">
        <v>0</v>
      </c>
      <c r="AC32">
        <f t="shared" si="0"/>
        <v>6</v>
      </c>
    </row>
    <row r="33" spans="2:29" ht="12.75">
      <c r="B33" s="10">
        <f t="shared" si="1"/>
        <v>31</v>
      </c>
      <c r="C33" s="11">
        <v>52</v>
      </c>
      <c r="D33" s="11">
        <v>125</v>
      </c>
      <c r="E33" s="12">
        <v>15.2</v>
      </c>
      <c r="F33" s="22">
        <v>12.59911111111111</v>
      </c>
      <c r="G33" s="12">
        <v>2</v>
      </c>
      <c r="H33" s="10">
        <v>0</v>
      </c>
      <c r="I33" s="12">
        <v>8</v>
      </c>
      <c r="J33" s="12">
        <v>0</v>
      </c>
      <c r="K33" s="12">
        <v>8</v>
      </c>
      <c r="L33" s="12">
        <v>4</v>
      </c>
      <c r="M33" s="12">
        <v>4</v>
      </c>
      <c r="N33" s="12">
        <v>0</v>
      </c>
      <c r="O33" s="12">
        <v>0</v>
      </c>
      <c r="P33" s="12">
        <v>0</v>
      </c>
      <c r="Q33" s="12">
        <v>0</v>
      </c>
      <c r="R33" s="12">
        <v>0</v>
      </c>
      <c r="S33" s="12">
        <v>0</v>
      </c>
      <c r="T33" s="12">
        <v>0</v>
      </c>
      <c r="U33" s="12">
        <v>0</v>
      </c>
      <c r="V33" s="12">
        <v>0</v>
      </c>
      <c r="W33" s="12">
        <v>0</v>
      </c>
      <c r="X33" s="12">
        <v>0</v>
      </c>
      <c r="Y33" s="12">
        <v>0</v>
      </c>
      <c r="Z33" s="12">
        <v>0</v>
      </c>
      <c r="AA33" s="12">
        <v>0</v>
      </c>
      <c r="AB33" s="17">
        <v>0</v>
      </c>
      <c r="AC33">
        <f t="shared" si="0"/>
        <v>24</v>
      </c>
    </row>
    <row r="34" spans="2:29" ht="12.75">
      <c r="B34" s="10">
        <f t="shared" si="1"/>
        <v>32</v>
      </c>
      <c r="C34" s="11">
        <v>123</v>
      </c>
      <c r="D34" s="11">
        <v>100</v>
      </c>
      <c r="E34" s="12">
        <v>29.4</v>
      </c>
      <c r="F34" s="22">
        <v>23.58322580645161</v>
      </c>
      <c r="G34" s="12">
        <v>1</v>
      </c>
      <c r="H34" s="10">
        <v>0</v>
      </c>
      <c r="I34" s="12">
        <v>0</v>
      </c>
      <c r="J34" s="12">
        <v>0</v>
      </c>
      <c r="K34" s="12">
        <v>4</v>
      </c>
      <c r="L34" s="12">
        <v>4</v>
      </c>
      <c r="M34" s="12">
        <v>2</v>
      </c>
      <c r="N34" s="12">
        <v>0</v>
      </c>
      <c r="O34" s="12">
        <v>4</v>
      </c>
      <c r="P34" s="12">
        <v>3</v>
      </c>
      <c r="Q34" s="12">
        <v>3</v>
      </c>
      <c r="R34" s="12">
        <v>4</v>
      </c>
      <c r="S34" s="12">
        <v>0</v>
      </c>
      <c r="T34" s="12">
        <v>0</v>
      </c>
      <c r="U34" s="12">
        <v>0</v>
      </c>
      <c r="V34" s="12">
        <v>0</v>
      </c>
      <c r="W34" s="12">
        <v>0</v>
      </c>
      <c r="X34" s="12">
        <v>0</v>
      </c>
      <c r="Y34" s="12">
        <v>0</v>
      </c>
      <c r="Z34" s="12">
        <v>0</v>
      </c>
      <c r="AA34" s="12">
        <v>0</v>
      </c>
      <c r="AB34" s="17">
        <v>0</v>
      </c>
      <c r="AC34">
        <f t="shared" si="0"/>
        <v>24</v>
      </c>
    </row>
    <row r="35" spans="2:29" ht="12.75">
      <c r="B35" s="10">
        <f t="shared" si="1"/>
        <v>33</v>
      </c>
      <c r="C35" s="11">
        <v>55</v>
      </c>
      <c r="D35" s="11">
        <v>125</v>
      </c>
      <c r="E35" s="12">
        <v>16.5</v>
      </c>
      <c r="F35" s="22">
        <v>13.753072625698323</v>
      </c>
      <c r="G35" s="12">
        <v>1</v>
      </c>
      <c r="H35" s="10">
        <v>0</v>
      </c>
      <c r="I35" s="12">
        <v>0</v>
      </c>
      <c r="J35" s="12">
        <v>6</v>
      </c>
      <c r="K35" s="12">
        <v>0</v>
      </c>
      <c r="L35" s="12">
        <v>0</v>
      </c>
      <c r="M35" s="12">
        <v>0</v>
      </c>
      <c r="N35" s="12">
        <v>0</v>
      </c>
      <c r="O35" s="12">
        <v>0</v>
      </c>
      <c r="P35" s="12">
        <v>3</v>
      </c>
      <c r="Q35" s="12">
        <v>0</v>
      </c>
      <c r="R35" s="12">
        <v>0</v>
      </c>
      <c r="S35" s="12">
        <v>3</v>
      </c>
      <c r="T35" s="12">
        <v>0</v>
      </c>
      <c r="U35" s="12">
        <v>0</v>
      </c>
      <c r="V35" s="12">
        <v>0</v>
      </c>
      <c r="W35" s="12">
        <v>0</v>
      </c>
      <c r="X35" s="12">
        <v>0</v>
      </c>
      <c r="Y35" s="12">
        <v>0</v>
      </c>
      <c r="Z35" s="12">
        <v>0</v>
      </c>
      <c r="AA35" s="12">
        <v>0</v>
      </c>
      <c r="AB35" s="17">
        <v>0</v>
      </c>
      <c r="AC35">
        <f t="shared" si="0"/>
        <v>12</v>
      </c>
    </row>
    <row r="36" spans="2:29" ht="12.75">
      <c r="B36" s="10">
        <f t="shared" si="1"/>
        <v>34</v>
      </c>
      <c r="C36" s="11">
        <v>123</v>
      </c>
      <c r="D36" s="11">
        <v>100</v>
      </c>
      <c r="E36" s="12">
        <v>29.4</v>
      </c>
      <c r="F36" s="22">
        <v>23.58322580645161</v>
      </c>
      <c r="G36" s="12">
        <v>1</v>
      </c>
      <c r="H36" s="10">
        <v>0</v>
      </c>
      <c r="I36" s="12">
        <v>0</v>
      </c>
      <c r="J36" s="12">
        <v>0</v>
      </c>
      <c r="K36" s="12">
        <v>0</v>
      </c>
      <c r="L36" s="12">
        <v>1</v>
      </c>
      <c r="M36" s="12">
        <v>0</v>
      </c>
      <c r="N36" s="12">
        <v>1.5</v>
      </c>
      <c r="O36" s="12">
        <v>0</v>
      </c>
      <c r="P36" s="12">
        <v>0</v>
      </c>
      <c r="Q36" s="12">
        <v>0</v>
      </c>
      <c r="R36" s="12">
        <v>1.5</v>
      </c>
      <c r="S36" s="12">
        <v>1</v>
      </c>
      <c r="T36" s="12">
        <v>1.5</v>
      </c>
      <c r="U36" s="12">
        <v>0</v>
      </c>
      <c r="V36" s="12">
        <v>1.5</v>
      </c>
      <c r="W36" s="12">
        <v>1</v>
      </c>
      <c r="X36" s="12">
        <v>0</v>
      </c>
      <c r="Y36" s="12">
        <v>0</v>
      </c>
      <c r="Z36" s="12">
        <v>0</v>
      </c>
      <c r="AA36" s="12">
        <v>0</v>
      </c>
      <c r="AB36" s="17">
        <v>0</v>
      </c>
      <c r="AC36">
        <f t="shared" si="0"/>
        <v>9</v>
      </c>
    </row>
    <row r="37" spans="2:29" ht="12.75">
      <c r="B37" s="10">
        <f t="shared" si="1"/>
        <v>35</v>
      </c>
      <c r="C37" s="11">
        <v>123</v>
      </c>
      <c r="D37" s="11">
        <v>100</v>
      </c>
      <c r="E37" s="12">
        <v>29.4</v>
      </c>
      <c r="F37" s="22">
        <v>23.58322580645161</v>
      </c>
      <c r="G37" s="12">
        <v>1</v>
      </c>
      <c r="H37" s="10"/>
      <c r="I37" s="12"/>
      <c r="J37" s="12"/>
      <c r="K37" s="12"/>
      <c r="L37" s="12">
        <v>1</v>
      </c>
      <c r="M37" s="12"/>
      <c r="N37" s="12">
        <v>0.5</v>
      </c>
      <c r="O37" s="12">
        <v>0.5</v>
      </c>
      <c r="P37" s="12"/>
      <c r="Q37" s="12"/>
      <c r="R37" s="12"/>
      <c r="S37" s="12">
        <v>1</v>
      </c>
      <c r="T37" s="12">
        <v>1.5</v>
      </c>
      <c r="U37" s="12">
        <v>2.5</v>
      </c>
      <c r="V37" s="12">
        <v>1.5</v>
      </c>
      <c r="W37" s="12">
        <v>1.5</v>
      </c>
      <c r="X37" s="12"/>
      <c r="Y37" s="12"/>
      <c r="Z37" s="12"/>
      <c r="AA37" s="12"/>
      <c r="AB37" s="17"/>
      <c r="AC37">
        <f t="shared" si="0"/>
        <v>10</v>
      </c>
    </row>
    <row r="38" spans="2:29" ht="12.75">
      <c r="B38" s="10">
        <f t="shared" si="1"/>
        <v>36</v>
      </c>
      <c r="C38" s="11">
        <v>123</v>
      </c>
      <c r="D38" s="11">
        <v>100</v>
      </c>
      <c r="E38" s="12">
        <v>29.4</v>
      </c>
      <c r="F38" s="22">
        <v>23.58322580645161</v>
      </c>
      <c r="G38" s="12">
        <v>1</v>
      </c>
      <c r="H38" s="10">
        <v>0</v>
      </c>
      <c r="I38" s="12">
        <v>0</v>
      </c>
      <c r="J38" s="12">
        <v>0</v>
      </c>
      <c r="K38" s="12">
        <v>0</v>
      </c>
      <c r="L38" s="12">
        <v>0</v>
      </c>
      <c r="M38" s="12">
        <v>1</v>
      </c>
      <c r="N38" s="12">
        <v>1</v>
      </c>
      <c r="O38" s="12">
        <v>0</v>
      </c>
      <c r="P38" s="12">
        <v>2</v>
      </c>
      <c r="Q38" s="12">
        <v>0</v>
      </c>
      <c r="R38" s="12">
        <v>1</v>
      </c>
      <c r="S38" s="12">
        <v>1</v>
      </c>
      <c r="T38" s="12">
        <v>3</v>
      </c>
      <c r="U38" s="12">
        <v>1</v>
      </c>
      <c r="V38" s="12">
        <v>1</v>
      </c>
      <c r="W38" s="12">
        <v>1.5</v>
      </c>
      <c r="X38" s="12">
        <v>0</v>
      </c>
      <c r="Y38" s="12">
        <v>0</v>
      </c>
      <c r="Z38" s="12">
        <v>0</v>
      </c>
      <c r="AA38" s="12">
        <v>0</v>
      </c>
      <c r="AB38" s="17">
        <v>0</v>
      </c>
      <c r="AC38">
        <f t="shared" si="0"/>
        <v>12.5</v>
      </c>
    </row>
    <row r="39" spans="2:29" ht="12.75">
      <c r="B39" s="10">
        <f t="shared" si="1"/>
        <v>37</v>
      </c>
      <c r="C39" s="11">
        <v>123</v>
      </c>
      <c r="D39" s="11">
        <v>100</v>
      </c>
      <c r="E39" s="12">
        <v>29.4</v>
      </c>
      <c r="F39" s="22">
        <v>23.58322580645161</v>
      </c>
      <c r="G39" s="12">
        <v>1</v>
      </c>
      <c r="H39" s="10">
        <v>0</v>
      </c>
      <c r="I39" s="12">
        <v>0</v>
      </c>
      <c r="J39" s="12">
        <v>0</v>
      </c>
      <c r="K39" s="12">
        <v>2</v>
      </c>
      <c r="L39" s="12">
        <v>5</v>
      </c>
      <c r="M39" s="12">
        <v>5</v>
      </c>
      <c r="N39" s="12">
        <v>2</v>
      </c>
      <c r="O39" s="12">
        <v>0</v>
      </c>
      <c r="P39" s="12">
        <v>1</v>
      </c>
      <c r="Q39" s="12">
        <v>3</v>
      </c>
      <c r="R39" s="12">
        <v>0</v>
      </c>
      <c r="S39" s="12">
        <v>2</v>
      </c>
      <c r="T39" s="12">
        <v>2</v>
      </c>
      <c r="U39" s="12">
        <v>2</v>
      </c>
      <c r="V39" s="12">
        <v>0</v>
      </c>
      <c r="W39" s="12">
        <v>0</v>
      </c>
      <c r="X39" s="12">
        <v>0</v>
      </c>
      <c r="Y39" s="12">
        <v>0</v>
      </c>
      <c r="Z39" s="12">
        <v>0</v>
      </c>
      <c r="AA39" s="12">
        <v>0</v>
      </c>
      <c r="AB39" s="17">
        <v>0</v>
      </c>
      <c r="AC39">
        <f t="shared" si="0"/>
        <v>24</v>
      </c>
    </row>
    <row r="40" spans="2:29" ht="12.75">
      <c r="B40" s="10">
        <f t="shared" si="1"/>
        <v>38</v>
      </c>
      <c r="C40" s="11">
        <v>123</v>
      </c>
      <c r="D40" s="11">
        <v>100</v>
      </c>
      <c r="E40" s="12">
        <v>33</v>
      </c>
      <c r="F40" s="22">
        <v>26.470967741935482</v>
      </c>
      <c r="G40" s="12">
        <v>1</v>
      </c>
      <c r="H40" s="10">
        <v>0</v>
      </c>
      <c r="I40" s="12">
        <v>0</v>
      </c>
      <c r="J40" s="12">
        <v>0</v>
      </c>
      <c r="K40" s="12">
        <v>0</v>
      </c>
      <c r="L40" s="12">
        <v>0</v>
      </c>
      <c r="M40" s="12">
        <v>0</v>
      </c>
      <c r="N40" s="12">
        <v>0</v>
      </c>
      <c r="O40" s="12">
        <v>0</v>
      </c>
      <c r="P40" s="12">
        <v>0</v>
      </c>
      <c r="Q40" s="12">
        <v>0</v>
      </c>
      <c r="R40" s="12">
        <v>12.5</v>
      </c>
      <c r="S40" s="12">
        <v>0</v>
      </c>
      <c r="T40" s="12">
        <v>0</v>
      </c>
      <c r="U40" s="12">
        <v>0</v>
      </c>
      <c r="V40" s="12">
        <v>0</v>
      </c>
      <c r="W40" s="12">
        <v>0</v>
      </c>
      <c r="X40" s="12">
        <v>0</v>
      </c>
      <c r="Y40" s="12">
        <v>0</v>
      </c>
      <c r="Z40" s="12">
        <v>0</v>
      </c>
      <c r="AA40" s="12">
        <v>0</v>
      </c>
      <c r="AB40" s="17">
        <v>0</v>
      </c>
      <c r="AC40">
        <f t="shared" si="0"/>
        <v>12.5</v>
      </c>
    </row>
    <row r="41" spans="2:29" ht="12.75">
      <c r="B41" s="10">
        <f t="shared" si="1"/>
        <v>39</v>
      </c>
      <c r="C41" s="11">
        <v>106</v>
      </c>
      <c r="D41" s="11">
        <v>100</v>
      </c>
      <c r="E41" s="12">
        <v>27</v>
      </c>
      <c r="F41" s="22">
        <v>22.134065934065934</v>
      </c>
      <c r="G41" s="12">
        <v>1</v>
      </c>
      <c r="H41" s="10">
        <v>0</v>
      </c>
      <c r="I41" s="12">
        <v>0</v>
      </c>
      <c r="J41" s="12">
        <v>0</v>
      </c>
      <c r="K41" s="12">
        <v>0</v>
      </c>
      <c r="L41" s="12">
        <v>0</v>
      </c>
      <c r="M41" s="12">
        <v>3</v>
      </c>
      <c r="N41" s="12">
        <v>0</v>
      </c>
      <c r="O41" s="12">
        <v>4.5</v>
      </c>
      <c r="P41" s="12">
        <v>0</v>
      </c>
      <c r="Q41" s="12">
        <v>0</v>
      </c>
      <c r="R41" s="12">
        <v>0</v>
      </c>
      <c r="S41" s="12">
        <v>1</v>
      </c>
      <c r="T41" s="12">
        <v>1</v>
      </c>
      <c r="U41" s="12">
        <v>0</v>
      </c>
      <c r="V41" s="12">
        <v>0</v>
      </c>
      <c r="W41" s="12">
        <v>0</v>
      </c>
      <c r="X41" s="12">
        <v>0</v>
      </c>
      <c r="Y41" s="12">
        <v>0</v>
      </c>
      <c r="Z41" s="12">
        <v>0</v>
      </c>
      <c r="AA41" s="12">
        <v>0</v>
      </c>
      <c r="AB41" s="17">
        <v>0</v>
      </c>
      <c r="AC41">
        <f t="shared" si="0"/>
        <v>9.5</v>
      </c>
    </row>
    <row r="42" spans="2:29" ht="12.75">
      <c r="B42" s="10">
        <f t="shared" si="1"/>
        <v>40</v>
      </c>
      <c r="C42" s="11">
        <v>131</v>
      </c>
      <c r="D42" s="11">
        <v>100</v>
      </c>
      <c r="E42" s="12">
        <v>33.4</v>
      </c>
      <c r="F42" s="22">
        <v>26.965800865800865</v>
      </c>
      <c r="G42" s="12">
        <v>1</v>
      </c>
      <c r="H42" s="10">
        <v>0</v>
      </c>
      <c r="I42" s="12">
        <v>4</v>
      </c>
      <c r="J42" s="12">
        <v>0</v>
      </c>
      <c r="K42" s="12">
        <v>0</v>
      </c>
      <c r="L42" s="12">
        <v>0</v>
      </c>
      <c r="M42" s="12">
        <v>3</v>
      </c>
      <c r="N42" s="12">
        <v>0</v>
      </c>
      <c r="O42" s="12">
        <v>0</v>
      </c>
      <c r="P42" s="12">
        <v>0</v>
      </c>
      <c r="Q42" s="12">
        <v>0</v>
      </c>
      <c r="R42" s="12">
        <v>0</v>
      </c>
      <c r="S42" s="12">
        <v>0</v>
      </c>
      <c r="T42" s="12">
        <v>0</v>
      </c>
      <c r="U42" s="12">
        <v>0</v>
      </c>
      <c r="V42" s="12">
        <v>1</v>
      </c>
      <c r="W42" s="12">
        <v>0</v>
      </c>
      <c r="X42" s="12">
        <v>0</v>
      </c>
      <c r="Y42" s="12">
        <v>0</v>
      </c>
      <c r="Z42" s="12">
        <v>0</v>
      </c>
      <c r="AA42" s="12">
        <v>0</v>
      </c>
      <c r="AB42" s="17">
        <v>0</v>
      </c>
      <c r="AC42">
        <f t="shared" si="0"/>
        <v>8</v>
      </c>
    </row>
    <row r="43" spans="2:29" ht="12.75">
      <c r="B43" s="10">
        <f t="shared" si="1"/>
        <v>41</v>
      </c>
      <c r="C43" s="11">
        <v>131</v>
      </c>
      <c r="D43" s="11">
        <v>100</v>
      </c>
      <c r="E43" s="12">
        <v>33.4</v>
      </c>
      <c r="F43" s="22">
        <v>26.965800865800865</v>
      </c>
      <c r="G43" s="12">
        <v>1</v>
      </c>
      <c r="H43" s="10">
        <v>0</v>
      </c>
      <c r="I43" s="12">
        <v>4</v>
      </c>
      <c r="J43" s="12">
        <v>0</v>
      </c>
      <c r="K43" s="12">
        <v>0</v>
      </c>
      <c r="L43" s="12">
        <v>0</v>
      </c>
      <c r="M43" s="12">
        <v>3</v>
      </c>
      <c r="N43" s="12">
        <v>0</v>
      </c>
      <c r="O43" s="12">
        <v>0</v>
      </c>
      <c r="P43" s="12">
        <v>0</v>
      </c>
      <c r="Q43" s="12">
        <v>0</v>
      </c>
      <c r="R43" s="12">
        <v>0</v>
      </c>
      <c r="S43" s="12">
        <v>0</v>
      </c>
      <c r="T43" s="12">
        <v>0</v>
      </c>
      <c r="U43" s="12">
        <v>0</v>
      </c>
      <c r="V43" s="12">
        <v>1</v>
      </c>
      <c r="W43" s="12">
        <v>0</v>
      </c>
      <c r="X43" s="12">
        <v>0</v>
      </c>
      <c r="Y43" s="12">
        <v>0</v>
      </c>
      <c r="Z43" s="12">
        <v>0</v>
      </c>
      <c r="AA43" s="12">
        <v>0</v>
      </c>
      <c r="AB43" s="17">
        <v>0</v>
      </c>
      <c r="AC43">
        <f t="shared" si="0"/>
        <v>8</v>
      </c>
    </row>
    <row r="44" spans="2:29" ht="12.75">
      <c r="B44" s="10">
        <f t="shared" si="1"/>
        <v>42</v>
      </c>
      <c r="C44" s="11">
        <v>115</v>
      </c>
      <c r="D44" s="11">
        <v>125</v>
      </c>
      <c r="E44" s="12">
        <v>27.6</v>
      </c>
      <c r="F44" s="22">
        <v>22.625934065934064</v>
      </c>
      <c r="G44" s="12">
        <v>1</v>
      </c>
      <c r="H44" s="10">
        <v>2</v>
      </c>
      <c r="I44" s="12">
        <v>0</v>
      </c>
      <c r="J44" s="12">
        <v>0</v>
      </c>
      <c r="K44" s="12">
        <v>0</v>
      </c>
      <c r="L44" s="12">
        <v>0</v>
      </c>
      <c r="M44" s="12">
        <v>6</v>
      </c>
      <c r="N44" s="12">
        <v>2</v>
      </c>
      <c r="O44" s="12">
        <v>0</v>
      </c>
      <c r="P44" s="12">
        <v>0</v>
      </c>
      <c r="Q44" s="12">
        <v>0</v>
      </c>
      <c r="R44" s="12">
        <v>0</v>
      </c>
      <c r="S44" s="12">
        <v>0</v>
      </c>
      <c r="T44" s="12">
        <v>0</v>
      </c>
      <c r="U44" s="12">
        <v>6</v>
      </c>
      <c r="V44" s="12">
        <v>0</v>
      </c>
      <c r="W44" s="12">
        <v>0</v>
      </c>
      <c r="X44" s="12">
        <v>0</v>
      </c>
      <c r="Y44" s="12">
        <v>0</v>
      </c>
      <c r="Z44" s="12">
        <v>0</v>
      </c>
      <c r="AA44" s="12">
        <v>0</v>
      </c>
      <c r="AB44" s="17">
        <v>0</v>
      </c>
      <c r="AC44">
        <f t="shared" si="0"/>
        <v>16</v>
      </c>
    </row>
    <row r="45" spans="2:29" ht="12.75">
      <c r="B45" s="10">
        <f t="shared" si="1"/>
        <v>43</v>
      </c>
      <c r="C45" s="11">
        <v>100.7</v>
      </c>
      <c r="D45" s="11">
        <v>125</v>
      </c>
      <c r="E45" s="12">
        <v>25.7</v>
      </c>
      <c r="F45" s="22">
        <v>21.068351648351648</v>
      </c>
      <c r="G45" s="12">
        <v>2</v>
      </c>
      <c r="H45" s="10">
        <v>0</v>
      </c>
      <c r="I45" s="12">
        <v>2.5</v>
      </c>
      <c r="J45" s="12">
        <v>0</v>
      </c>
      <c r="K45" s="12">
        <v>0</v>
      </c>
      <c r="L45" s="12">
        <v>0</v>
      </c>
      <c r="M45" s="12">
        <v>2.5</v>
      </c>
      <c r="N45" s="12">
        <v>4</v>
      </c>
      <c r="O45" s="12">
        <v>0</v>
      </c>
      <c r="P45" s="12">
        <v>5</v>
      </c>
      <c r="Q45" s="12">
        <v>1.25</v>
      </c>
      <c r="R45" s="12">
        <v>1.25</v>
      </c>
      <c r="S45" s="12">
        <v>0</v>
      </c>
      <c r="T45" s="12">
        <v>0</v>
      </c>
      <c r="U45" s="12">
        <v>0</v>
      </c>
      <c r="V45" s="12">
        <v>0</v>
      </c>
      <c r="W45" s="12">
        <v>0</v>
      </c>
      <c r="X45" s="12">
        <v>0</v>
      </c>
      <c r="Y45" s="12">
        <v>0</v>
      </c>
      <c r="Z45" s="12">
        <v>0</v>
      </c>
      <c r="AA45" s="12">
        <v>0</v>
      </c>
      <c r="AB45" s="17">
        <v>0</v>
      </c>
      <c r="AC45">
        <f t="shared" si="0"/>
        <v>16.5</v>
      </c>
    </row>
    <row r="46" spans="2:29" ht="12.75">
      <c r="B46" s="10">
        <f t="shared" si="1"/>
        <v>44</v>
      </c>
      <c r="C46" s="11">
        <v>55</v>
      </c>
      <c r="D46" s="11">
        <v>125</v>
      </c>
      <c r="E46" s="12">
        <v>16.5</v>
      </c>
      <c r="F46" s="22">
        <v>13.646341463414632</v>
      </c>
      <c r="G46" s="12">
        <v>1</v>
      </c>
      <c r="H46" s="10">
        <v>0</v>
      </c>
      <c r="I46" s="12">
        <v>0</v>
      </c>
      <c r="J46" s="12">
        <v>0</v>
      </c>
      <c r="K46" s="12">
        <v>0</v>
      </c>
      <c r="L46" s="12">
        <v>0</v>
      </c>
      <c r="M46" s="12">
        <v>6</v>
      </c>
      <c r="N46" s="12">
        <v>0</v>
      </c>
      <c r="O46" s="12">
        <v>0</v>
      </c>
      <c r="P46" s="12">
        <v>0</v>
      </c>
      <c r="Q46" s="12">
        <v>0</v>
      </c>
      <c r="R46" s="12">
        <v>0</v>
      </c>
      <c r="S46" s="12">
        <v>5</v>
      </c>
      <c r="T46" s="12">
        <v>0</v>
      </c>
      <c r="U46" s="12">
        <v>0</v>
      </c>
      <c r="V46" s="12">
        <v>0</v>
      </c>
      <c r="W46" s="12">
        <v>0</v>
      </c>
      <c r="X46" s="12">
        <v>0</v>
      </c>
      <c r="Y46" s="12">
        <v>0</v>
      </c>
      <c r="Z46" s="12">
        <v>0</v>
      </c>
      <c r="AA46" s="12">
        <v>0</v>
      </c>
      <c r="AB46" s="17">
        <v>0</v>
      </c>
      <c r="AC46">
        <f t="shared" si="0"/>
        <v>11</v>
      </c>
    </row>
    <row r="47" spans="2:29" ht="12.75">
      <c r="B47" s="10">
        <f t="shared" si="1"/>
        <v>45</v>
      </c>
      <c r="C47" s="11">
        <v>115</v>
      </c>
      <c r="D47" s="11">
        <v>125</v>
      </c>
      <c r="E47" s="12">
        <v>26.4</v>
      </c>
      <c r="F47" s="22">
        <v>21.6421978021978</v>
      </c>
      <c r="G47" s="12">
        <v>1</v>
      </c>
      <c r="H47" s="10">
        <v>0</v>
      </c>
      <c r="I47" s="12">
        <v>0</v>
      </c>
      <c r="J47" s="12">
        <v>0</v>
      </c>
      <c r="K47" s="12">
        <v>0</v>
      </c>
      <c r="L47" s="12">
        <v>0</v>
      </c>
      <c r="M47" s="12">
        <v>0</v>
      </c>
      <c r="N47" s="12">
        <v>5</v>
      </c>
      <c r="O47" s="12">
        <v>0</v>
      </c>
      <c r="P47" s="12">
        <v>0</v>
      </c>
      <c r="Q47" s="12">
        <v>0</v>
      </c>
      <c r="R47" s="12">
        <v>2</v>
      </c>
      <c r="S47" s="12">
        <v>0</v>
      </c>
      <c r="T47" s="12">
        <v>0</v>
      </c>
      <c r="U47" s="12">
        <v>1</v>
      </c>
      <c r="V47" s="12">
        <v>0</v>
      </c>
      <c r="W47" s="12">
        <v>0</v>
      </c>
      <c r="X47" s="12">
        <v>0.5</v>
      </c>
      <c r="Y47" s="12">
        <v>0</v>
      </c>
      <c r="Z47" s="12">
        <v>0</v>
      </c>
      <c r="AA47" s="12">
        <v>0</v>
      </c>
      <c r="AB47" s="17">
        <v>0</v>
      </c>
      <c r="AC47">
        <f t="shared" si="0"/>
        <v>8.5</v>
      </c>
    </row>
    <row r="48" spans="2:29" ht="12.75">
      <c r="B48" s="10">
        <f t="shared" si="1"/>
        <v>46</v>
      </c>
      <c r="C48" s="11">
        <v>134</v>
      </c>
      <c r="D48" s="11">
        <v>125</v>
      </c>
      <c r="E48" s="12">
        <v>32.6</v>
      </c>
      <c r="F48" s="22">
        <v>26.52082878953108</v>
      </c>
      <c r="G48" s="12">
        <v>1</v>
      </c>
      <c r="H48" s="10">
        <v>0</v>
      </c>
      <c r="I48" s="12">
        <v>0</v>
      </c>
      <c r="J48" s="12">
        <v>0</v>
      </c>
      <c r="K48" s="12">
        <v>0</v>
      </c>
      <c r="L48" s="12">
        <v>0</v>
      </c>
      <c r="M48" s="12">
        <v>0</v>
      </c>
      <c r="N48" s="12">
        <v>5</v>
      </c>
      <c r="O48" s="12">
        <v>0</v>
      </c>
      <c r="P48" s="12">
        <v>0</v>
      </c>
      <c r="Q48" s="12">
        <v>0</v>
      </c>
      <c r="R48" s="12">
        <v>2</v>
      </c>
      <c r="S48" s="12">
        <v>0</v>
      </c>
      <c r="T48" s="12">
        <v>0</v>
      </c>
      <c r="U48" s="12">
        <v>1</v>
      </c>
      <c r="V48" s="12">
        <v>0</v>
      </c>
      <c r="W48" s="12">
        <v>0</v>
      </c>
      <c r="X48" s="12">
        <v>0.5</v>
      </c>
      <c r="Y48" s="12">
        <v>0</v>
      </c>
      <c r="Z48" s="12">
        <v>0</v>
      </c>
      <c r="AA48" s="12">
        <v>0</v>
      </c>
      <c r="AB48" s="17">
        <v>0</v>
      </c>
      <c r="AC48">
        <f t="shared" si="0"/>
        <v>8.5</v>
      </c>
    </row>
    <row r="49" spans="2:29" ht="12.75">
      <c r="B49" s="10">
        <f t="shared" si="1"/>
        <v>47</v>
      </c>
      <c r="C49" s="11">
        <v>51</v>
      </c>
      <c r="D49" s="11">
        <v>125</v>
      </c>
      <c r="E49" s="12">
        <v>15.2</v>
      </c>
      <c r="F49" s="22">
        <v>12.46065934065934</v>
      </c>
      <c r="G49" s="12">
        <v>1</v>
      </c>
      <c r="H49" s="10">
        <v>0</v>
      </c>
      <c r="I49" s="12">
        <v>0</v>
      </c>
      <c r="J49" s="12">
        <v>0</v>
      </c>
      <c r="K49" s="12">
        <v>0</v>
      </c>
      <c r="L49" s="12">
        <v>1</v>
      </c>
      <c r="M49" s="12">
        <v>2</v>
      </c>
      <c r="N49" s="12">
        <v>2</v>
      </c>
      <c r="O49" s="12">
        <v>2</v>
      </c>
      <c r="P49" s="12">
        <v>2</v>
      </c>
      <c r="Q49" s="12">
        <v>1</v>
      </c>
      <c r="R49" s="12">
        <v>0</v>
      </c>
      <c r="S49" s="12">
        <v>0</v>
      </c>
      <c r="T49" s="12">
        <v>0</v>
      </c>
      <c r="U49" s="12">
        <v>0</v>
      </c>
      <c r="V49" s="12">
        <v>0</v>
      </c>
      <c r="W49" s="12">
        <v>0</v>
      </c>
      <c r="X49" s="12">
        <v>0</v>
      </c>
      <c r="Y49" s="12">
        <v>0</v>
      </c>
      <c r="Z49" s="12">
        <v>0</v>
      </c>
      <c r="AA49" s="12">
        <v>0</v>
      </c>
      <c r="AB49" s="17">
        <v>0</v>
      </c>
      <c r="AC49">
        <f t="shared" si="0"/>
        <v>10</v>
      </c>
    </row>
    <row r="50" spans="2:29" ht="12.75">
      <c r="B50" s="10">
        <f t="shared" si="1"/>
        <v>48</v>
      </c>
      <c r="C50" s="11">
        <v>112</v>
      </c>
      <c r="D50" s="11">
        <v>100</v>
      </c>
      <c r="E50" s="12">
        <v>27.9</v>
      </c>
      <c r="F50" s="22">
        <v>22.69727371864776</v>
      </c>
      <c r="G50" s="12">
        <v>1</v>
      </c>
      <c r="H50" s="10">
        <v>0</v>
      </c>
      <c r="I50" s="12">
        <v>0</v>
      </c>
      <c r="J50" s="12">
        <v>0</v>
      </c>
      <c r="K50" s="12">
        <v>0</v>
      </c>
      <c r="L50" s="12">
        <v>0</v>
      </c>
      <c r="M50" s="12">
        <v>0</v>
      </c>
      <c r="N50" s="12">
        <v>0</v>
      </c>
      <c r="O50" s="12">
        <v>3</v>
      </c>
      <c r="P50" s="12">
        <v>3</v>
      </c>
      <c r="Q50" s="12">
        <v>2</v>
      </c>
      <c r="R50" s="12">
        <v>0</v>
      </c>
      <c r="S50" s="12">
        <v>0</v>
      </c>
      <c r="T50" s="12">
        <v>1</v>
      </c>
      <c r="U50" s="12">
        <v>0</v>
      </c>
      <c r="V50" s="12">
        <v>0</v>
      </c>
      <c r="W50" s="12">
        <v>1</v>
      </c>
      <c r="X50" s="12">
        <v>0</v>
      </c>
      <c r="Y50" s="12">
        <v>0</v>
      </c>
      <c r="Z50" s="12">
        <v>0</v>
      </c>
      <c r="AA50" s="12">
        <v>0</v>
      </c>
      <c r="AB50" s="17">
        <v>0</v>
      </c>
      <c r="AC50">
        <f t="shared" si="0"/>
        <v>10</v>
      </c>
    </row>
    <row r="51" spans="2:29" ht="12.75">
      <c r="B51" s="10">
        <f t="shared" si="1"/>
        <v>49</v>
      </c>
      <c r="C51" s="11">
        <v>140</v>
      </c>
      <c r="D51" s="11">
        <v>175</v>
      </c>
      <c r="E51" s="12">
        <v>40</v>
      </c>
      <c r="F51" s="22">
        <v>35.10588235294118</v>
      </c>
      <c r="G51" s="12">
        <v>1</v>
      </c>
      <c r="H51" s="10">
        <v>8</v>
      </c>
      <c r="I51" s="12">
        <v>0</v>
      </c>
      <c r="J51" s="12">
        <v>0</v>
      </c>
      <c r="K51" s="12">
        <v>0</v>
      </c>
      <c r="L51" s="12">
        <v>2</v>
      </c>
      <c r="M51" s="12">
        <v>0</v>
      </c>
      <c r="N51" s="12">
        <v>0</v>
      </c>
      <c r="O51" s="12">
        <v>0</v>
      </c>
      <c r="P51" s="12">
        <v>0</v>
      </c>
      <c r="Q51" s="12">
        <v>0</v>
      </c>
      <c r="R51" s="12">
        <v>0</v>
      </c>
      <c r="S51" s="12">
        <v>0</v>
      </c>
      <c r="T51" s="12">
        <v>0</v>
      </c>
      <c r="U51" s="12">
        <v>0</v>
      </c>
      <c r="V51" s="12">
        <v>0</v>
      </c>
      <c r="W51" s="12">
        <v>0</v>
      </c>
      <c r="X51" s="12">
        <v>0</v>
      </c>
      <c r="Y51" s="12">
        <v>0</v>
      </c>
      <c r="Z51" s="12">
        <v>0</v>
      </c>
      <c r="AA51" s="12">
        <v>0</v>
      </c>
      <c r="AB51" s="17">
        <v>0</v>
      </c>
      <c r="AC51">
        <f t="shared" si="0"/>
        <v>10</v>
      </c>
    </row>
    <row r="52" spans="2:29" ht="12.75">
      <c r="B52" s="10">
        <f t="shared" si="1"/>
        <v>50</v>
      </c>
      <c r="C52" s="11">
        <v>43</v>
      </c>
      <c r="D52" s="11">
        <v>100</v>
      </c>
      <c r="E52" s="12">
        <v>10.1</v>
      </c>
      <c r="F52" s="22">
        <v>8.41854748603352</v>
      </c>
      <c r="G52" s="12">
        <v>1</v>
      </c>
      <c r="H52" s="10">
        <v>0</v>
      </c>
      <c r="I52" s="12">
        <v>0</v>
      </c>
      <c r="J52" s="12">
        <v>0</v>
      </c>
      <c r="K52" s="12">
        <v>0</v>
      </c>
      <c r="L52" s="12">
        <v>2</v>
      </c>
      <c r="M52" s="12">
        <v>2</v>
      </c>
      <c r="N52" s="12">
        <v>2</v>
      </c>
      <c r="O52" s="12">
        <v>0</v>
      </c>
      <c r="P52" s="12">
        <v>1.5</v>
      </c>
      <c r="Q52" s="12">
        <v>2.5</v>
      </c>
      <c r="R52" s="12">
        <v>2.5</v>
      </c>
      <c r="S52" s="12">
        <v>2.5</v>
      </c>
      <c r="T52" s="12">
        <v>2.5</v>
      </c>
      <c r="U52" s="12">
        <v>2.5</v>
      </c>
      <c r="V52" s="12">
        <v>2.5</v>
      </c>
      <c r="W52" s="12">
        <v>0</v>
      </c>
      <c r="X52" s="12">
        <v>0</v>
      </c>
      <c r="Y52" s="12">
        <v>0</v>
      </c>
      <c r="Z52" s="12">
        <v>0</v>
      </c>
      <c r="AA52" s="12">
        <v>0</v>
      </c>
      <c r="AB52" s="17">
        <v>0</v>
      </c>
      <c r="AC52">
        <f t="shared" si="0"/>
        <v>22.5</v>
      </c>
    </row>
    <row r="53" spans="2:29" ht="12.75">
      <c r="B53" s="10">
        <f t="shared" si="1"/>
        <v>51</v>
      </c>
      <c r="C53" s="11">
        <v>81</v>
      </c>
      <c r="D53" s="11">
        <v>100</v>
      </c>
      <c r="E53" s="12">
        <v>21.8</v>
      </c>
      <c r="F53" s="22">
        <v>17.676956521739132</v>
      </c>
      <c r="G53" s="12">
        <v>1</v>
      </c>
      <c r="H53" s="10">
        <v>0</v>
      </c>
      <c r="I53" s="12">
        <v>0</v>
      </c>
      <c r="J53" s="12">
        <v>0</v>
      </c>
      <c r="K53" s="12">
        <v>0</v>
      </c>
      <c r="L53" s="12">
        <v>0</v>
      </c>
      <c r="M53" s="12">
        <v>0</v>
      </c>
      <c r="N53" s="12">
        <v>1</v>
      </c>
      <c r="O53" s="12">
        <v>1</v>
      </c>
      <c r="P53" s="12">
        <v>0</v>
      </c>
      <c r="Q53" s="12">
        <v>1</v>
      </c>
      <c r="R53" s="12">
        <v>1</v>
      </c>
      <c r="S53" s="12">
        <v>3</v>
      </c>
      <c r="T53" s="12">
        <v>2</v>
      </c>
      <c r="U53" s="12">
        <v>2</v>
      </c>
      <c r="V53" s="12">
        <v>1</v>
      </c>
      <c r="W53" s="12">
        <v>0</v>
      </c>
      <c r="X53" s="12">
        <v>0</v>
      </c>
      <c r="Y53" s="12">
        <v>0</v>
      </c>
      <c r="Z53" s="12">
        <v>0</v>
      </c>
      <c r="AA53" s="12">
        <v>0</v>
      </c>
      <c r="AB53" s="17">
        <v>0</v>
      </c>
      <c r="AC53">
        <f t="shared" si="0"/>
        <v>12</v>
      </c>
    </row>
    <row r="54" spans="2:29" ht="12.75">
      <c r="B54" s="10">
        <f t="shared" si="1"/>
        <v>52</v>
      </c>
      <c r="C54" s="11">
        <v>43</v>
      </c>
      <c r="D54" s="11">
        <v>100</v>
      </c>
      <c r="E54" s="12">
        <v>10.1</v>
      </c>
      <c r="F54" s="22">
        <v>8.41854748603352</v>
      </c>
      <c r="G54" s="12">
        <v>1</v>
      </c>
      <c r="H54" s="10">
        <v>0</v>
      </c>
      <c r="I54" s="12">
        <v>0</v>
      </c>
      <c r="J54" s="12">
        <v>0</v>
      </c>
      <c r="K54" s="12">
        <v>0</v>
      </c>
      <c r="L54" s="12">
        <v>0</v>
      </c>
      <c r="M54" s="12">
        <v>0</v>
      </c>
      <c r="N54" s="12">
        <v>0</v>
      </c>
      <c r="O54" s="12">
        <v>0.5</v>
      </c>
      <c r="P54" s="12">
        <v>0.5</v>
      </c>
      <c r="Q54" s="12">
        <v>0.5</v>
      </c>
      <c r="R54" s="12">
        <v>0.5</v>
      </c>
      <c r="S54" s="12">
        <v>1</v>
      </c>
      <c r="T54" s="12">
        <v>1</v>
      </c>
      <c r="U54" s="12">
        <v>2</v>
      </c>
      <c r="V54" s="12">
        <v>2</v>
      </c>
      <c r="W54" s="12">
        <v>1</v>
      </c>
      <c r="X54" s="12">
        <v>1</v>
      </c>
      <c r="Y54" s="12">
        <v>0</v>
      </c>
      <c r="Z54" s="12">
        <v>0</v>
      </c>
      <c r="AA54" s="12">
        <v>0</v>
      </c>
      <c r="AB54" s="17">
        <v>0</v>
      </c>
      <c r="AC54">
        <f t="shared" si="0"/>
        <v>10</v>
      </c>
    </row>
    <row r="55" spans="2:29" ht="12.75">
      <c r="B55" s="10">
        <f t="shared" si="1"/>
        <v>53</v>
      </c>
      <c r="C55" s="11">
        <v>127</v>
      </c>
      <c r="D55" s="11">
        <v>100</v>
      </c>
      <c r="E55" s="12">
        <v>27</v>
      </c>
      <c r="F55" s="22">
        <v>22.134065934065934</v>
      </c>
      <c r="G55" s="12">
        <v>1</v>
      </c>
      <c r="H55" s="10">
        <v>0</v>
      </c>
      <c r="I55" s="12">
        <v>0</v>
      </c>
      <c r="J55" s="12">
        <v>0</v>
      </c>
      <c r="K55" s="12">
        <v>0</v>
      </c>
      <c r="L55" s="12">
        <v>0</v>
      </c>
      <c r="M55" s="12">
        <v>0</v>
      </c>
      <c r="N55" s="12">
        <v>0</v>
      </c>
      <c r="O55" s="12">
        <v>0</v>
      </c>
      <c r="P55" s="12">
        <v>2</v>
      </c>
      <c r="Q55" s="12">
        <v>5</v>
      </c>
      <c r="R55" s="12">
        <v>0</v>
      </c>
      <c r="S55" s="12">
        <v>0</v>
      </c>
      <c r="T55" s="12">
        <v>0</v>
      </c>
      <c r="U55" s="12">
        <v>2</v>
      </c>
      <c r="V55" s="12">
        <v>0</v>
      </c>
      <c r="W55" s="12">
        <v>0</v>
      </c>
      <c r="X55" s="12">
        <v>0</v>
      </c>
      <c r="Y55" s="12">
        <v>0</v>
      </c>
      <c r="Z55" s="12">
        <v>0</v>
      </c>
      <c r="AA55" s="12">
        <v>0</v>
      </c>
      <c r="AB55" s="17">
        <v>0</v>
      </c>
      <c r="AC55">
        <f t="shared" si="0"/>
        <v>9</v>
      </c>
    </row>
    <row r="56" spans="2:29" ht="12.75">
      <c r="B56" s="10">
        <f t="shared" si="1"/>
        <v>54</v>
      </c>
      <c r="C56" s="11">
        <v>43</v>
      </c>
      <c r="D56" s="11">
        <v>100</v>
      </c>
      <c r="E56" s="12">
        <v>10.1</v>
      </c>
      <c r="F56" s="22">
        <v>8.41854748603352</v>
      </c>
      <c r="G56" s="12">
        <v>1</v>
      </c>
      <c r="H56" s="10">
        <v>0</v>
      </c>
      <c r="I56" s="12">
        <v>0</v>
      </c>
      <c r="J56" s="12">
        <v>0</v>
      </c>
      <c r="K56" s="12">
        <v>0</v>
      </c>
      <c r="L56" s="12">
        <v>0</v>
      </c>
      <c r="M56" s="12">
        <v>0</v>
      </c>
      <c r="N56" s="12">
        <v>0</v>
      </c>
      <c r="O56" s="12">
        <v>0</v>
      </c>
      <c r="P56" s="12">
        <v>0</v>
      </c>
      <c r="Q56" s="12">
        <v>0.5</v>
      </c>
      <c r="R56" s="12">
        <v>0.5</v>
      </c>
      <c r="S56" s="12">
        <v>0.5</v>
      </c>
      <c r="T56" s="12">
        <v>1</v>
      </c>
      <c r="U56" s="12">
        <v>2</v>
      </c>
      <c r="V56" s="12">
        <v>2.5</v>
      </c>
      <c r="W56" s="12">
        <v>2</v>
      </c>
      <c r="X56" s="12">
        <v>0</v>
      </c>
      <c r="Y56" s="12">
        <v>0</v>
      </c>
      <c r="Z56" s="12">
        <v>0</v>
      </c>
      <c r="AA56" s="12">
        <v>0</v>
      </c>
      <c r="AB56" s="17">
        <v>0</v>
      </c>
      <c r="AC56">
        <f t="shared" si="0"/>
        <v>9</v>
      </c>
    </row>
    <row r="57" spans="2:29" ht="12.75">
      <c r="B57" s="10">
        <f t="shared" si="1"/>
        <v>55</v>
      </c>
      <c r="C57" s="11">
        <v>123</v>
      </c>
      <c r="D57" s="11">
        <v>100</v>
      </c>
      <c r="E57" s="12">
        <v>29.4</v>
      </c>
      <c r="F57" s="22">
        <v>23.58322580645161</v>
      </c>
      <c r="G57" s="12">
        <v>1</v>
      </c>
      <c r="H57" s="10">
        <v>0</v>
      </c>
      <c r="I57" s="12">
        <v>0</v>
      </c>
      <c r="J57" s="12">
        <v>0</v>
      </c>
      <c r="K57" s="12">
        <v>0</v>
      </c>
      <c r="L57" s="12">
        <v>0.5</v>
      </c>
      <c r="M57" s="12">
        <v>0.5</v>
      </c>
      <c r="N57" s="12">
        <v>0.5</v>
      </c>
      <c r="O57" s="12">
        <v>0.5</v>
      </c>
      <c r="P57" s="12">
        <v>0</v>
      </c>
      <c r="Q57" s="12">
        <v>0</v>
      </c>
      <c r="R57" s="12">
        <v>1</v>
      </c>
      <c r="S57" s="12">
        <v>4</v>
      </c>
      <c r="T57" s="12">
        <v>1.5</v>
      </c>
      <c r="U57" s="12">
        <v>2.5</v>
      </c>
      <c r="V57" s="12">
        <v>1</v>
      </c>
      <c r="W57" s="12">
        <v>1</v>
      </c>
      <c r="X57" s="12">
        <v>0</v>
      </c>
      <c r="Y57" s="12">
        <v>0</v>
      </c>
      <c r="Z57" s="12">
        <v>0</v>
      </c>
      <c r="AA57" s="12">
        <v>0</v>
      </c>
      <c r="AB57" s="17">
        <v>0</v>
      </c>
      <c r="AC57">
        <f t="shared" si="0"/>
        <v>13</v>
      </c>
    </row>
    <row r="58" spans="2:29" ht="12.75">
      <c r="B58" s="10">
        <f t="shared" si="1"/>
        <v>56</v>
      </c>
      <c r="C58" s="11">
        <v>145</v>
      </c>
      <c r="D58" s="11">
        <v>125</v>
      </c>
      <c r="E58" s="12">
        <v>28.7</v>
      </c>
      <c r="F58" s="22">
        <v>23.348091603053433</v>
      </c>
      <c r="G58" s="12">
        <v>1</v>
      </c>
      <c r="H58" s="10">
        <v>4</v>
      </c>
      <c r="I58" s="12">
        <v>0</v>
      </c>
      <c r="J58" s="12">
        <v>0</v>
      </c>
      <c r="K58" s="12">
        <v>0</v>
      </c>
      <c r="L58" s="12">
        <v>0</v>
      </c>
      <c r="M58" s="12">
        <v>4</v>
      </c>
      <c r="N58" s="12">
        <v>0</v>
      </c>
      <c r="O58" s="12">
        <v>0</v>
      </c>
      <c r="P58" s="12">
        <v>0</v>
      </c>
      <c r="Q58" s="12">
        <v>2</v>
      </c>
      <c r="R58" s="12">
        <v>2</v>
      </c>
      <c r="S58" s="12">
        <v>0</v>
      </c>
      <c r="T58" s="12">
        <v>0</v>
      </c>
      <c r="U58" s="12">
        <v>0</v>
      </c>
      <c r="V58" s="12">
        <v>0</v>
      </c>
      <c r="W58" s="12">
        <v>0</v>
      </c>
      <c r="X58" s="12">
        <v>0</v>
      </c>
      <c r="Y58" s="12">
        <v>0</v>
      </c>
      <c r="Z58" s="12">
        <v>0</v>
      </c>
      <c r="AA58" s="12">
        <v>0</v>
      </c>
      <c r="AB58" s="17">
        <v>0</v>
      </c>
      <c r="AC58">
        <f t="shared" si="0"/>
        <v>12</v>
      </c>
    </row>
    <row r="59" spans="2:29" ht="12.75">
      <c r="B59" s="10">
        <f t="shared" si="1"/>
        <v>57</v>
      </c>
      <c r="C59" s="11">
        <v>106</v>
      </c>
      <c r="D59" s="11">
        <v>100</v>
      </c>
      <c r="E59" s="12">
        <v>27</v>
      </c>
      <c r="F59" s="22">
        <v>22.134065934065934</v>
      </c>
      <c r="G59" s="12">
        <v>2</v>
      </c>
      <c r="H59" s="10">
        <v>0</v>
      </c>
      <c r="I59" s="12">
        <v>12</v>
      </c>
      <c r="J59" s="12">
        <v>8</v>
      </c>
      <c r="K59" s="12">
        <v>4</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7">
        <v>0</v>
      </c>
      <c r="AC59">
        <f t="shared" si="0"/>
        <v>24</v>
      </c>
    </row>
    <row r="60" spans="2:29" ht="12.75">
      <c r="B60" s="10">
        <f t="shared" si="1"/>
        <v>58</v>
      </c>
      <c r="C60" s="11">
        <v>106</v>
      </c>
      <c r="D60" s="11">
        <v>100</v>
      </c>
      <c r="E60" s="12">
        <v>27</v>
      </c>
      <c r="F60" s="22">
        <v>22.134065934065934</v>
      </c>
      <c r="G60" s="12">
        <v>2</v>
      </c>
      <c r="H60" s="10">
        <v>0</v>
      </c>
      <c r="I60" s="12">
        <v>12</v>
      </c>
      <c r="J60" s="12">
        <v>8</v>
      </c>
      <c r="K60" s="12">
        <v>4</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7">
        <v>0</v>
      </c>
      <c r="AC60">
        <f t="shared" si="0"/>
        <v>24</v>
      </c>
    </row>
    <row r="61" spans="2:29" ht="12.75">
      <c r="B61" s="10">
        <f t="shared" si="1"/>
        <v>59</v>
      </c>
      <c r="C61" s="11">
        <v>55</v>
      </c>
      <c r="D61" s="11">
        <v>125</v>
      </c>
      <c r="E61" s="12">
        <v>16.5</v>
      </c>
      <c r="F61" s="22">
        <v>13.753072625698323</v>
      </c>
      <c r="G61" s="12">
        <v>1</v>
      </c>
      <c r="H61" s="10">
        <v>0</v>
      </c>
      <c r="I61" s="12">
        <v>0</v>
      </c>
      <c r="J61" s="12">
        <v>0</v>
      </c>
      <c r="K61" s="12">
        <v>0</v>
      </c>
      <c r="L61" s="12">
        <v>0</v>
      </c>
      <c r="M61" s="12">
        <v>6</v>
      </c>
      <c r="N61" s="12">
        <v>0</v>
      </c>
      <c r="O61" s="12">
        <v>0</v>
      </c>
      <c r="P61" s="12">
        <v>0</v>
      </c>
      <c r="Q61" s="12">
        <v>4</v>
      </c>
      <c r="R61" s="12">
        <v>0</v>
      </c>
      <c r="S61" s="12">
        <v>0</v>
      </c>
      <c r="T61" s="12">
        <v>0</v>
      </c>
      <c r="U61" s="12">
        <v>0</v>
      </c>
      <c r="V61" s="12">
        <v>0</v>
      </c>
      <c r="W61" s="12">
        <v>0</v>
      </c>
      <c r="X61" s="12">
        <v>0</v>
      </c>
      <c r="Y61" s="12">
        <v>0</v>
      </c>
      <c r="Z61" s="12">
        <v>0</v>
      </c>
      <c r="AA61" s="12">
        <v>0</v>
      </c>
      <c r="AB61" s="17">
        <v>0</v>
      </c>
      <c r="AC61">
        <f t="shared" si="0"/>
        <v>10</v>
      </c>
    </row>
    <row r="62" spans="2:29" ht="12.75">
      <c r="B62" s="10">
        <f t="shared" si="1"/>
        <v>60</v>
      </c>
      <c r="C62" s="11">
        <v>105</v>
      </c>
      <c r="D62" s="11">
        <v>125</v>
      </c>
      <c r="E62" s="12">
        <v>20.7</v>
      </c>
      <c r="F62" s="22">
        <v>16.83991275899673</v>
      </c>
      <c r="G62" s="12">
        <v>1</v>
      </c>
      <c r="H62" s="10">
        <v>0</v>
      </c>
      <c r="I62" s="12">
        <v>0</v>
      </c>
      <c r="J62" s="12">
        <v>6</v>
      </c>
      <c r="K62" s="12">
        <v>0</v>
      </c>
      <c r="L62" s="12">
        <v>2</v>
      </c>
      <c r="M62" s="12">
        <v>0</v>
      </c>
      <c r="N62" s="12">
        <v>0</v>
      </c>
      <c r="O62" s="12">
        <v>3</v>
      </c>
      <c r="P62" s="12">
        <v>0</v>
      </c>
      <c r="Q62" s="12">
        <v>3</v>
      </c>
      <c r="R62" s="12">
        <v>0</v>
      </c>
      <c r="S62" s="12">
        <v>3</v>
      </c>
      <c r="T62" s="12">
        <v>0</v>
      </c>
      <c r="U62" s="12">
        <v>0</v>
      </c>
      <c r="V62" s="12">
        <v>0</v>
      </c>
      <c r="W62" s="12">
        <v>0</v>
      </c>
      <c r="X62" s="12">
        <v>0</v>
      </c>
      <c r="Y62" s="12">
        <v>0</v>
      </c>
      <c r="Z62" s="12">
        <v>0</v>
      </c>
      <c r="AA62" s="12">
        <v>0</v>
      </c>
      <c r="AB62" s="17">
        <v>0</v>
      </c>
      <c r="AC62">
        <f t="shared" si="0"/>
        <v>17</v>
      </c>
    </row>
    <row r="63" spans="2:29" ht="12.75">
      <c r="B63" s="10">
        <f t="shared" si="1"/>
        <v>61</v>
      </c>
      <c r="C63" s="11">
        <v>96</v>
      </c>
      <c r="D63" s="11">
        <v>125</v>
      </c>
      <c r="E63" s="12">
        <v>27.6</v>
      </c>
      <c r="F63" s="22">
        <v>22.625934065934064</v>
      </c>
      <c r="G63" s="12">
        <v>2</v>
      </c>
      <c r="H63" s="10">
        <v>0</v>
      </c>
      <c r="I63" s="12">
        <v>0</v>
      </c>
      <c r="J63" s="12">
        <v>6</v>
      </c>
      <c r="K63" s="12">
        <v>0</v>
      </c>
      <c r="L63" s="12">
        <v>2</v>
      </c>
      <c r="M63" s="12">
        <v>0</v>
      </c>
      <c r="N63" s="12">
        <v>0</v>
      </c>
      <c r="O63" s="12">
        <v>3</v>
      </c>
      <c r="P63" s="12">
        <v>0</v>
      </c>
      <c r="Q63" s="12">
        <v>3</v>
      </c>
      <c r="R63" s="12">
        <v>0</v>
      </c>
      <c r="S63" s="12">
        <v>3</v>
      </c>
      <c r="T63" s="12">
        <v>0</v>
      </c>
      <c r="U63" s="12">
        <v>0</v>
      </c>
      <c r="V63" s="12">
        <v>0</v>
      </c>
      <c r="W63" s="12">
        <v>0</v>
      </c>
      <c r="X63" s="12">
        <v>0</v>
      </c>
      <c r="Y63" s="12">
        <v>0</v>
      </c>
      <c r="Z63" s="12">
        <v>0</v>
      </c>
      <c r="AA63" s="12">
        <v>0</v>
      </c>
      <c r="AB63" s="17">
        <v>0</v>
      </c>
      <c r="AC63">
        <f t="shared" si="0"/>
        <v>17</v>
      </c>
    </row>
    <row r="64" spans="2:29" ht="12.75">
      <c r="B64" s="10">
        <f t="shared" si="1"/>
        <v>62</v>
      </c>
      <c r="C64" s="11">
        <v>96</v>
      </c>
      <c r="D64" s="11">
        <v>125</v>
      </c>
      <c r="E64" s="12">
        <v>27.6</v>
      </c>
      <c r="F64" s="22">
        <v>22.625934065934064</v>
      </c>
      <c r="G64" s="12">
        <v>2</v>
      </c>
      <c r="H64" s="10">
        <v>0</v>
      </c>
      <c r="I64" s="12">
        <v>0</v>
      </c>
      <c r="J64" s="12">
        <v>6</v>
      </c>
      <c r="K64" s="12">
        <v>0</v>
      </c>
      <c r="L64" s="12">
        <v>2</v>
      </c>
      <c r="M64" s="12">
        <v>0</v>
      </c>
      <c r="N64" s="12">
        <v>0</v>
      </c>
      <c r="O64" s="12">
        <v>3</v>
      </c>
      <c r="P64" s="12">
        <v>0</v>
      </c>
      <c r="Q64" s="12">
        <v>3</v>
      </c>
      <c r="R64" s="12">
        <v>0</v>
      </c>
      <c r="S64" s="12">
        <v>3</v>
      </c>
      <c r="T64" s="12">
        <v>0</v>
      </c>
      <c r="U64" s="12">
        <v>0</v>
      </c>
      <c r="V64" s="12">
        <v>0</v>
      </c>
      <c r="W64" s="12">
        <v>0</v>
      </c>
      <c r="X64" s="12">
        <v>0</v>
      </c>
      <c r="Y64" s="12">
        <v>0</v>
      </c>
      <c r="Z64" s="12">
        <v>0</v>
      </c>
      <c r="AA64" s="12">
        <v>0</v>
      </c>
      <c r="AB64" s="17">
        <v>0</v>
      </c>
      <c r="AC64">
        <f t="shared" si="0"/>
        <v>17</v>
      </c>
    </row>
    <row r="65" spans="2:29" ht="12.75">
      <c r="B65" s="10">
        <f t="shared" si="1"/>
        <v>63</v>
      </c>
      <c r="C65" s="11">
        <v>50.5</v>
      </c>
      <c r="D65" s="11">
        <v>125</v>
      </c>
      <c r="E65" s="12">
        <v>15.2</v>
      </c>
      <c r="F65" s="22">
        <v>12.46065934065934</v>
      </c>
      <c r="G65" s="12">
        <v>1</v>
      </c>
      <c r="H65" s="10">
        <v>0</v>
      </c>
      <c r="I65" s="12">
        <v>0</v>
      </c>
      <c r="J65" s="12">
        <v>0</v>
      </c>
      <c r="K65" s="12">
        <v>0</v>
      </c>
      <c r="L65" s="12">
        <v>1</v>
      </c>
      <c r="M65" s="12">
        <v>2</v>
      </c>
      <c r="N65" s="12">
        <v>2</v>
      </c>
      <c r="O65" s="12">
        <v>2</v>
      </c>
      <c r="P65" s="12">
        <v>2</v>
      </c>
      <c r="Q65" s="12">
        <v>1</v>
      </c>
      <c r="R65" s="12">
        <v>0</v>
      </c>
      <c r="S65" s="12">
        <v>0</v>
      </c>
      <c r="T65" s="12">
        <v>0</v>
      </c>
      <c r="U65" s="12">
        <v>0</v>
      </c>
      <c r="V65" s="12">
        <v>0</v>
      </c>
      <c r="W65" s="12">
        <v>0</v>
      </c>
      <c r="X65" s="12">
        <v>0</v>
      </c>
      <c r="Y65" s="12">
        <v>0</v>
      </c>
      <c r="Z65" s="12">
        <v>0</v>
      </c>
      <c r="AA65" s="12">
        <v>0</v>
      </c>
      <c r="AB65" s="17">
        <v>0</v>
      </c>
      <c r="AC65">
        <f t="shared" si="0"/>
        <v>10</v>
      </c>
    </row>
    <row r="66" spans="2:29" ht="12.75">
      <c r="B66" s="10">
        <f t="shared" si="1"/>
        <v>64</v>
      </c>
      <c r="C66" s="11">
        <v>99.3</v>
      </c>
      <c r="D66" s="11">
        <v>125</v>
      </c>
      <c r="E66" s="12">
        <v>28</v>
      </c>
      <c r="F66" s="22">
        <v>22.606060606060602</v>
      </c>
      <c r="G66" s="12">
        <v>1</v>
      </c>
      <c r="H66" s="10">
        <v>0</v>
      </c>
      <c r="I66" s="12">
        <v>0</v>
      </c>
      <c r="J66" s="12">
        <v>0</v>
      </c>
      <c r="K66" s="12">
        <v>0</v>
      </c>
      <c r="L66" s="12">
        <v>0</v>
      </c>
      <c r="M66" s="12">
        <v>24</v>
      </c>
      <c r="N66" s="12">
        <v>0</v>
      </c>
      <c r="O66" s="12">
        <v>0</v>
      </c>
      <c r="P66" s="12">
        <v>0</v>
      </c>
      <c r="Q66" s="12">
        <v>0</v>
      </c>
      <c r="R66" s="12">
        <v>0</v>
      </c>
      <c r="S66" s="12">
        <v>0</v>
      </c>
      <c r="T66" s="12">
        <v>0</v>
      </c>
      <c r="U66" s="12">
        <v>0</v>
      </c>
      <c r="V66" s="12">
        <v>0</v>
      </c>
      <c r="W66" s="12">
        <v>0</v>
      </c>
      <c r="X66" s="12">
        <v>0</v>
      </c>
      <c r="Y66" s="12">
        <v>0</v>
      </c>
      <c r="Z66" s="12">
        <v>0</v>
      </c>
      <c r="AA66" s="12">
        <v>0</v>
      </c>
      <c r="AB66" s="17">
        <v>0</v>
      </c>
      <c r="AC66">
        <f t="shared" si="0"/>
        <v>24</v>
      </c>
    </row>
    <row r="67" spans="2:29" ht="12.75">
      <c r="B67" s="10">
        <f t="shared" si="1"/>
        <v>65</v>
      </c>
      <c r="C67" s="11">
        <v>98</v>
      </c>
      <c r="D67" s="11">
        <v>125</v>
      </c>
      <c r="E67" s="12">
        <v>26.8</v>
      </c>
      <c r="F67" s="22">
        <v>21.802399127589965</v>
      </c>
      <c r="G67" s="12">
        <v>1</v>
      </c>
      <c r="H67" s="10">
        <v>0</v>
      </c>
      <c r="I67" s="12">
        <v>0</v>
      </c>
      <c r="J67" s="12">
        <v>0</v>
      </c>
      <c r="K67" s="12">
        <v>0</v>
      </c>
      <c r="L67" s="12">
        <v>0</v>
      </c>
      <c r="M67" s="12">
        <v>0</v>
      </c>
      <c r="N67" s="12">
        <v>0</v>
      </c>
      <c r="O67" s="12">
        <v>0</v>
      </c>
      <c r="P67" s="12">
        <v>1</v>
      </c>
      <c r="Q67" s="12">
        <v>3</v>
      </c>
      <c r="R67" s="12">
        <v>0</v>
      </c>
      <c r="S67" s="12">
        <v>1</v>
      </c>
      <c r="T67" s="12">
        <v>0</v>
      </c>
      <c r="U67" s="12">
        <v>0</v>
      </c>
      <c r="V67" s="12">
        <v>2</v>
      </c>
      <c r="W67" s="12">
        <v>0</v>
      </c>
      <c r="X67" s="12">
        <v>0</v>
      </c>
      <c r="Y67" s="12">
        <v>0</v>
      </c>
      <c r="Z67" s="12">
        <v>0</v>
      </c>
      <c r="AA67" s="12">
        <v>0</v>
      </c>
      <c r="AB67" s="17">
        <v>0</v>
      </c>
      <c r="AC67">
        <f t="shared" si="0"/>
        <v>7</v>
      </c>
    </row>
    <row r="68" spans="2:29" ht="12.75">
      <c r="B68" s="10">
        <f t="shared" si="1"/>
        <v>66</v>
      </c>
      <c r="C68" s="11">
        <v>173</v>
      </c>
      <c r="D68" s="11">
        <v>100</v>
      </c>
      <c r="E68" s="12">
        <v>38.1</v>
      </c>
      <c r="F68" s="22">
        <v>30.982737186477646</v>
      </c>
      <c r="G68" s="12">
        <v>1</v>
      </c>
      <c r="H68" s="10">
        <v>1</v>
      </c>
      <c r="I68" s="12">
        <v>2</v>
      </c>
      <c r="J68" s="12">
        <v>2</v>
      </c>
      <c r="K68" s="12"/>
      <c r="L68" s="12"/>
      <c r="M68" s="12"/>
      <c r="N68" s="12"/>
      <c r="O68" s="12">
        <v>2</v>
      </c>
      <c r="P68" s="12">
        <v>6</v>
      </c>
      <c r="Q68" s="12"/>
      <c r="R68" s="12">
        <v>2</v>
      </c>
      <c r="S68" s="12"/>
      <c r="T68" s="12">
        <v>1</v>
      </c>
      <c r="U68" s="12"/>
      <c r="V68" s="12"/>
      <c r="W68" s="12"/>
      <c r="X68" s="12"/>
      <c r="Y68" s="12"/>
      <c r="Z68" s="12"/>
      <c r="AA68" s="12"/>
      <c r="AB68" s="17"/>
      <c r="AC68">
        <f aca="true" t="shared" si="2" ref="AC68:AC74">SUM(H68:AB68)</f>
        <v>16</v>
      </c>
    </row>
    <row r="69" spans="2:29" ht="12.75">
      <c r="B69" s="10">
        <f aca="true" t="shared" si="3" ref="B69:B74">B68+1</f>
        <v>67</v>
      </c>
      <c r="C69" s="11">
        <v>127</v>
      </c>
      <c r="D69" s="11">
        <v>100</v>
      </c>
      <c r="E69" s="12">
        <v>27</v>
      </c>
      <c r="F69" s="22">
        <v>22.134065934065934</v>
      </c>
      <c r="G69" s="12">
        <v>1</v>
      </c>
      <c r="H69" s="10">
        <v>0</v>
      </c>
      <c r="I69" s="12">
        <v>0</v>
      </c>
      <c r="J69" s="12">
        <v>0</v>
      </c>
      <c r="K69" s="12">
        <v>0</v>
      </c>
      <c r="L69" s="12">
        <v>0</v>
      </c>
      <c r="M69" s="12">
        <v>0</v>
      </c>
      <c r="N69" s="12">
        <v>0</v>
      </c>
      <c r="O69" s="12">
        <v>3</v>
      </c>
      <c r="P69" s="12">
        <v>0</v>
      </c>
      <c r="Q69" s="12">
        <v>5</v>
      </c>
      <c r="R69" s="12">
        <v>0</v>
      </c>
      <c r="S69" s="12">
        <v>0</v>
      </c>
      <c r="T69" s="12">
        <v>0</v>
      </c>
      <c r="U69" s="12">
        <v>2</v>
      </c>
      <c r="V69" s="12">
        <v>0</v>
      </c>
      <c r="W69" s="12">
        <v>0</v>
      </c>
      <c r="X69" s="12">
        <v>0</v>
      </c>
      <c r="Y69" s="12">
        <v>0</v>
      </c>
      <c r="Z69" s="12">
        <v>0</v>
      </c>
      <c r="AA69" s="12">
        <v>0</v>
      </c>
      <c r="AB69" s="17">
        <v>0</v>
      </c>
      <c r="AC69">
        <f t="shared" si="2"/>
        <v>10</v>
      </c>
    </row>
    <row r="70" spans="2:29" ht="12.75">
      <c r="B70" s="10">
        <f t="shared" si="3"/>
        <v>68</v>
      </c>
      <c r="C70" s="11">
        <v>106</v>
      </c>
      <c r="D70" s="11">
        <v>100</v>
      </c>
      <c r="E70" s="12">
        <v>27</v>
      </c>
      <c r="F70" s="22">
        <v>21.965103598691382</v>
      </c>
      <c r="G70" s="12">
        <v>2</v>
      </c>
      <c r="H70" s="10">
        <v>0</v>
      </c>
      <c r="I70" s="12">
        <v>5</v>
      </c>
      <c r="J70" s="12">
        <v>5</v>
      </c>
      <c r="K70" s="12">
        <v>0</v>
      </c>
      <c r="L70" s="12">
        <v>4</v>
      </c>
      <c r="M70" s="12">
        <v>0</v>
      </c>
      <c r="N70" s="12">
        <v>0</v>
      </c>
      <c r="O70" s="12">
        <v>0</v>
      </c>
      <c r="P70" s="12">
        <v>0</v>
      </c>
      <c r="Q70" s="12">
        <v>0</v>
      </c>
      <c r="R70" s="12">
        <v>0</v>
      </c>
      <c r="S70" s="12">
        <v>0</v>
      </c>
      <c r="T70" s="12">
        <v>0</v>
      </c>
      <c r="U70" s="12">
        <v>0</v>
      </c>
      <c r="V70" s="12">
        <v>10</v>
      </c>
      <c r="W70" s="12">
        <v>0</v>
      </c>
      <c r="X70" s="12">
        <v>0</v>
      </c>
      <c r="Y70" s="12">
        <v>0</v>
      </c>
      <c r="Z70" s="12">
        <v>0</v>
      </c>
      <c r="AA70" s="12">
        <v>0</v>
      </c>
      <c r="AB70" s="17">
        <v>0</v>
      </c>
      <c r="AC70">
        <f t="shared" si="2"/>
        <v>24</v>
      </c>
    </row>
    <row r="71" spans="2:29" ht="12.75">
      <c r="B71" s="10">
        <f t="shared" si="3"/>
        <v>69</v>
      </c>
      <c r="C71" s="11">
        <v>134</v>
      </c>
      <c r="D71" s="11">
        <v>125</v>
      </c>
      <c r="E71" s="12">
        <v>31.1</v>
      </c>
      <c r="F71" s="22">
        <v>25.300545256270446</v>
      </c>
      <c r="G71" s="12">
        <v>1</v>
      </c>
      <c r="H71" s="10">
        <v>8</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7">
        <v>0</v>
      </c>
      <c r="AC71">
        <f t="shared" si="2"/>
        <v>8</v>
      </c>
    </row>
    <row r="72" spans="2:29" ht="12.75">
      <c r="B72" s="10">
        <f t="shared" si="3"/>
        <v>70</v>
      </c>
      <c r="C72" s="11">
        <v>134</v>
      </c>
      <c r="D72" s="11">
        <v>125</v>
      </c>
      <c r="E72" s="12">
        <v>31.057</v>
      </c>
      <c r="F72" s="22">
        <v>25.265563794983642</v>
      </c>
      <c r="G72" s="12">
        <v>1</v>
      </c>
      <c r="H72" s="10">
        <v>10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c r="AB72" s="17">
        <v>0</v>
      </c>
      <c r="AC72">
        <f t="shared" si="2"/>
        <v>10</v>
      </c>
    </row>
    <row r="73" spans="2:29" ht="12.75">
      <c r="B73" s="10">
        <f t="shared" si="3"/>
        <v>71</v>
      </c>
      <c r="C73" s="11">
        <v>134</v>
      </c>
      <c r="D73" s="11">
        <v>125</v>
      </c>
      <c r="E73" s="12">
        <v>31.057</v>
      </c>
      <c r="F73" s="22">
        <v>25.265563794983642</v>
      </c>
      <c r="G73" s="12">
        <v>1</v>
      </c>
      <c r="H73" s="10">
        <v>10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7">
        <v>0</v>
      </c>
      <c r="AC73">
        <f t="shared" si="2"/>
        <v>10</v>
      </c>
    </row>
    <row r="74" spans="2:29" s="4" customFormat="1" ht="12.75">
      <c r="B74" s="14">
        <f t="shared" si="3"/>
        <v>72</v>
      </c>
      <c r="C74" s="15">
        <v>134</v>
      </c>
      <c r="D74" s="15">
        <v>125</v>
      </c>
      <c r="E74" s="15">
        <v>31.1</v>
      </c>
      <c r="F74" s="23">
        <v>25.300545256270446</v>
      </c>
      <c r="G74" s="15">
        <v>1</v>
      </c>
      <c r="H74" s="14">
        <v>0</v>
      </c>
      <c r="I74" s="15">
        <v>0</v>
      </c>
      <c r="J74" s="15">
        <v>0</v>
      </c>
      <c r="K74" s="15">
        <v>0</v>
      </c>
      <c r="L74" s="15">
        <v>0</v>
      </c>
      <c r="M74" s="15">
        <v>0</v>
      </c>
      <c r="N74" s="15">
        <v>0</v>
      </c>
      <c r="O74" s="15">
        <v>0</v>
      </c>
      <c r="P74" s="15">
        <v>0</v>
      </c>
      <c r="Q74" s="15">
        <v>0</v>
      </c>
      <c r="R74" s="15">
        <v>0</v>
      </c>
      <c r="S74" s="15">
        <v>0</v>
      </c>
      <c r="T74" s="15">
        <v>8</v>
      </c>
      <c r="U74" s="15">
        <v>0</v>
      </c>
      <c r="V74" s="15">
        <v>0</v>
      </c>
      <c r="W74" s="15">
        <v>0</v>
      </c>
      <c r="X74" s="15">
        <v>0</v>
      </c>
      <c r="Y74" s="15">
        <v>0</v>
      </c>
      <c r="Z74" s="15">
        <v>0</v>
      </c>
      <c r="AA74" s="15">
        <v>0</v>
      </c>
      <c r="AB74" s="18">
        <v>0</v>
      </c>
      <c r="AC74" s="4">
        <f t="shared" si="2"/>
        <v>8</v>
      </c>
    </row>
    <row r="75" spans="7:30" ht="12.75">
      <c r="G75" s="25" t="s">
        <v>20</v>
      </c>
      <c r="H75" s="9">
        <f>SUMPRODUCT($E$3:$E$74,H3:H74)</f>
        <v>1458.54</v>
      </c>
      <c r="I75" s="9">
        <f aca="true" t="shared" si="4" ref="I75:AB75">SUMPRODUCT($E$3:$E$74,I3:I74)</f>
        <v>1379.6000000000001</v>
      </c>
      <c r="J75" s="9">
        <f t="shared" si="4"/>
        <v>2794.3499999999995</v>
      </c>
      <c r="K75" s="9">
        <f t="shared" si="4"/>
        <v>976.0999999999999</v>
      </c>
      <c r="L75" s="9">
        <f t="shared" si="4"/>
        <v>1204.1000000000001</v>
      </c>
      <c r="M75" s="9">
        <f t="shared" si="4"/>
        <v>2166</v>
      </c>
      <c r="N75" s="9">
        <f t="shared" si="4"/>
        <v>1242.9000000000003</v>
      </c>
      <c r="O75" s="9">
        <f t="shared" si="4"/>
        <v>1996.3</v>
      </c>
      <c r="P75" s="9">
        <f t="shared" si="4"/>
        <v>1240.0499999999997</v>
      </c>
      <c r="Q75" s="9">
        <f t="shared" si="4"/>
        <v>2184.275</v>
      </c>
      <c r="R75" s="9">
        <f t="shared" si="4"/>
        <v>1486.375</v>
      </c>
      <c r="S75" s="9">
        <f t="shared" si="4"/>
        <v>1254.1999999999996</v>
      </c>
      <c r="T75" s="9">
        <f t="shared" si="4"/>
        <v>1072.6499999999999</v>
      </c>
      <c r="U75" s="9">
        <f t="shared" si="4"/>
        <v>1517.1</v>
      </c>
      <c r="V75" s="9">
        <f t="shared" si="4"/>
        <v>1055.7</v>
      </c>
      <c r="W75" s="9">
        <f t="shared" si="4"/>
        <v>506.8999999999999</v>
      </c>
      <c r="X75" s="9">
        <f t="shared" si="4"/>
        <v>422.1</v>
      </c>
      <c r="Y75" s="9">
        <f t="shared" si="4"/>
        <v>29.4</v>
      </c>
      <c r="Z75" s="9">
        <f t="shared" si="4"/>
        <v>0</v>
      </c>
      <c r="AA75" s="9">
        <f t="shared" si="4"/>
        <v>0</v>
      </c>
      <c r="AB75" s="16">
        <f t="shared" si="4"/>
        <v>0</v>
      </c>
      <c r="AC75" s="9">
        <f>SUM(H75:AB75)</f>
        <v>23986.640000000003</v>
      </c>
      <c r="AD75" s="9"/>
    </row>
    <row r="76" spans="7:30" ht="12.75">
      <c r="G76" s="24" t="s">
        <v>15</v>
      </c>
      <c r="H76" s="20">
        <f>H75/$AC$75</f>
        <v>0.060806348867536254</v>
      </c>
      <c r="I76" s="20">
        <f aca="true" t="shared" si="5" ref="I76:AB76">I75/$AC$75</f>
        <v>0.0575153502116178</v>
      </c>
      <c r="J76" s="20">
        <f t="shared" si="5"/>
        <v>0.11649609949538572</v>
      </c>
      <c r="K76" s="20">
        <f t="shared" si="5"/>
        <v>0.04069348604056257</v>
      </c>
      <c r="L76" s="20">
        <f t="shared" si="5"/>
        <v>0.05019877731937445</v>
      </c>
      <c r="M76" s="20">
        <f t="shared" si="5"/>
        <v>0.09030026714871277</v>
      </c>
      <c r="N76" s="20">
        <f t="shared" si="5"/>
        <v>0.05181634443173367</v>
      </c>
      <c r="O76" s="20">
        <f t="shared" si="5"/>
        <v>0.08322549552584271</v>
      </c>
      <c r="P76" s="20">
        <f t="shared" si="5"/>
        <v>0.0516975282907485</v>
      </c>
      <c r="Q76" s="20">
        <f t="shared" si="5"/>
        <v>0.09106214959660877</v>
      </c>
      <c r="R76" s="20">
        <f t="shared" si="5"/>
        <v>0.06196678651115787</v>
      </c>
      <c r="S76" s="20">
        <f t="shared" si="5"/>
        <v>0.05228744000827125</v>
      </c>
      <c r="T76" s="20">
        <f t="shared" si="5"/>
        <v>0.044718643378147155</v>
      </c>
      <c r="U76" s="20">
        <f t="shared" si="5"/>
        <v>0.06324770789072583</v>
      </c>
      <c r="V76" s="20">
        <f t="shared" si="5"/>
        <v>0.044012000013340755</v>
      </c>
      <c r="W76" s="20">
        <f t="shared" si="5"/>
        <v>0.021132597145744458</v>
      </c>
      <c r="X76" s="20">
        <f t="shared" si="5"/>
        <v>0.017597295828010926</v>
      </c>
      <c r="Y76" s="20">
        <f t="shared" si="5"/>
        <v>0.0012256822964783727</v>
      </c>
      <c r="Z76" s="20">
        <f t="shared" si="5"/>
        <v>0</v>
      </c>
      <c r="AA76" s="20">
        <f t="shared" si="5"/>
        <v>0</v>
      </c>
      <c r="AB76" s="21">
        <f t="shared" si="5"/>
        <v>0</v>
      </c>
      <c r="AC76" s="19">
        <f>SUM(H76:AB76)</f>
        <v>0.9999999999999997</v>
      </c>
      <c r="AD76" s="19"/>
    </row>
    <row r="77" spans="7:30" ht="12.75">
      <c r="G77" s="26" t="s">
        <v>8</v>
      </c>
      <c r="H77" s="28">
        <f>AVERAGE(H76:I76)</f>
        <v>0.05916084953957702</v>
      </c>
      <c r="I77" s="31">
        <f>AVERAGE(H76:J76)</f>
        <v>0.0782725995248466</v>
      </c>
      <c r="J77" s="27">
        <f aca="true" t="shared" si="6" ref="J77:AA77">AVERAGE(I76:K76)</f>
        <v>0.07156831191585537</v>
      </c>
      <c r="K77" s="27">
        <f t="shared" si="6"/>
        <v>0.06912945428510758</v>
      </c>
      <c r="L77" s="27">
        <f t="shared" si="6"/>
        <v>0.06039751016954994</v>
      </c>
      <c r="M77" s="27">
        <f t="shared" si="6"/>
        <v>0.06410512963327362</v>
      </c>
      <c r="N77" s="27">
        <f t="shared" si="6"/>
        <v>0.07511403570209639</v>
      </c>
      <c r="O77" s="27">
        <f t="shared" si="6"/>
        <v>0.06224645608277496</v>
      </c>
      <c r="P77" s="27">
        <f t="shared" si="6"/>
        <v>0.07532839113773333</v>
      </c>
      <c r="Q77" s="27">
        <f t="shared" si="6"/>
        <v>0.06824215479950504</v>
      </c>
      <c r="R77" s="27">
        <f t="shared" si="6"/>
        <v>0.0684387920386793</v>
      </c>
      <c r="S77" s="27">
        <f t="shared" si="6"/>
        <v>0.05299095663252543</v>
      </c>
      <c r="T77" s="27">
        <f t="shared" si="6"/>
        <v>0.053417930425714744</v>
      </c>
      <c r="U77" s="27">
        <f t="shared" si="6"/>
        <v>0.05065945042740458</v>
      </c>
      <c r="V77" s="27">
        <f t="shared" si="6"/>
        <v>0.04279743501660368</v>
      </c>
      <c r="W77" s="27">
        <f t="shared" si="6"/>
        <v>0.027580630995698713</v>
      </c>
      <c r="X77" s="27">
        <f t="shared" si="6"/>
        <v>0.01331852509007792</v>
      </c>
      <c r="Y77" s="27">
        <f t="shared" si="6"/>
        <v>0.006274326041496432</v>
      </c>
      <c r="Z77" s="27">
        <f t="shared" si="6"/>
        <v>0.00040856076549279093</v>
      </c>
      <c r="AA77" s="31">
        <f t="shared" si="6"/>
        <v>0</v>
      </c>
      <c r="AB77" s="29">
        <f>AVERAGE(AA76:AB76)</f>
        <v>0</v>
      </c>
      <c r="AC77" s="13">
        <f>SUM(H77:AB77)</f>
        <v>0.9994515002240135</v>
      </c>
      <c r="AD77" s="13"/>
    </row>
    <row r="89" spans="3:4" ht="12.75">
      <c r="C89" s="13"/>
      <c r="D89" s="13"/>
    </row>
    <row r="90" spans="3:4" ht="12.75">
      <c r="C90" s="13"/>
      <c r="D90" s="13"/>
    </row>
    <row r="91" spans="3:4" ht="12.75">
      <c r="C91" s="13"/>
      <c r="D91" s="13"/>
    </row>
    <row r="104" spans="31:33" ht="12.75">
      <c r="AE104" s="60" t="s">
        <v>22</v>
      </c>
      <c r="AF104" s="61"/>
      <c r="AG104" s="62"/>
    </row>
    <row r="105" spans="31:33" ht="12.75">
      <c r="AE105" s="1"/>
      <c r="AF105" s="9"/>
      <c r="AG105" s="16"/>
    </row>
    <row r="106" spans="4:33" ht="12.75">
      <c r="D106" s="32"/>
      <c r="E106" s="33"/>
      <c r="F106" s="33"/>
      <c r="G106" s="33"/>
      <c r="AE106" s="51" t="s">
        <v>7</v>
      </c>
      <c r="AF106" s="52">
        <v>28.3</v>
      </c>
      <c r="AG106" s="16"/>
    </row>
    <row r="107" spans="2:33" ht="12.75">
      <c r="B107" s="42" t="s">
        <v>17</v>
      </c>
      <c r="G107" s="45" t="s">
        <v>6</v>
      </c>
      <c r="H107" s="30">
        <v>1</v>
      </c>
      <c r="I107" s="71">
        <f>AVERAGE(H107,J107)</f>
        <v>0.99</v>
      </c>
      <c r="J107" s="3">
        <v>0.98</v>
      </c>
      <c r="K107" s="71">
        <f>AVERAGE(J107,L107)</f>
        <v>0.97</v>
      </c>
      <c r="L107" s="3">
        <v>0.96</v>
      </c>
      <c r="M107" s="71">
        <f>AVERAGE(L107,N107)</f>
        <v>0.9450000000000001</v>
      </c>
      <c r="N107" s="3">
        <v>0.93</v>
      </c>
      <c r="O107" s="71">
        <f>AVERAGE(N107,P107)</f>
        <v>0.915</v>
      </c>
      <c r="P107" s="3">
        <v>0.9</v>
      </c>
      <c r="Q107" s="71">
        <f>AVERAGE(P107,R107)</f>
        <v>0.88</v>
      </c>
      <c r="R107" s="3">
        <v>0.86</v>
      </c>
      <c r="S107" s="71">
        <f>AVERAGE(R107,T107)</f>
        <v>0.84</v>
      </c>
      <c r="T107" s="3">
        <v>0.82</v>
      </c>
      <c r="U107" s="71">
        <f>AVERAGE(T107,V107)</f>
        <v>0.76</v>
      </c>
      <c r="V107" s="3">
        <v>0.7</v>
      </c>
      <c r="W107" s="71">
        <f>AVERAGE(V107,X107)</f>
        <v>0.62</v>
      </c>
      <c r="X107" s="3">
        <v>0.54</v>
      </c>
      <c r="Y107" s="71">
        <f>AVERAGE(X107,Z107)</f>
        <v>0.47000000000000003</v>
      </c>
      <c r="Z107" s="3">
        <v>0.4</v>
      </c>
      <c r="AA107" s="71">
        <f>AVERAGE(Z107,AB107)</f>
        <v>0.325</v>
      </c>
      <c r="AB107" s="21">
        <v>0.25</v>
      </c>
      <c r="AE107" s="51" t="s">
        <v>9</v>
      </c>
      <c r="AF107" s="52">
        <v>1</v>
      </c>
      <c r="AG107" s="16"/>
    </row>
    <row r="108" spans="2:33" ht="12.75">
      <c r="B108" s="42" t="s">
        <v>16</v>
      </c>
      <c r="G108" s="45" t="s">
        <v>12</v>
      </c>
      <c r="H108" s="30">
        <v>1</v>
      </c>
      <c r="I108" s="71">
        <f>AVERAGE(H108,J108)</f>
        <v>1</v>
      </c>
      <c r="J108" s="3">
        <v>1</v>
      </c>
      <c r="K108" s="71">
        <f>AVERAGE(J108,L108)</f>
        <v>0.99</v>
      </c>
      <c r="L108" s="3">
        <v>0.98</v>
      </c>
      <c r="M108" s="71">
        <f>AVERAGE(L108,N108)</f>
        <v>0.965</v>
      </c>
      <c r="N108" s="3">
        <v>0.95</v>
      </c>
      <c r="O108" s="71">
        <f>AVERAGE(N108,P108)</f>
        <v>0.935</v>
      </c>
      <c r="P108" s="3">
        <v>0.92</v>
      </c>
      <c r="Q108" s="71">
        <f>AVERAGE(P108,R108)</f>
        <v>0.895</v>
      </c>
      <c r="R108" s="3">
        <v>0.87</v>
      </c>
      <c r="S108" s="71">
        <f>AVERAGE(R108,T108)</f>
        <v>0.845</v>
      </c>
      <c r="T108" s="3">
        <v>0.82</v>
      </c>
      <c r="U108" s="71">
        <f>AVERAGE(T108,V108)</f>
        <v>0.78</v>
      </c>
      <c r="V108" s="3">
        <v>0.74</v>
      </c>
      <c r="W108" s="71">
        <f>AVERAGE(V108,X108)</f>
        <v>0.69</v>
      </c>
      <c r="X108" s="3">
        <v>0.64</v>
      </c>
      <c r="Y108" s="71">
        <f>AVERAGE(X108,Z108)</f>
        <v>0.5549999999999999</v>
      </c>
      <c r="Z108" s="3">
        <v>0.47</v>
      </c>
      <c r="AA108" s="71">
        <f>AVERAGE(Z108,AB108)</f>
        <v>0.365</v>
      </c>
      <c r="AB108" s="21">
        <v>0.26</v>
      </c>
      <c r="AE108" s="51" t="s">
        <v>10</v>
      </c>
      <c r="AF108" s="11">
        <f>IF(AF107=1,2080,IF(AF107=2,4160,IF(AF107=3,6240,IF(AF107=4,8320,"ERROR"))))</f>
        <v>2080</v>
      </c>
      <c r="AG108" s="16"/>
    </row>
    <row r="109" spans="2:33" ht="12.75">
      <c r="B109" s="72"/>
      <c r="C109" s="74" t="s">
        <v>28</v>
      </c>
      <c r="G109" s="45" t="s">
        <v>24</v>
      </c>
      <c r="H109" s="30">
        <v>1</v>
      </c>
      <c r="I109" s="71">
        <f>AVERAGE(H109,J109)</f>
        <v>0.99</v>
      </c>
      <c r="J109" s="3">
        <v>0.98</v>
      </c>
      <c r="K109" s="71">
        <f>AVERAGE(J109,L109)</f>
        <v>0.96</v>
      </c>
      <c r="L109" s="3">
        <v>0.94</v>
      </c>
      <c r="M109" s="71">
        <f>AVERAGE(L109,N109)</f>
        <v>0.9099999999999999</v>
      </c>
      <c r="N109" s="3">
        <v>0.88</v>
      </c>
      <c r="O109" s="71">
        <f>AVERAGE(N109,P109)</f>
        <v>0.855</v>
      </c>
      <c r="P109" s="3">
        <v>0.83</v>
      </c>
      <c r="Q109" s="71">
        <f>AVERAGE(P109,R109)</f>
        <v>0.7949999999999999</v>
      </c>
      <c r="R109" s="3">
        <v>0.76</v>
      </c>
      <c r="S109" s="71">
        <f>AVERAGE(R109,T109)</f>
        <v>0.72</v>
      </c>
      <c r="T109" s="3">
        <v>0.68</v>
      </c>
      <c r="U109" s="71">
        <f>AVERAGE(T109,V109)</f>
        <v>0.63</v>
      </c>
      <c r="V109" s="3">
        <v>0.58</v>
      </c>
      <c r="W109" s="71">
        <f>AVERAGE(V109,X109)</f>
        <v>0.53</v>
      </c>
      <c r="X109" s="3">
        <v>0.48</v>
      </c>
      <c r="Y109" s="71">
        <f>AVERAGE(X109,Z109)</f>
        <v>0.43</v>
      </c>
      <c r="Z109" s="3">
        <v>0.38</v>
      </c>
      <c r="AA109" s="71">
        <f>AVERAGE(Z109,AB109)</f>
        <v>0.32</v>
      </c>
      <c r="AB109" s="21">
        <v>0.26</v>
      </c>
      <c r="AE109" s="51"/>
      <c r="AF109" s="13"/>
      <c r="AG109" s="16"/>
    </row>
    <row r="110" spans="2:33" ht="12.75">
      <c r="B110" s="42"/>
      <c r="G110" s="45" t="s">
        <v>13</v>
      </c>
      <c r="H110" s="30">
        <v>1</v>
      </c>
      <c r="I110" s="71">
        <f>AVERAGE(H110,J110)</f>
        <v>0.95</v>
      </c>
      <c r="J110" s="3">
        <v>0.9</v>
      </c>
      <c r="K110" s="71">
        <f>AVERAGE(J110,L110)</f>
        <v>0.8500000000000001</v>
      </c>
      <c r="L110" s="3">
        <v>0.8</v>
      </c>
      <c r="M110" s="71">
        <f>AVERAGE(L110,N110)</f>
        <v>0.75</v>
      </c>
      <c r="N110" s="3">
        <v>0.7</v>
      </c>
      <c r="O110" s="71">
        <f>AVERAGE(N110,P110)</f>
        <v>0.665</v>
      </c>
      <c r="P110" s="3">
        <v>0.63</v>
      </c>
      <c r="Q110" s="71">
        <f>AVERAGE(P110,R110)</f>
        <v>0.585</v>
      </c>
      <c r="R110" s="3">
        <v>0.54</v>
      </c>
      <c r="S110" s="71">
        <f>AVERAGE(R110,T110)</f>
        <v>0.5</v>
      </c>
      <c r="T110" s="3">
        <v>0.46</v>
      </c>
      <c r="U110" s="71">
        <f>AVERAGE(T110,V110)</f>
        <v>0.42000000000000004</v>
      </c>
      <c r="V110" s="3">
        <v>0.38</v>
      </c>
      <c r="W110" s="71">
        <f>AVERAGE(V110,X110)</f>
        <v>0.33999999999999997</v>
      </c>
      <c r="X110" s="3">
        <v>0.3</v>
      </c>
      <c r="Y110" s="71">
        <f>AVERAGE(X110,Z110)</f>
        <v>0.255</v>
      </c>
      <c r="Z110" s="3">
        <v>0.21</v>
      </c>
      <c r="AA110" s="71">
        <f>AVERAGE(Z110,AB110)</f>
        <v>0.18</v>
      </c>
      <c r="AB110" s="21">
        <v>0.15</v>
      </c>
      <c r="AE110" s="1"/>
      <c r="AF110" s="53"/>
      <c r="AG110" s="54"/>
    </row>
    <row r="111" spans="7:33" ht="12.75">
      <c r="G111" s="45" t="s">
        <v>14</v>
      </c>
      <c r="H111" s="30">
        <v>1</v>
      </c>
      <c r="I111" s="71">
        <f>AVERAGE(H111,J111)</f>
        <v>0.99</v>
      </c>
      <c r="J111" s="3">
        <v>0.98</v>
      </c>
      <c r="K111" s="71">
        <f>AVERAGE(J111,L111)</f>
        <v>0.9450000000000001</v>
      </c>
      <c r="L111" s="3">
        <v>0.91</v>
      </c>
      <c r="M111" s="71">
        <f>AVERAGE(L111,N111)</f>
        <v>0.885</v>
      </c>
      <c r="N111" s="3">
        <v>0.86</v>
      </c>
      <c r="O111" s="71">
        <f>AVERAGE(N111,P111)</f>
        <v>0.8200000000000001</v>
      </c>
      <c r="P111" s="3">
        <v>0.78</v>
      </c>
      <c r="Q111" s="71">
        <f>AVERAGE(P111,R111)</f>
        <v>0.745</v>
      </c>
      <c r="R111" s="3">
        <v>0.71</v>
      </c>
      <c r="S111" s="71">
        <f>AVERAGE(R111,T111)</f>
        <v>0.69</v>
      </c>
      <c r="T111" s="3">
        <v>0.67</v>
      </c>
      <c r="U111" s="71">
        <f>AVERAGE(T111,V111)</f>
        <v>0.605</v>
      </c>
      <c r="V111" s="3">
        <v>0.54</v>
      </c>
      <c r="W111" s="71">
        <f>AVERAGE(V111,X111)</f>
        <v>0.495</v>
      </c>
      <c r="X111" s="3">
        <v>0.45</v>
      </c>
      <c r="Y111" s="71">
        <f>AVERAGE(X111,Z111)</f>
        <v>0.405</v>
      </c>
      <c r="Z111" s="3">
        <v>0.36</v>
      </c>
      <c r="AA111" s="71">
        <f>AVERAGE(Z111,AB111)</f>
        <v>0.31</v>
      </c>
      <c r="AB111" s="21">
        <v>0.26</v>
      </c>
      <c r="AE111" s="1"/>
      <c r="AF111" s="53"/>
      <c r="AG111" s="54"/>
    </row>
    <row r="112" spans="29:33" ht="12.75">
      <c r="AC112" s="44" t="s">
        <v>18</v>
      </c>
      <c r="AD112" s="44"/>
      <c r="AE112" s="1"/>
      <c r="AF112" s="55" t="s">
        <v>11</v>
      </c>
      <c r="AG112" s="54"/>
    </row>
    <row r="113" spans="7:34" ht="12.75">
      <c r="G113" s="26" t="s">
        <v>6</v>
      </c>
      <c r="H113" s="38">
        <f>H107*H$77</f>
        <v>0.05916084953957702</v>
      </c>
      <c r="I113" s="39">
        <f aca="true" t="shared" si="7" ref="I113:AB113">I107*I$77</f>
        <v>0.07748987352959813</v>
      </c>
      <c r="J113" s="39">
        <f t="shared" si="7"/>
        <v>0.07013694567753827</v>
      </c>
      <c r="K113" s="39">
        <f t="shared" si="7"/>
        <v>0.06705557065655435</v>
      </c>
      <c r="L113" s="39">
        <f t="shared" si="7"/>
        <v>0.057981609762767936</v>
      </c>
      <c r="M113" s="39">
        <f t="shared" si="7"/>
        <v>0.06057934750344358</v>
      </c>
      <c r="N113" s="39">
        <f t="shared" si="7"/>
        <v>0.06985605320294964</v>
      </c>
      <c r="O113" s="39">
        <f t="shared" si="7"/>
        <v>0.05695550731573909</v>
      </c>
      <c r="P113" s="39">
        <f t="shared" si="7"/>
        <v>0.06779555202396</v>
      </c>
      <c r="Q113" s="39">
        <f t="shared" si="7"/>
        <v>0.06005309622356444</v>
      </c>
      <c r="R113" s="39">
        <f t="shared" si="7"/>
        <v>0.05885736115326419</v>
      </c>
      <c r="S113" s="39">
        <f t="shared" si="7"/>
        <v>0.04451240357132136</v>
      </c>
      <c r="T113" s="39">
        <f t="shared" si="7"/>
        <v>0.043802702949086086</v>
      </c>
      <c r="U113" s="39">
        <f t="shared" si="7"/>
        <v>0.03850118232482748</v>
      </c>
      <c r="V113" s="39">
        <f t="shared" si="7"/>
        <v>0.029958204511622573</v>
      </c>
      <c r="W113" s="39">
        <f t="shared" si="7"/>
        <v>0.017099991217333202</v>
      </c>
      <c r="X113" s="39">
        <f t="shared" si="7"/>
        <v>0.007192003548642078</v>
      </c>
      <c r="Y113" s="39">
        <f t="shared" si="7"/>
        <v>0.0029489332395033234</v>
      </c>
      <c r="Z113" s="39">
        <f t="shared" si="7"/>
        <v>0.0001634243061971164</v>
      </c>
      <c r="AA113" s="39">
        <f t="shared" si="7"/>
        <v>0</v>
      </c>
      <c r="AB113" s="40">
        <f t="shared" si="7"/>
        <v>0</v>
      </c>
      <c r="AC113" s="43">
        <f>SUM(H113:AB113)</f>
        <v>0.8901006122574897</v>
      </c>
      <c r="AD113" s="50"/>
      <c r="AE113" s="51" t="s">
        <v>6</v>
      </c>
      <c r="AF113" s="56">
        <f>AC113*$AF$108*$AF$106</f>
        <v>52394.88243992488</v>
      </c>
      <c r="AG113" s="57"/>
      <c r="AH113" s="41"/>
    </row>
    <row r="114" spans="7:34" ht="12.75">
      <c r="G114" s="26" t="s">
        <v>12</v>
      </c>
      <c r="H114" s="38">
        <f aca="true" t="shared" si="8" ref="H114:AB115">H108*H$77</f>
        <v>0.05916084953957702</v>
      </c>
      <c r="I114" s="39">
        <f t="shared" si="8"/>
        <v>0.0782725995248466</v>
      </c>
      <c r="J114" s="39">
        <f t="shared" si="8"/>
        <v>0.07156831191585537</v>
      </c>
      <c r="K114" s="39">
        <f t="shared" si="8"/>
        <v>0.0684381597422565</v>
      </c>
      <c r="L114" s="39">
        <f t="shared" si="8"/>
        <v>0.05918955996615894</v>
      </c>
      <c r="M114" s="39">
        <f t="shared" si="8"/>
        <v>0.06186145009610904</v>
      </c>
      <c r="N114" s="39">
        <f t="shared" si="8"/>
        <v>0.07135833391699156</v>
      </c>
      <c r="O114" s="39">
        <f t="shared" si="8"/>
        <v>0.05820043643739459</v>
      </c>
      <c r="P114" s="39">
        <f t="shared" si="8"/>
        <v>0.06930211984671467</v>
      </c>
      <c r="Q114" s="39">
        <f t="shared" si="8"/>
        <v>0.06107672854555701</v>
      </c>
      <c r="R114" s="39">
        <f t="shared" si="8"/>
        <v>0.059541749073650986</v>
      </c>
      <c r="S114" s="39">
        <f t="shared" si="8"/>
        <v>0.04477735835448399</v>
      </c>
      <c r="T114" s="39">
        <f t="shared" si="8"/>
        <v>0.043802702949086086</v>
      </c>
      <c r="U114" s="39">
        <f t="shared" si="8"/>
        <v>0.03951437133337557</v>
      </c>
      <c r="V114" s="39">
        <f t="shared" si="8"/>
        <v>0.031670101912286724</v>
      </c>
      <c r="W114" s="39">
        <f t="shared" si="8"/>
        <v>0.019030635387032112</v>
      </c>
      <c r="X114" s="39">
        <f t="shared" si="8"/>
        <v>0.008523856057649869</v>
      </c>
      <c r="Y114" s="39">
        <f t="shared" si="8"/>
        <v>0.0034822509530305196</v>
      </c>
      <c r="Z114" s="39">
        <f t="shared" si="8"/>
        <v>0.00019202355978161173</v>
      </c>
      <c r="AA114" s="39">
        <f t="shared" si="8"/>
        <v>0</v>
      </c>
      <c r="AB114" s="40">
        <f t="shared" si="8"/>
        <v>0</v>
      </c>
      <c r="AC114" s="43">
        <f>SUM(H114:AB114)</f>
        <v>0.9089635991118388</v>
      </c>
      <c r="AD114" s="50"/>
      <c r="AE114" s="51" t="s">
        <v>12</v>
      </c>
      <c r="AF114" s="56">
        <f>AC114*$AF$108*$AF$106</f>
        <v>53505.233298119274</v>
      </c>
      <c r="AG114" s="57"/>
      <c r="AH114" s="3"/>
    </row>
    <row r="115" spans="7:34" ht="12.75">
      <c r="G115" s="68" t="s">
        <v>24</v>
      </c>
      <c r="H115" s="38">
        <f t="shared" si="8"/>
        <v>0.05916084953957702</v>
      </c>
      <c r="I115" s="39">
        <f t="shared" si="8"/>
        <v>0.07748987352959813</v>
      </c>
      <c r="J115" s="39">
        <f t="shared" si="8"/>
        <v>0.07013694567753827</v>
      </c>
      <c r="K115" s="39">
        <f t="shared" si="8"/>
        <v>0.06636427611370328</v>
      </c>
      <c r="L115" s="39">
        <f t="shared" si="8"/>
        <v>0.05677365955937694</v>
      </c>
      <c r="M115" s="39">
        <f t="shared" si="8"/>
        <v>0.058335667966278995</v>
      </c>
      <c r="N115" s="39">
        <f t="shared" si="8"/>
        <v>0.06610035141784483</v>
      </c>
      <c r="O115" s="39">
        <f t="shared" si="8"/>
        <v>0.05322071995077259</v>
      </c>
      <c r="P115" s="39">
        <f t="shared" si="8"/>
        <v>0.06252256464431866</v>
      </c>
      <c r="Q115" s="39">
        <f t="shared" si="8"/>
        <v>0.05425251306560651</v>
      </c>
      <c r="R115" s="39">
        <f t="shared" si="8"/>
        <v>0.05201348194939626</v>
      </c>
      <c r="S115" s="39">
        <f t="shared" si="8"/>
        <v>0.038153488775418305</v>
      </c>
      <c r="T115" s="39">
        <f t="shared" si="8"/>
        <v>0.03632419268948603</v>
      </c>
      <c r="U115" s="39">
        <f t="shared" si="8"/>
        <v>0.031915453769264884</v>
      </c>
      <c r="V115" s="39">
        <f t="shared" si="8"/>
        <v>0.024822512309630132</v>
      </c>
      <c r="W115" s="39">
        <f t="shared" si="8"/>
        <v>0.014617734427720318</v>
      </c>
      <c r="X115" s="39">
        <f t="shared" si="8"/>
        <v>0.006392892043237401</v>
      </c>
      <c r="Y115" s="39">
        <f t="shared" si="8"/>
        <v>0.0026979601978434657</v>
      </c>
      <c r="Z115" s="39">
        <f t="shared" si="8"/>
        <v>0.00015525309088726055</v>
      </c>
      <c r="AA115" s="39">
        <f t="shared" si="8"/>
        <v>0</v>
      </c>
      <c r="AB115" s="40">
        <f t="shared" si="8"/>
        <v>0</v>
      </c>
      <c r="AC115" s="43">
        <f>SUM(H115:AB115)</f>
        <v>0.8314503907174994</v>
      </c>
      <c r="AD115" s="69"/>
      <c r="AE115" s="68" t="s">
        <v>24</v>
      </c>
      <c r="AF115" s="56">
        <f>AC115*$AF$108*$AF$106</f>
        <v>48942.49579919488</v>
      </c>
      <c r="AG115" s="57"/>
      <c r="AH115" s="3"/>
    </row>
    <row r="116" spans="7:35" ht="12.75">
      <c r="G116" s="26" t="s">
        <v>13</v>
      </c>
      <c r="H116" s="38">
        <f aca="true" t="shared" si="9" ref="H116:AB116">H110*H$77</f>
        <v>0.05916084953957702</v>
      </c>
      <c r="I116" s="39">
        <f t="shared" si="9"/>
        <v>0.07435896954860426</v>
      </c>
      <c r="J116" s="39">
        <f t="shared" si="9"/>
        <v>0.06441148072426983</v>
      </c>
      <c r="K116" s="39">
        <f t="shared" si="9"/>
        <v>0.05876003614234145</v>
      </c>
      <c r="L116" s="39">
        <f t="shared" si="9"/>
        <v>0.04831800813563995</v>
      </c>
      <c r="M116" s="39">
        <f t="shared" si="9"/>
        <v>0.048078847224955215</v>
      </c>
      <c r="N116" s="39">
        <f t="shared" si="9"/>
        <v>0.05257982499146747</v>
      </c>
      <c r="O116" s="39">
        <f t="shared" si="9"/>
        <v>0.04139389329504535</v>
      </c>
      <c r="P116" s="39">
        <f t="shared" si="9"/>
        <v>0.047456886416772</v>
      </c>
      <c r="Q116" s="39">
        <f t="shared" si="9"/>
        <v>0.03992166055771045</v>
      </c>
      <c r="R116" s="39">
        <f t="shared" si="9"/>
        <v>0.036956947700886825</v>
      </c>
      <c r="S116" s="39">
        <f t="shared" si="9"/>
        <v>0.026495478316262713</v>
      </c>
      <c r="T116" s="39">
        <f t="shared" si="9"/>
        <v>0.024572247995828782</v>
      </c>
      <c r="U116" s="39">
        <f t="shared" si="9"/>
        <v>0.021276969179509924</v>
      </c>
      <c r="V116" s="39">
        <f t="shared" si="9"/>
        <v>0.0162630253063094</v>
      </c>
      <c r="W116" s="39">
        <f t="shared" si="9"/>
        <v>0.009377414538537562</v>
      </c>
      <c r="X116" s="39">
        <f t="shared" si="9"/>
        <v>0.003995557527023376</v>
      </c>
      <c r="Y116" s="39">
        <f t="shared" si="9"/>
        <v>0.0015999531405815903</v>
      </c>
      <c r="Z116" s="39">
        <f t="shared" si="9"/>
        <v>8.579776075348609E-05</v>
      </c>
      <c r="AA116" s="39">
        <f t="shared" si="9"/>
        <v>0</v>
      </c>
      <c r="AB116" s="40">
        <f t="shared" si="9"/>
        <v>0</v>
      </c>
      <c r="AC116" s="43">
        <f>SUM(H116:AB116)</f>
        <v>0.6750638480420768</v>
      </c>
      <c r="AD116" s="50"/>
      <c r="AE116" s="51" t="s">
        <v>13</v>
      </c>
      <c r="AF116" s="56">
        <f>AC116*$AF$108*$AF$106</f>
        <v>39736.95835114881</v>
      </c>
      <c r="AG116" s="57"/>
      <c r="AH116" s="3"/>
      <c r="AI116" s="37"/>
    </row>
    <row r="117" spans="7:35" ht="12.75">
      <c r="G117" s="26" t="s">
        <v>14</v>
      </c>
      <c r="H117" s="38">
        <f aca="true" t="shared" si="10" ref="H117:AB117">H111*H$77</f>
        <v>0.05916084953957702</v>
      </c>
      <c r="I117" s="39">
        <f t="shared" si="10"/>
        <v>0.07748987352959813</v>
      </c>
      <c r="J117" s="39">
        <f t="shared" si="10"/>
        <v>0.07013694567753827</v>
      </c>
      <c r="K117" s="39">
        <f t="shared" si="10"/>
        <v>0.06532733429942666</v>
      </c>
      <c r="L117" s="39">
        <f t="shared" si="10"/>
        <v>0.05496173425429045</v>
      </c>
      <c r="M117" s="39">
        <f t="shared" si="10"/>
        <v>0.05673303972544716</v>
      </c>
      <c r="N117" s="39">
        <f t="shared" si="10"/>
        <v>0.0645980707038029</v>
      </c>
      <c r="O117" s="39">
        <f t="shared" si="10"/>
        <v>0.05104209398787547</v>
      </c>
      <c r="P117" s="39">
        <f t="shared" si="10"/>
        <v>0.058756145087432</v>
      </c>
      <c r="Q117" s="39">
        <f t="shared" si="10"/>
        <v>0.050840405325631256</v>
      </c>
      <c r="R117" s="39">
        <f t="shared" si="10"/>
        <v>0.048591542347462297</v>
      </c>
      <c r="S117" s="39">
        <f t="shared" si="10"/>
        <v>0.03656376007644254</v>
      </c>
      <c r="T117" s="39">
        <f t="shared" si="10"/>
        <v>0.03579001338522888</v>
      </c>
      <c r="U117" s="39">
        <f t="shared" si="10"/>
        <v>0.030648967508579768</v>
      </c>
      <c r="V117" s="39">
        <f t="shared" si="10"/>
        <v>0.023110614908965987</v>
      </c>
      <c r="W117" s="39">
        <f t="shared" si="10"/>
        <v>0.013652412342870863</v>
      </c>
      <c r="X117" s="39">
        <f t="shared" si="10"/>
        <v>0.005993336290535064</v>
      </c>
      <c r="Y117" s="39">
        <f t="shared" si="10"/>
        <v>0.002541102046806055</v>
      </c>
      <c r="Z117" s="39">
        <f t="shared" si="10"/>
        <v>0.00014708187557740474</v>
      </c>
      <c r="AA117" s="39">
        <f t="shared" si="10"/>
        <v>0</v>
      </c>
      <c r="AB117" s="40">
        <f t="shared" si="10"/>
        <v>0</v>
      </c>
      <c r="AC117" s="43">
        <f>SUM(H117:AB117)</f>
        <v>0.8060853229130884</v>
      </c>
      <c r="AD117" s="50"/>
      <c r="AE117" s="63" t="s">
        <v>14</v>
      </c>
      <c r="AF117" s="58">
        <f>AC117*$AF$108*$AF$106</f>
        <v>47449.40644795604</v>
      </c>
      <c r="AG117" s="59"/>
      <c r="AH117" s="3"/>
      <c r="AI117" s="37"/>
    </row>
    <row r="118" spans="8:28" ht="12.75">
      <c r="H118" s="34"/>
      <c r="I118" s="35"/>
      <c r="J118" s="35"/>
      <c r="K118" s="35"/>
      <c r="L118" s="35"/>
      <c r="M118" s="35"/>
      <c r="N118" s="35"/>
      <c r="O118" s="35"/>
      <c r="P118" s="35"/>
      <c r="Q118" s="35"/>
      <c r="R118" s="35"/>
      <c r="S118" s="35"/>
      <c r="T118" s="35"/>
      <c r="U118" s="35"/>
      <c r="V118" s="35"/>
      <c r="W118" s="35"/>
      <c r="X118" s="35"/>
      <c r="Y118" s="35"/>
      <c r="Z118" s="35"/>
      <c r="AA118" s="35"/>
      <c r="AB118" s="36"/>
    </row>
    <row r="119" spans="8:30" ht="12.75">
      <c r="H119" s="46"/>
      <c r="I119" s="47"/>
      <c r="J119" s="47"/>
      <c r="K119" s="47"/>
      <c r="L119" s="47"/>
      <c r="M119" s="47"/>
      <c r="N119" s="47"/>
      <c r="O119" s="47"/>
      <c r="P119" s="47"/>
      <c r="Q119" s="47"/>
      <c r="R119" s="47"/>
      <c r="S119" s="47"/>
      <c r="T119" s="47"/>
      <c r="U119" s="47"/>
      <c r="V119" s="47"/>
      <c r="W119" s="47"/>
      <c r="X119" s="47"/>
      <c r="Y119" s="47"/>
      <c r="Z119" s="47"/>
      <c r="AA119" s="47"/>
      <c r="AB119" s="48"/>
      <c r="AC119" s="49"/>
      <c r="AD119" s="49"/>
    </row>
    <row r="120" spans="7:28" ht="12.75">
      <c r="G120" s="26" t="s">
        <v>21</v>
      </c>
      <c r="H120" s="67">
        <f>SUMPRODUCT(H2:AB2,H77:AB77)</f>
        <v>0.6494018371615754</v>
      </c>
      <c r="I120" s="3"/>
      <c r="J120" s="3"/>
      <c r="K120" s="3"/>
      <c r="L120" s="3"/>
      <c r="M120" s="3"/>
      <c r="N120" s="3"/>
      <c r="O120" s="3"/>
      <c r="P120" s="3"/>
      <c r="Q120" s="3"/>
      <c r="R120" s="3"/>
      <c r="S120" s="3"/>
      <c r="T120" s="3"/>
      <c r="U120" s="3"/>
      <c r="V120" s="3"/>
      <c r="W120" s="3"/>
      <c r="X120" s="3"/>
      <c r="Y120" s="3"/>
      <c r="Z120" s="3"/>
      <c r="AA120" s="3"/>
      <c r="AB120" s="21"/>
    </row>
    <row r="122" spans="7:28" ht="12.75">
      <c r="G122" s="26" t="s">
        <v>23</v>
      </c>
      <c r="H122" s="64">
        <f aca="true" t="shared" si="11" ref="H122:AB122">H107/H2</f>
        <v>1</v>
      </c>
      <c r="I122" s="65">
        <f t="shared" si="11"/>
        <v>1.0421052631578949</v>
      </c>
      <c r="J122" s="65">
        <f t="shared" si="11"/>
        <v>1.0888888888888888</v>
      </c>
      <c r="K122" s="65">
        <f t="shared" si="11"/>
        <v>1.1411764705882352</v>
      </c>
      <c r="L122" s="65">
        <f t="shared" si="11"/>
        <v>1.2</v>
      </c>
      <c r="M122" s="65">
        <f t="shared" si="11"/>
        <v>1.26</v>
      </c>
      <c r="N122" s="65">
        <f t="shared" si="11"/>
        <v>1.3285714285714287</v>
      </c>
      <c r="O122" s="22">
        <f t="shared" si="11"/>
        <v>1.4076923076923078</v>
      </c>
      <c r="P122" s="65">
        <f t="shared" si="11"/>
        <v>1.5</v>
      </c>
      <c r="Q122" s="65">
        <f t="shared" si="11"/>
        <v>1.5999999999999999</v>
      </c>
      <c r="R122" s="65">
        <f t="shared" si="11"/>
        <v>1.72</v>
      </c>
      <c r="S122" s="65">
        <f t="shared" si="11"/>
        <v>1.8666666666666665</v>
      </c>
      <c r="T122" s="65">
        <f t="shared" si="11"/>
        <v>2.05</v>
      </c>
      <c r="U122" s="65">
        <f t="shared" si="11"/>
        <v>2.1714285714285717</v>
      </c>
      <c r="V122" s="65">
        <f t="shared" si="11"/>
        <v>2.3333333333333335</v>
      </c>
      <c r="W122" s="65">
        <f t="shared" si="11"/>
        <v>2.48</v>
      </c>
      <c r="X122" s="65">
        <f t="shared" si="11"/>
        <v>2.7</v>
      </c>
      <c r="Y122" s="65">
        <f t="shared" si="11"/>
        <v>3.1333333333333337</v>
      </c>
      <c r="Z122" s="65">
        <f t="shared" si="11"/>
        <v>4</v>
      </c>
      <c r="AA122" s="65">
        <f t="shared" si="11"/>
        <v>6.5</v>
      </c>
      <c r="AB122" s="66" t="e">
        <f t="shared" si="11"/>
        <v>#DIV/0!</v>
      </c>
    </row>
  </sheetData>
  <dataValidations count="1">
    <dataValidation type="list" allowBlank="1" showInputMessage="1" showErrorMessage="1" sqref="AF107">
      <formula1>"1,2,3,4"</formula1>
    </dataValidation>
  </dataValidations>
  <printOptions/>
  <pageMargins left="0.75" right="0.75" top="1" bottom="1" header="0.5" footer="0.5"/>
  <pageSetup fitToHeight="1" fitToWidth="1" horizontalDpi="600" verticalDpi="600" orientation="landscape" scale="31" r:id="rId2"/>
  <drawing r:id="rId1"/>
</worksheet>
</file>

<file path=xl/worksheets/sheet3.xml><?xml version="1.0" encoding="utf-8"?>
<worksheet xmlns="http://schemas.openxmlformats.org/spreadsheetml/2006/main" xmlns:r="http://schemas.openxmlformats.org/officeDocument/2006/relationships">
  <dimension ref="A9:B24"/>
  <sheetViews>
    <sheetView tabSelected="1" workbookViewId="0" topLeftCell="A1">
      <selection activeCell="G6" sqref="G6"/>
    </sheetView>
  </sheetViews>
  <sheetFormatPr defaultColWidth="9.140625" defaultRowHeight="12.75"/>
  <sheetData>
    <row r="9" ht="12.75">
      <c r="A9" t="s">
        <v>29</v>
      </c>
    </row>
    <row r="10" spans="1:2" ht="13.5" thickBot="1">
      <c r="A10" t="s">
        <v>32</v>
      </c>
      <c r="B10" t="s">
        <v>30</v>
      </c>
    </row>
    <row r="11" spans="1:2" ht="13.5" thickBot="1">
      <c r="A11">
        <v>1</v>
      </c>
      <c r="B11" s="75">
        <v>0.909</v>
      </c>
    </row>
    <row r="12" spans="1:2" ht="13.5" thickBot="1">
      <c r="A12">
        <v>3</v>
      </c>
      <c r="B12" s="76">
        <v>0.831</v>
      </c>
    </row>
    <row r="13" spans="1:2" ht="13.5" thickBot="1">
      <c r="A13">
        <v>5</v>
      </c>
      <c r="B13" s="76">
        <v>0.806</v>
      </c>
    </row>
    <row r="17" ht="12.75">
      <c r="A17" t="s">
        <v>31</v>
      </c>
    </row>
    <row r="19" spans="1:2" ht="12.75">
      <c r="A19" t="s">
        <v>32</v>
      </c>
      <c r="B19" t="s">
        <v>30</v>
      </c>
    </row>
    <row r="20" spans="1:2" ht="12.75">
      <c r="A20">
        <v>1</v>
      </c>
      <c r="B20" s="19">
        <f>A20^2*0.0066-A20*0.0655+0.9679</f>
        <v>0.909</v>
      </c>
    </row>
    <row r="21" spans="1:2" ht="12.75">
      <c r="A21">
        <v>2</v>
      </c>
      <c r="B21" s="19">
        <f>A21^2*0.0066-A21*0.0655+0.9679</f>
        <v>0.8633</v>
      </c>
    </row>
    <row r="22" spans="1:2" ht="12.75">
      <c r="A22">
        <v>3</v>
      </c>
      <c r="B22" s="19">
        <f>A22^2*0.0066-A22*0.0655+0.9679</f>
        <v>0.8308</v>
      </c>
    </row>
    <row r="23" spans="1:2" ht="12.75">
      <c r="A23">
        <v>4</v>
      </c>
      <c r="B23" s="19">
        <f>A23^2*0.0066-A23*0.0655+0.9679</f>
        <v>0.8115</v>
      </c>
    </row>
    <row r="24" spans="1:2" ht="12.75">
      <c r="A24">
        <v>5</v>
      </c>
      <c r="B24" s="19">
        <f>A24^2*0.0066-A24*0.0655+0.9679</f>
        <v>0.8054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Optimal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Socks</dc:creator>
  <cp:keywords/>
  <dc:description/>
  <cp:lastModifiedBy>Erik</cp:lastModifiedBy>
  <cp:lastPrinted>2008-02-01T16:44:29Z</cp:lastPrinted>
  <dcterms:created xsi:type="dcterms:W3CDTF">2008-01-30T21:58:15Z</dcterms:created>
  <dcterms:modified xsi:type="dcterms:W3CDTF">2008-10-23T18:46:12Z</dcterms:modified>
  <cp:category/>
  <cp:version/>
  <cp:contentType/>
  <cp:contentStatus/>
</cp:coreProperties>
</file>