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N\Direct Services\Consulting\Missouri_TRM\TRM Measures\Measures - Appliances\LIMs\3.1.5 Dehumidifier\Reference Documents\"/>
    </mc:Choice>
  </mc:AlternateContent>
  <bookViews>
    <workbookView xWindow="240" yWindow="210" windowWidth="20115" windowHeight="7305"/>
  </bookViews>
  <sheets>
    <sheet name="Savings Calc" sheetId="2" r:id="rId1"/>
    <sheet name="ENERGY STAR QPL 2016" sheetId="8" r:id="rId2"/>
  </sheets>
  <definedNames>
    <definedName name="_ftn1" localSheetId="0">'Savings Calc'!$A$14</definedName>
    <definedName name="_ftn2" localSheetId="0">'Savings Calc'!$A$15</definedName>
    <definedName name="_ftnref1" localSheetId="0">'Savings Calc'!$B$4</definedName>
    <definedName name="_ftnref2" localSheetId="0">'Savings Calc'!$G$4</definedName>
  </definedNames>
  <calcPr calcId="152511"/>
</workbook>
</file>

<file path=xl/calcChain.xml><?xml version="1.0" encoding="utf-8"?>
<calcChain xmlns="http://schemas.openxmlformats.org/spreadsheetml/2006/main">
  <c r="G21" i="2" l="1"/>
  <c r="G22" i="2"/>
  <c r="G23" i="2"/>
  <c r="G24" i="2"/>
  <c r="G25" i="2"/>
  <c r="G26" i="2"/>
  <c r="G20" i="2"/>
  <c r="C12" i="2" l="1"/>
  <c r="B12" i="2"/>
  <c r="R3" i="8"/>
  <c r="R4" i="8"/>
  <c r="R5" i="8"/>
  <c r="R6" i="8"/>
  <c r="R7" i="8"/>
  <c r="R2" i="8"/>
  <c r="Q7" i="8"/>
  <c r="Q6" i="8"/>
  <c r="Q5" i="8"/>
  <c r="Q4" i="8"/>
  <c r="Q3" i="8"/>
  <c r="Q2" i="8"/>
  <c r="F12" i="2" l="1"/>
  <c r="M11" i="2"/>
  <c r="F7" i="2" s="1"/>
  <c r="E11" i="2" l="1"/>
  <c r="E9" i="2"/>
  <c r="E7" i="2"/>
  <c r="G7" i="2" s="1"/>
  <c r="E6" i="2"/>
  <c r="F10" i="2"/>
  <c r="F8" i="2"/>
  <c r="F6" i="2"/>
  <c r="E10" i="2"/>
  <c r="E8" i="2"/>
  <c r="E12" i="2"/>
  <c r="G12" i="2" s="1"/>
  <c r="F11" i="2"/>
  <c r="F9" i="2"/>
  <c r="G11" i="2"/>
  <c r="G10" i="2" l="1"/>
  <c r="G6" i="2"/>
  <c r="G9" i="2"/>
  <c r="G8" i="2"/>
</calcChain>
</file>

<file path=xl/sharedStrings.xml><?xml version="1.0" encoding="utf-8"?>
<sst xmlns="http://schemas.openxmlformats.org/spreadsheetml/2006/main" count="714" uniqueCount="233">
  <si>
    <t>ENERGY STAR</t>
  </si>
  <si>
    <t>Savings</t>
  </si>
  <si>
    <t>Annual kWh</t>
  </si>
  <si>
    <t>Capacity</t>
  </si>
  <si>
    <t>(pints/day) Range</t>
  </si>
  <si>
    <t>≤25</t>
  </si>
  <si>
    <t>&gt; 25 to ≤35</t>
  </si>
  <si>
    <t>&gt; 35 to ≤45</t>
  </si>
  <si>
    <t>&gt; 45 to ≤ 54</t>
  </si>
  <si>
    <t>&gt; 54 to ≤ 75</t>
  </si>
  <si>
    <t>&gt; 75 to ≤ 185</t>
  </si>
  <si>
    <t>Federal Standard Criteria</t>
  </si>
  <si>
    <t>ENERGY STAR Criteria</t>
  </si>
  <si>
    <t>Federal Standard</t>
  </si>
  <si>
    <t>Capacity Used</t>
  </si>
  <si>
    <t xml:space="preserve">ΔkWh </t>
  </si>
  <si>
    <t>Where:</t>
  </si>
  <si>
    <t>= Capacity of the unit (pints/day)</t>
  </si>
  <si>
    <t xml:space="preserve">0.473 </t>
  </si>
  <si>
    <t>24</t>
  </si>
  <si>
    <t>Hours</t>
  </si>
  <si>
    <t>= Constant to convert pints to Liters</t>
  </si>
  <si>
    <t>= Constant to convert Liters/day to Liters/hour</t>
  </si>
  <si>
    <t>= Run Hours per year</t>
  </si>
  <si>
    <t>= Liters of water per kWh consumed, as provided in tables above</t>
  </si>
  <si>
    <t>L / kWh</t>
  </si>
  <si>
    <t>(≥ L/kWh)</t>
  </si>
  <si>
    <t>ENERGY STAR Partner</t>
  </si>
  <si>
    <t>Brand Name</t>
  </si>
  <si>
    <t>Model Name</t>
  </si>
  <si>
    <t>Model Number</t>
  </si>
  <si>
    <t>Additional Model Information</t>
  </si>
  <si>
    <t>Fan Continuously Operates?</t>
  </si>
  <si>
    <t>Date Available on Market</t>
  </si>
  <si>
    <t>Date Qualified</t>
  </si>
  <si>
    <t>Yes</t>
  </si>
  <si>
    <t>GREE</t>
  </si>
  <si>
    <t>Guangdong Kelon Air Conditioner Co. Ltd.</t>
  </si>
  <si>
    <t>Dehumidifier</t>
  </si>
  <si>
    <t>No</t>
  </si>
  <si>
    <t>Hisense</t>
  </si>
  <si>
    <t>Haier America</t>
  </si>
  <si>
    <t>Haier</t>
  </si>
  <si>
    <t>Dehumidifiers</t>
  </si>
  <si>
    <t>Midea USA Inc.</t>
  </si>
  <si>
    <t>Frigidaire</t>
  </si>
  <si>
    <t>Average</t>
  </si>
  <si>
    <t>ΔkW</t>
  </si>
  <si>
    <r>
      <t>= (((Capacity * 0.473) / 24) * Hours) * (1 / (L/kWh_Base)</t>
    </r>
    <r>
      <rPr>
        <vertAlign val="subscript"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– 1 / (L/kWh_Eff)) </t>
    </r>
  </si>
  <si>
    <t>ENERGY STAR Unique ID</t>
  </si>
  <si>
    <t>Efficiency (Energy Factor) (L/kWh)</t>
  </si>
  <si>
    <t>Water Removal Capacity (pints/day)</t>
  </si>
  <si>
    <t>Markets</t>
  </si>
  <si>
    <t>Canadian Tire</t>
  </si>
  <si>
    <t>Noma</t>
  </si>
  <si>
    <t>043-5793-0</t>
  </si>
  <si>
    <t>United States, Canada</t>
  </si>
  <si>
    <t>043-5794-8</t>
  </si>
  <si>
    <t>043-5795-6</t>
  </si>
  <si>
    <t>,043-5796-4,</t>
  </si>
  <si>
    <t>043-5798-0</t>
  </si>
  <si>
    <t>Cooper&amp;Hunter International Corporation</t>
  </si>
  <si>
    <t>C&amp;H</t>
  </si>
  <si>
    <t>CH-D95CE9</t>
  </si>
  <si>
    <t>United States</t>
  </si>
  <si>
    <t>Danby Products Inc.</t>
  </si>
  <si>
    <t>Danby</t>
  </si>
  <si>
    <t>DDR030BD*</t>
  </si>
  <si>
    <t>,DDR030BB*; DDR030BBC*; DDR030BDC*,</t>
  </si>
  <si>
    <t>DDR045BD*</t>
  </si>
  <si>
    <t>,DDR045BB*; DDR045BBC*; DDR045BDC*,</t>
  </si>
  <si>
    <t>DDR050BD*</t>
  </si>
  <si>
    <t>,DDR050BB*; DDR050BDC*,</t>
  </si>
  <si>
    <t>DDR050BEC*</t>
  </si>
  <si>
    <t>Canada</t>
  </si>
  <si>
    <t>DDR060BD*</t>
  </si>
  <si>
    <t>,DDR060BB*; DDR060BDC*,</t>
  </si>
  <si>
    <t>DDR070BDP*</t>
  </si>
  <si>
    <t>,DDR070BB*; DDR070BBP*; DDR070BBC*,; ,DDR070BD*; DDR070BDC*,</t>
  </si>
  <si>
    <t>DDR070BEC*</t>
  </si>
  <si>
    <t>Easy Home</t>
  </si>
  <si>
    <t>EDR050BAU*</t>
  </si>
  <si>
    <t>Electrolux Home Products</t>
  </si>
  <si>
    <t>CAD301NWDA</t>
  </si>
  <si>
    <t>,CAD304NWLA, CAD301NWD, CAD304NWL,</t>
  </si>
  <si>
    <t>CAD504DWDA</t>
  </si>
  <si>
    <t>,CAD504DWLA, CAD504DWD, CAD504DWL,</t>
  </si>
  <si>
    <t>CAD704DWDA</t>
  </si>
  <si>
    <t>,CAD704DWLA, CAD704DWD, CAD704DWL,</t>
  </si>
  <si>
    <t>FAD301NWDA</t>
  </si>
  <si>
    <t>,FAD301NWD,</t>
  </si>
  <si>
    <t>FAD504DWDA</t>
  </si>
  <si>
    <t>,FAD504DWD,</t>
  </si>
  <si>
    <t>FAD704DWDA</t>
  </si>
  <si>
    <t>,FAD704DWD,</t>
  </si>
  <si>
    <t>FFAD3033R1</t>
  </si>
  <si>
    <t>FFAD3033R1A</t>
  </si>
  <si>
    <t>FFAD30W3S1A</t>
  </si>
  <si>
    <t>FFAD5033R1</t>
  </si>
  <si>
    <t>FFAD5033R1A</t>
  </si>
  <si>
    <t>FFAD50W3S1A</t>
  </si>
  <si>
    <t>FFAD7033R1</t>
  </si>
  <si>
    <t>FFAD7033R1A</t>
  </si>
  <si>
    <t>FFAD70W3S1A</t>
  </si>
  <si>
    <t>GD MIDEA AIR-CONDITIONING EQUIPMENT CO., LTD.</t>
  </si>
  <si>
    <t>Midea</t>
  </si>
  <si>
    <t>MDCDP-30AEN1-BB0</t>
  </si>
  <si>
    <t>,MDUDP-30AEN1-BB0,</t>
  </si>
  <si>
    <t>MDCDP-45AEN1-BB0</t>
  </si>
  <si>
    <t>,MDUDP-45AEN1-BB0,</t>
  </si>
  <si>
    <t>MDCDP-50AEN1-BB0(A)</t>
  </si>
  <si>
    <t>,MDUDP-50AEN1-BB0(A),</t>
  </si>
  <si>
    <t>MDCDP-50AEN1-BB0B</t>
  </si>
  <si>
    <t>,MDCDP-50AEN1-BB0(J1); MDUDP-50AEN1-BB0(J1),; ,MDCDP-50AEN1-BB0; MDUDP-50AEN1-BB0,; ,MDUDP-50AEN1-BB0B,</t>
  </si>
  <si>
    <t>MDCDP-60AEN1-BB0</t>
  </si>
  <si>
    <t>,MDUDP-60AEN1-BB0,</t>
  </si>
  <si>
    <t>MDCDP-70AEN1-BB0B</t>
  </si>
  <si>
    <t>,MDCDP-70AEN1-BB0; MDUDP-70AEN1-BB0,; ,MDUDP-70AEN1-BB0B,</t>
  </si>
  <si>
    <t>MDCK-30AEN1-BB0</t>
  </si>
  <si>
    <t>,MDUK-30AEN1-BB0,</t>
  </si>
  <si>
    <t>MDCK-40AEN1-BB0</t>
  </si>
  <si>
    <t>,MDUK-40AEN1-BB0,</t>
  </si>
  <si>
    <t>MDCK-45AEN1-BB0</t>
  </si>
  <si>
    <t>,MDUK-45AEN1-BB0,</t>
  </si>
  <si>
    <t>Midea America(Canada)Corp.</t>
  </si>
  <si>
    <t>Comfee</t>
  </si>
  <si>
    <t>M50DK</t>
  </si>
  <si>
    <t>M70DK</t>
  </si>
  <si>
    <t>Arctic King</t>
  </si>
  <si>
    <t>WCDK30B0</t>
  </si>
  <si>
    <t>WCDK45B0</t>
  </si>
  <si>
    <t>WCDK60B0</t>
  </si>
  <si>
    <t>WDK30AE7N</t>
  </si>
  <si>
    <t>WDK50AE7N</t>
  </si>
  <si>
    <t>WDP70AE7N</t>
  </si>
  <si>
    <t>Perfect Aire, LLC</t>
  </si>
  <si>
    <t>Perfect aire</t>
  </si>
  <si>
    <t>1PEDP50</t>
  </si>
  <si>
    <t>,1PED50,</t>
  </si>
  <si>
    <t>1PEDP70</t>
  </si>
  <si>
    <t>,1PED70,</t>
  </si>
  <si>
    <t>4PAD30</t>
  </si>
  <si>
    <t>4PAD50</t>
  </si>
  <si>
    <t>4PAD70</t>
  </si>
  <si>
    <t>4PAD95</t>
  </si>
  <si>
    <t>Pridiom Group, LLC</t>
  </si>
  <si>
    <t>PRIDIOM</t>
  </si>
  <si>
    <t>PGD1080HCW</t>
  </si>
  <si>
    <t>,PGD1080HC,</t>
  </si>
  <si>
    <t>Research Products Corporation</t>
  </si>
  <si>
    <t>Aprilaire</t>
  </si>
  <si>
    <t>Rich Achiever Limited</t>
  </si>
  <si>
    <t>AEONAIR</t>
  </si>
  <si>
    <t>RDH60EAW</t>
  </si>
  <si>
    <t>Whirlpool</t>
  </si>
  <si>
    <t>WDH70EAPW</t>
  </si>
  <si>
    <t>Seaira Global LLC</t>
  </si>
  <si>
    <t>SEAIRA</t>
  </si>
  <si>
    <t>WATCHDOG 550</t>
  </si>
  <si>
    <t>WATCHDOG 900</t>
  </si>
  <si>
    <t>WATCHDOG 900C</t>
  </si>
  <si>
    <t>TCL Air conditioner (Zhong Shan) Co., Ltd.</t>
  </si>
  <si>
    <t>TCL</t>
  </si>
  <si>
    <t>DEA 70EP</t>
  </si>
  <si>
    <t>,DEA 70E,</t>
  </si>
  <si>
    <t>Trion brand of Johnson Controls</t>
  </si>
  <si>
    <t>Trion</t>
  </si>
  <si>
    <t>ComfortDry CD55</t>
  </si>
  <si>
    <t>ComfortDry CD90</t>
  </si>
  <si>
    <t>True Value Company</t>
  </si>
  <si>
    <t>Westpointe</t>
  </si>
  <si>
    <t>MDCK-50AEN1-BB0(A)</t>
  </si>
  <si>
    <t>,MDUK-50AEN1-BB0(A),</t>
  </si>
  <si>
    <t>MDCK-50AEN1-BB0B</t>
  </si>
  <si>
    <t>,MDCK-50AEN1-BB0; MDUK-50AEN1-BB0,; ,MDUK-50AEN1-BB0B,</t>
  </si>
  <si>
    <t>MDCK-60AEN1-BB0</t>
  </si>
  <si>
    <t>,MDUK-60AEN1-BB0,</t>
  </si>
  <si>
    <t>MDCK-70AEN1-BB0B</t>
  </si>
  <si>
    <t>,MDCK-70AEN1-BB0; MDUK-70AEN1-BB0,; ,MDUK-70AEN1-BB0B,</t>
  </si>
  <si>
    <t>GE Appliances, a Haier Company</t>
  </si>
  <si>
    <t>GE</t>
  </si>
  <si>
    <t>ADEW50LW**</t>
  </si>
  <si>
    <t>,ADEL50LW**,</t>
  </si>
  <si>
    <t>ADEW70LW**</t>
  </si>
  <si>
    <t>,ADEL70LW**,; ,APEH70LW**,; ,APEL70LW**,; ,APER70LW**,</t>
  </si>
  <si>
    <t>Gree Electric Appliances Inc. of Zhuhai</t>
  </si>
  <si>
    <t>GDN30AQ-A3EBA1E</t>
  </si>
  <si>
    <t>GDN30AQ-A3EBA1F</t>
  </si>
  <si>
    <t>GDN50AP-A3EBA1E</t>
  </si>
  <si>
    <t>GDN50AP-A3EBA1F</t>
  </si>
  <si>
    <t>GDN50BA-A3EBA1A</t>
  </si>
  <si>
    <t>GDN60AN-A3EBD1I</t>
  </si>
  <si>
    <t>GDN70AP-A3EBA1E</t>
  </si>
  <si>
    <t>GDN70AP-A3EBA1F</t>
  </si>
  <si>
    <t>GDN70BA-A3EBA1A</t>
  </si>
  <si>
    <t>DH35K1W</t>
  </si>
  <si>
    <t>DH50K1W</t>
  </si>
  <si>
    <t>,DH50KP1WG; DH-50K1SFRE; CDH-50K1SFRE,</t>
  </si>
  <si>
    <t>DH70K1G</t>
  </si>
  <si>
    <t>,CDH-70K1SFRE; CDH-70KP1SFRE; CDH-70W1SFRE,; ,DH70KP1WG; DH-70K1SFRE; DH-70KP1SFRE; DH-70W1SFRE,; ,DH70W1WG,</t>
  </si>
  <si>
    <t>Dehumidfier</t>
  </si>
  <si>
    <t>DE50EM</t>
  </si>
  <si>
    <t>,HEH50ET-T; HEH50ET; HEH45ET-L,</t>
  </si>
  <si>
    <t>HEN30ET</t>
  </si>
  <si>
    <t>Dehumidifier,HEN30ET-L, HEN30ET-T,</t>
  </si>
  <si>
    <t>HEN70ETFP</t>
  </si>
  <si>
    <t>,HEN70ETFP-E; HEN70ETF; HEN70ET-L,</t>
  </si>
  <si>
    <t>Home Hardware Stores Ltd</t>
  </si>
  <si>
    <t>CLASSIC</t>
  </si>
  <si>
    <t>MDCDP-70AEN1-BB0</t>
  </si>
  <si>
    <t>JC Global Inc.</t>
  </si>
  <si>
    <t>Ocean Breeze</t>
  </si>
  <si>
    <t>OBZ-30DHN</t>
  </si>
  <si>
    <t>OBZ-50DHPN</t>
  </si>
  <si>
    <t>OBZ-60DHN</t>
  </si>
  <si>
    <t>Kaz Incorporated</t>
  </si>
  <si>
    <t>Honeywell</t>
  </si>
  <si>
    <t>HDK030V2</t>
  </si>
  <si>
    <t>HDK040V2</t>
  </si>
  <si>
    <t>HDK070V2</t>
  </si>
  <si>
    <t>LG Electronics, Inc.</t>
  </si>
  <si>
    <t>LG</t>
  </si>
  <si>
    <t>UD701KOG2</t>
  </si>
  <si>
    <t>UD701KOG3</t>
  </si>
  <si>
    <t>UD701KOG3P</t>
  </si>
  <si>
    <t>Meijer Distribution, Inc.</t>
  </si>
  <si>
    <t>Polar Wind</t>
  </si>
  <si>
    <t>MDUDP-30AEN1-BB0</t>
  </si>
  <si>
    <t>MDUDP-45AEN1-BB0</t>
  </si>
  <si>
    <t>MDUDP-70AEN1-BB0B</t>
  </si>
  <si>
    <t>M30DK</t>
  </si>
  <si>
    <t>Count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</si>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</sst>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00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vertAlign val="superscript"/>
      <sz val="10"/>
      <name val="Calibri"/>
      <family val="2"/>
      <scheme val="minor"/>
    </font>
    <font>
      <vertAlign val="subscript"/>
      <sz val="1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i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F7F7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0" fontId="5" fillId="0" borderId="0" xfId="1" applyFont="1" applyAlignment="1" applyProtection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indent="4"/>
    </xf>
    <xf numFmtId="0" fontId="9" fillId="0" borderId="0" xfId="0" quotePrefix="1" applyFont="1" applyAlignment="1">
      <alignment horizontal="left" vertical="center" indent="4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9" fontId="0" fillId="0" borderId="0" xfId="5" applyFont="1"/>
    <xf numFmtId="0" fontId="4" fillId="0" borderId="0" xfId="0" applyFont="1" applyFill="1" applyBorder="1" applyAlignment="1">
      <alignment horizontal="center" vertical="center" wrapText="1"/>
    </xf>
    <xf numFmtId="2" fontId="0" fillId="0" borderId="0" xfId="5" applyNumberFormat="1" applyFont="1"/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6">
    <cellStyle name="Currency 2" xfId="2"/>
    <cellStyle name="Hyperlink" xfId="1" builtinId="8"/>
    <cellStyle name="Normal" xfId="0" builtinId="0"/>
    <cellStyle name="Normal 2" xfId="3"/>
    <cellStyle name="Percent" xfId="5" builtin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/>
  </sheetViews>
  <sheetFormatPr defaultRowHeight="12.75" x14ac:dyDescent="0.2"/>
  <cols>
    <col min="1" max="1" width="20.28515625" style="1" customWidth="1"/>
    <col min="2" max="2" width="11.140625" style="1" customWidth="1"/>
    <col min="3" max="3" width="13.28515625" style="1" customWidth="1"/>
    <col min="4" max="4" width="14.5703125" style="1" customWidth="1"/>
    <col min="5" max="5" width="12.42578125" style="1" customWidth="1"/>
    <col min="6" max="6" width="13.28515625" style="1" customWidth="1"/>
    <col min="7" max="7" width="15.42578125" style="1" customWidth="1"/>
    <col min="8" max="16384" width="9.140625" style="1"/>
  </cols>
  <sheetData>
    <row r="1" spans="1:13" ht="14.25" x14ac:dyDescent="0.2">
      <c r="A1" s="4" t="s">
        <v>15</v>
      </c>
      <c r="B1" s="4" t="s">
        <v>48</v>
      </c>
    </row>
    <row r="3" spans="1:13" x14ac:dyDescent="0.2">
      <c r="A3" s="5"/>
      <c r="B3" s="5"/>
      <c r="C3" s="5"/>
      <c r="D3" s="5"/>
      <c r="E3" s="26" t="s">
        <v>2</v>
      </c>
      <c r="F3" s="26"/>
      <c r="G3" s="26"/>
    </row>
    <row r="4" spans="1:13" ht="38.25" x14ac:dyDescent="0.2">
      <c r="A4" s="6" t="s">
        <v>3</v>
      </c>
      <c r="B4" s="26" t="s">
        <v>14</v>
      </c>
      <c r="C4" s="6" t="s">
        <v>11</v>
      </c>
      <c r="D4" s="6" t="s">
        <v>12</v>
      </c>
      <c r="E4" s="26" t="s">
        <v>13</v>
      </c>
      <c r="F4" s="26" t="s">
        <v>0</v>
      </c>
      <c r="G4" s="26" t="s">
        <v>1</v>
      </c>
    </row>
    <row r="5" spans="1:13" x14ac:dyDescent="0.2">
      <c r="A5" s="6" t="s">
        <v>4</v>
      </c>
      <c r="B5" s="26"/>
      <c r="C5" s="6" t="s">
        <v>26</v>
      </c>
      <c r="D5" s="6" t="s">
        <v>26</v>
      </c>
      <c r="E5" s="26"/>
      <c r="F5" s="26"/>
      <c r="G5" s="26"/>
      <c r="J5" s="4"/>
    </row>
    <row r="6" spans="1:13" x14ac:dyDescent="0.2">
      <c r="A6" s="7" t="s">
        <v>5</v>
      </c>
      <c r="B6" s="7">
        <v>20</v>
      </c>
      <c r="C6" s="7">
        <v>1.35</v>
      </c>
      <c r="D6" s="7">
        <v>2</v>
      </c>
      <c r="E6" s="8">
        <f>((($B6*0.473)/24)*$M$11)*(1/C6)</f>
        <v>476.50370370370359</v>
      </c>
      <c r="F6" s="8">
        <f>((($B6*0.473)/24)*$M$11)*(1/D6)</f>
        <v>321.63999999999993</v>
      </c>
      <c r="G6" s="8">
        <f>E6-F6</f>
        <v>154.86370370370366</v>
      </c>
      <c r="J6" s="9" t="s">
        <v>16</v>
      </c>
    </row>
    <row r="7" spans="1:13" x14ac:dyDescent="0.2">
      <c r="A7" s="7" t="s">
        <v>6</v>
      </c>
      <c r="B7" s="7">
        <v>30</v>
      </c>
      <c r="C7" s="7">
        <v>1.35</v>
      </c>
      <c r="D7" s="7">
        <v>2</v>
      </c>
      <c r="E7" s="8">
        <f t="shared" ref="E7:E11" si="0">((($B7*0.473)/24)*$M$11)*(1/C7)</f>
        <v>714.75555555555547</v>
      </c>
      <c r="F7" s="8">
        <f t="shared" ref="F7:F11" si="1">((($B7*0.473)/24)*$M$11)*(1/D7)</f>
        <v>482.46</v>
      </c>
      <c r="G7" s="8">
        <f t="shared" ref="G7:G11" si="2">E7-F7</f>
        <v>232.2955555555555</v>
      </c>
      <c r="J7" s="10" t="s">
        <v>3</v>
      </c>
      <c r="L7" s="10" t="s">
        <v>17</v>
      </c>
    </row>
    <row r="8" spans="1:13" x14ac:dyDescent="0.2">
      <c r="A8" s="7" t="s">
        <v>7</v>
      </c>
      <c r="B8" s="7">
        <v>40</v>
      </c>
      <c r="C8" s="7">
        <v>1.5</v>
      </c>
      <c r="D8" s="7">
        <v>2</v>
      </c>
      <c r="E8" s="8">
        <f t="shared" si="0"/>
        <v>857.70666666666648</v>
      </c>
      <c r="F8" s="8">
        <f t="shared" si="1"/>
        <v>643.27999999999986</v>
      </c>
      <c r="G8" s="8">
        <f t="shared" si="2"/>
        <v>214.42666666666662</v>
      </c>
      <c r="J8" s="10" t="s">
        <v>18</v>
      </c>
      <c r="L8" s="11" t="s">
        <v>21</v>
      </c>
    </row>
    <row r="9" spans="1:13" x14ac:dyDescent="0.2">
      <c r="A9" s="7" t="s">
        <v>8</v>
      </c>
      <c r="B9" s="7">
        <v>50</v>
      </c>
      <c r="C9" s="7">
        <v>1.6</v>
      </c>
      <c r="D9" s="7">
        <v>2</v>
      </c>
      <c r="E9" s="8">
        <f t="shared" si="0"/>
        <v>1005.1249999999999</v>
      </c>
      <c r="F9" s="8">
        <f t="shared" si="1"/>
        <v>804.09999999999991</v>
      </c>
      <c r="G9" s="8">
        <f t="shared" si="2"/>
        <v>201.02499999999998</v>
      </c>
      <c r="J9" s="10" t="s">
        <v>19</v>
      </c>
      <c r="L9" s="11" t="s">
        <v>22</v>
      </c>
    </row>
    <row r="10" spans="1:13" x14ac:dyDescent="0.2">
      <c r="A10" s="7" t="s">
        <v>9</v>
      </c>
      <c r="B10" s="7">
        <v>65</v>
      </c>
      <c r="C10" s="7">
        <v>1.7</v>
      </c>
      <c r="D10" s="7">
        <v>2</v>
      </c>
      <c r="E10" s="8">
        <f t="shared" si="0"/>
        <v>1229.8</v>
      </c>
      <c r="F10" s="8">
        <f t="shared" si="1"/>
        <v>1045.33</v>
      </c>
      <c r="G10" s="8">
        <f t="shared" si="2"/>
        <v>184.47000000000003</v>
      </c>
      <c r="J10" s="10" t="s">
        <v>20</v>
      </c>
      <c r="L10" s="11" t="s">
        <v>23</v>
      </c>
    </row>
    <row r="11" spans="1:13" x14ac:dyDescent="0.2">
      <c r="A11" s="7" t="s">
        <v>10</v>
      </c>
      <c r="B11" s="7">
        <v>130</v>
      </c>
      <c r="C11" s="7">
        <v>2.5</v>
      </c>
      <c r="D11" s="7">
        <v>2.8</v>
      </c>
      <c r="E11" s="8">
        <f t="shared" si="0"/>
        <v>1672.528</v>
      </c>
      <c r="F11" s="8">
        <f t="shared" si="1"/>
        <v>1493.3285714285714</v>
      </c>
      <c r="G11" s="8">
        <f t="shared" si="2"/>
        <v>179.1994285714286</v>
      </c>
      <c r="M11" s="1">
        <f xml:space="preserve"> 1632</f>
        <v>1632</v>
      </c>
    </row>
    <row r="12" spans="1:13" x14ac:dyDescent="0.2">
      <c r="A12" s="12" t="s">
        <v>46</v>
      </c>
      <c r="B12" s="7">
        <f>AVERAGE('ENERGY STAR QPL 2016'!H2:H104)</f>
        <v>54.2</v>
      </c>
      <c r="C12" s="13">
        <f>SUMPRODUCT(C6:C11,'ENERGY STAR QPL 2016'!R2:R7)</f>
        <v>1.6213592233009708</v>
      </c>
      <c r="D12" s="7">
        <v>2</v>
      </c>
      <c r="E12" s="8">
        <f t="shared" ref="E12" si="3">((($B12*0.473)/24)*$M$11)*(1/C12)</f>
        <v>1075.2020742514969</v>
      </c>
      <c r="F12" s="8">
        <f t="shared" ref="F12" si="4">((($B12*0.473)/24)*$M$11)*(1/D12)</f>
        <v>871.64440000000002</v>
      </c>
      <c r="G12" s="8">
        <f t="shared" ref="G12" si="5">E12-F12</f>
        <v>203.55767425149691</v>
      </c>
      <c r="J12" s="10" t="s">
        <v>25</v>
      </c>
      <c r="L12" s="11" t="s">
        <v>24</v>
      </c>
    </row>
    <row r="14" spans="1:13" ht="15" x14ac:dyDescent="0.2">
      <c r="A14" s="2"/>
      <c r="C14" s="2"/>
      <c r="D14" s="2"/>
      <c r="J14" s="3"/>
    </row>
    <row r="15" spans="1:13" x14ac:dyDescent="0.2">
      <c r="A15" s="2"/>
      <c r="C15" s="2"/>
      <c r="D15" s="2"/>
      <c r="J15" s="2"/>
      <c r="K15" s="4"/>
    </row>
    <row r="17" spans="6:7" ht="13.5" thickBot="1" x14ac:dyDescent="0.25"/>
    <row r="18" spans="6:7" ht="13.5" thickBot="1" x14ac:dyDescent="0.25">
      <c r="F18" s="14" t="s">
        <v>3</v>
      </c>
      <c r="G18" s="24" t="s">
        <v>47</v>
      </c>
    </row>
    <row r="19" spans="6:7" ht="26.25" thickBot="1" x14ac:dyDescent="0.25">
      <c r="F19" s="15" t="s">
        <v>4</v>
      </c>
      <c r="G19" s="25"/>
    </row>
    <row r="20" spans="6:7" ht="13.5" thickBot="1" x14ac:dyDescent="0.25">
      <c r="F20" s="16" t="s">
        <v>5</v>
      </c>
      <c r="G20" s="17">
        <f>G6*0.0006127451</f>
        <v>9.4891975612296273E-2</v>
      </c>
    </row>
    <row r="21" spans="6:7" ht="13.5" thickBot="1" x14ac:dyDescent="0.25">
      <c r="F21" s="16" t="s">
        <v>6</v>
      </c>
      <c r="G21" s="17">
        <f t="shared" ref="G21:G26" si="6">G7*0.0006127451</f>
        <v>0.1423379634184444</v>
      </c>
    </row>
    <row r="22" spans="6:7" ht="13.5" thickBot="1" x14ac:dyDescent="0.25">
      <c r="F22" s="16" t="s">
        <v>7</v>
      </c>
      <c r="G22" s="17">
        <f t="shared" si="6"/>
        <v>0.13138888930933329</v>
      </c>
    </row>
    <row r="23" spans="6:7" ht="13.5" thickBot="1" x14ac:dyDescent="0.25">
      <c r="F23" s="16" t="s">
        <v>8</v>
      </c>
      <c r="G23" s="17">
        <f t="shared" si="6"/>
        <v>0.12317708372749998</v>
      </c>
    </row>
    <row r="24" spans="6:7" ht="13.5" thickBot="1" x14ac:dyDescent="0.25">
      <c r="F24" s="16" t="s">
        <v>9</v>
      </c>
      <c r="G24" s="17">
        <f t="shared" si="6"/>
        <v>0.11303308859700001</v>
      </c>
    </row>
    <row r="25" spans="6:7" ht="13.5" thickBot="1" x14ac:dyDescent="0.25">
      <c r="F25" s="16" t="s">
        <v>10</v>
      </c>
      <c r="G25" s="17">
        <f t="shared" si="6"/>
        <v>0.10980357177994286</v>
      </c>
    </row>
    <row r="26" spans="6:7" ht="13.5" thickBot="1" x14ac:dyDescent="0.25">
      <c r="F26" s="16" t="s">
        <v>46</v>
      </c>
      <c r="G26" s="17">
        <f t="shared" si="6"/>
        <v>0.1247289674650009</v>
      </c>
    </row>
  </sheetData>
  <mergeCells count="6">
    <mergeCell ref="G18:G19"/>
    <mergeCell ref="E3:G3"/>
    <mergeCell ref="B4:B5"/>
    <mergeCell ref="F4:F5"/>
    <mergeCell ref="G4:G5"/>
    <mergeCell ref="E4:E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4"/>
  <sheetViews>
    <sheetView workbookViewId="0">
      <selection activeCell="P16" sqref="P16"/>
    </sheetView>
  </sheetViews>
  <sheetFormatPr defaultRowHeight="12.75" x14ac:dyDescent="0.2"/>
  <cols>
    <col min="10" max="11" width="10.140625" bestFit="1" customWidth="1"/>
    <col min="16" max="16" width="14.5703125" customWidth="1"/>
  </cols>
  <sheetData>
    <row r="1" spans="1:18" s="19" customFormat="1" ht="63.75" x14ac:dyDescent="0.2">
      <c r="A1" s="19" t="s">
        <v>49</v>
      </c>
      <c r="B1" s="19" t="s">
        <v>27</v>
      </c>
      <c r="C1" s="19" t="s">
        <v>28</v>
      </c>
      <c r="D1" s="19" t="s">
        <v>29</v>
      </c>
      <c r="E1" s="19" t="s">
        <v>30</v>
      </c>
      <c r="F1" s="19" t="s">
        <v>31</v>
      </c>
      <c r="G1" s="19" t="s">
        <v>50</v>
      </c>
      <c r="H1" s="19" t="s">
        <v>51</v>
      </c>
      <c r="I1" s="19" t="s">
        <v>32</v>
      </c>
      <c r="J1" s="19" t="s">
        <v>33</v>
      </c>
      <c r="K1" s="19" t="s">
        <v>34</v>
      </c>
      <c r="L1" s="19" t="s">
        <v>52</v>
      </c>
      <c r="P1" s="19" t="s">
        <v>51</v>
      </c>
      <c r="Q1" s="20" t="s">
        <v>231</v>
      </c>
      <c r="R1" s="20" t="s">
        <v>232</v>
      </c>
    </row>
    <row r="2" spans="1:18" x14ac:dyDescent="0.2">
      <c r="A2">
        <v>2282852</v>
      </c>
      <c r="B2" t="s">
        <v>53</v>
      </c>
      <c r="C2" t="s">
        <v>54</v>
      </c>
      <c r="D2" t="s">
        <v>38</v>
      </c>
      <c r="E2" t="s">
        <v>55</v>
      </c>
      <c r="G2">
        <v>2</v>
      </c>
      <c r="H2">
        <v>35</v>
      </c>
      <c r="I2" t="s">
        <v>35</v>
      </c>
      <c r="J2" s="18">
        <v>42663</v>
      </c>
      <c r="K2" s="18">
        <v>42674</v>
      </c>
      <c r="L2" t="s">
        <v>56</v>
      </c>
      <c r="P2" s="7" t="s">
        <v>5</v>
      </c>
      <c r="Q2">
        <f>COUNTIFS($H$2:$H$104,"&gt;0",$H$2:$H$104,"&lt;=25")</f>
        <v>0</v>
      </c>
      <c r="R2" s="21">
        <f>Q2/SUM($Q$2:$Q$7)</f>
        <v>0</v>
      </c>
    </row>
    <row r="3" spans="1:18" x14ac:dyDescent="0.2">
      <c r="A3">
        <v>2282854</v>
      </c>
      <c r="B3" t="s">
        <v>53</v>
      </c>
      <c r="C3" t="s">
        <v>54</v>
      </c>
      <c r="D3" t="s">
        <v>38</v>
      </c>
      <c r="E3" t="s">
        <v>57</v>
      </c>
      <c r="G3">
        <v>2</v>
      </c>
      <c r="H3">
        <v>50</v>
      </c>
      <c r="I3" t="s">
        <v>35</v>
      </c>
      <c r="J3" s="18">
        <v>42663</v>
      </c>
      <c r="K3" s="18">
        <v>42674</v>
      </c>
      <c r="L3" t="s">
        <v>56</v>
      </c>
      <c r="P3" s="7" t="s">
        <v>6</v>
      </c>
      <c r="Q3">
        <f>COUNTIFS($H$2:$H$104,"&gt;25",$H$2:$H$104,"&lt;=35")</f>
        <v>22</v>
      </c>
      <c r="R3" s="21">
        <f t="shared" ref="R3:R7" si="0">Q3/SUM($Q$2:$Q$7)</f>
        <v>0.21359223300970873</v>
      </c>
    </row>
    <row r="4" spans="1:18" x14ac:dyDescent="0.2">
      <c r="A4">
        <v>2282857</v>
      </c>
      <c r="B4" t="s">
        <v>53</v>
      </c>
      <c r="C4" t="s">
        <v>54</v>
      </c>
      <c r="D4" t="s">
        <v>38</v>
      </c>
      <c r="E4" t="s">
        <v>58</v>
      </c>
      <c r="F4" t="s">
        <v>59</v>
      </c>
      <c r="G4">
        <v>2</v>
      </c>
      <c r="H4">
        <v>70</v>
      </c>
      <c r="I4" t="s">
        <v>35</v>
      </c>
      <c r="J4" s="18">
        <v>42663</v>
      </c>
      <c r="K4" s="18">
        <v>42674</v>
      </c>
      <c r="L4" t="s">
        <v>56</v>
      </c>
      <c r="P4" s="7" t="s">
        <v>7</v>
      </c>
      <c r="Q4">
        <f>COUNTIFS($H$2:$H$104,"&gt;35",$H$2:$H$104,"&lt;=45")</f>
        <v>10</v>
      </c>
      <c r="R4" s="21">
        <f t="shared" si="0"/>
        <v>9.7087378640776698E-2</v>
      </c>
    </row>
    <row r="5" spans="1:18" x14ac:dyDescent="0.2">
      <c r="A5">
        <v>2282856</v>
      </c>
      <c r="B5" t="s">
        <v>53</v>
      </c>
      <c r="C5" t="s">
        <v>54</v>
      </c>
      <c r="D5" t="s">
        <v>38</v>
      </c>
      <c r="E5" t="s">
        <v>60</v>
      </c>
      <c r="G5">
        <v>2</v>
      </c>
      <c r="H5">
        <v>60</v>
      </c>
      <c r="I5" t="s">
        <v>35</v>
      </c>
      <c r="J5" s="18">
        <v>42663</v>
      </c>
      <c r="K5" s="18">
        <v>42674</v>
      </c>
      <c r="L5" t="s">
        <v>56</v>
      </c>
      <c r="P5" s="7" t="s">
        <v>8</v>
      </c>
      <c r="Q5">
        <f>COUNTIFS($H$2:$H$104,"&gt;45",$H$2:$H$104,"&lt;=54")</f>
        <v>24</v>
      </c>
      <c r="R5" s="21">
        <f t="shared" si="0"/>
        <v>0.23300970873786409</v>
      </c>
    </row>
    <row r="6" spans="1:18" x14ac:dyDescent="0.2">
      <c r="A6">
        <v>2284269</v>
      </c>
      <c r="B6" t="s">
        <v>61</v>
      </c>
      <c r="C6" t="s">
        <v>62</v>
      </c>
      <c r="D6" t="s">
        <v>38</v>
      </c>
      <c r="E6" t="s">
        <v>63</v>
      </c>
      <c r="G6">
        <v>2.8</v>
      </c>
      <c r="H6">
        <v>95</v>
      </c>
      <c r="I6" t="s">
        <v>35</v>
      </c>
      <c r="J6" s="18">
        <v>42668</v>
      </c>
      <c r="K6" s="18">
        <v>42675</v>
      </c>
      <c r="L6" t="s">
        <v>64</v>
      </c>
      <c r="P6" s="7" t="s">
        <v>9</v>
      </c>
      <c r="Q6">
        <f>COUNTIFS($H$2:$H$104,"&gt;54",$H$2:$H$104,"&lt;=75")</f>
        <v>42</v>
      </c>
      <c r="R6" s="21">
        <f t="shared" si="0"/>
        <v>0.40776699029126212</v>
      </c>
    </row>
    <row r="7" spans="1:18" x14ac:dyDescent="0.2">
      <c r="A7">
        <v>2283387</v>
      </c>
      <c r="B7" t="s">
        <v>65</v>
      </c>
      <c r="C7" t="s">
        <v>66</v>
      </c>
      <c r="D7" t="s">
        <v>38</v>
      </c>
      <c r="E7" t="s">
        <v>67</v>
      </c>
      <c r="F7" t="s">
        <v>68</v>
      </c>
      <c r="G7">
        <v>2</v>
      </c>
      <c r="H7">
        <v>30</v>
      </c>
      <c r="I7" t="s">
        <v>35</v>
      </c>
      <c r="J7" s="18">
        <v>42668</v>
      </c>
      <c r="K7" s="18">
        <v>42677</v>
      </c>
      <c r="L7" t="s">
        <v>56</v>
      </c>
      <c r="P7" s="7" t="s">
        <v>10</v>
      </c>
      <c r="Q7">
        <f>COUNTIFS($H$2:$H$104,"&gt;75",$H$2:$H$104,"&lt;=185")</f>
        <v>5</v>
      </c>
      <c r="R7" s="21">
        <f t="shared" si="0"/>
        <v>4.8543689320388349E-2</v>
      </c>
    </row>
    <row r="8" spans="1:18" x14ac:dyDescent="0.2">
      <c r="A8">
        <v>2283386</v>
      </c>
      <c r="B8" t="s">
        <v>65</v>
      </c>
      <c r="C8" t="s">
        <v>66</v>
      </c>
      <c r="D8" t="s">
        <v>38</v>
      </c>
      <c r="E8" t="s">
        <v>69</v>
      </c>
      <c r="F8" t="s">
        <v>70</v>
      </c>
      <c r="G8">
        <v>2</v>
      </c>
      <c r="H8">
        <v>45</v>
      </c>
      <c r="I8" t="s">
        <v>35</v>
      </c>
      <c r="J8" s="18">
        <v>42668</v>
      </c>
      <c r="K8" s="18">
        <v>42677</v>
      </c>
      <c r="L8" t="s">
        <v>56</v>
      </c>
    </row>
    <row r="9" spans="1:18" x14ac:dyDescent="0.2">
      <c r="A9">
        <v>2283385</v>
      </c>
      <c r="B9" t="s">
        <v>65</v>
      </c>
      <c r="C9" t="s">
        <v>66</v>
      </c>
      <c r="D9" t="s">
        <v>38</v>
      </c>
      <c r="E9" t="s">
        <v>71</v>
      </c>
      <c r="F9" t="s">
        <v>72</v>
      </c>
      <c r="G9">
        <v>2</v>
      </c>
      <c r="H9">
        <v>50</v>
      </c>
      <c r="I9" t="s">
        <v>35</v>
      </c>
      <c r="J9" s="18">
        <v>42668</v>
      </c>
      <c r="K9" s="18">
        <v>42677</v>
      </c>
      <c r="L9" t="s">
        <v>56</v>
      </c>
      <c r="P9" s="22"/>
      <c r="R9" s="23"/>
    </row>
    <row r="10" spans="1:18" x14ac:dyDescent="0.2">
      <c r="A10">
        <v>2284798</v>
      </c>
      <c r="B10" t="s">
        <v>65</v>
      </c>
      <c r="C10" t="s">
        <v>66</v>
      </c>
      <c r="D10" t="s">
        <v>38</v>
      </c>
      <c r="E10" t="s">
        <v>73</v>
      </c>
      <c r="G10">
        <v>2</v>
      </c>
      <c r="H10">
        <v>50</v>
      </c>
      <c r="I10" t="s">
        <v>35</v>
      </c>
      <c r="J10" s="18">
        <v>42684</v>
      </c>
      <c r="K10" s="18">
        <v>42697</v>
      </c>
      <c r="L10" t="s">
        <v>74</v>
      </c>
    </row>
    <row r="11" spans="1:18" x14ac:dyDescent="0.2">
      <c r="A11">
        <v>2283378</v>
      </c>
      <c r="B11" t="s">
        <v>65</v>
      </c>
      <c r="C11" t="s">
        <v>66</v>
      </c>
      <c r="D11" t="s">
        <v>38</v>
      </c>
      <c r="E11" t="s">
        <v>75</v>
      </c>
      <c r="F11" t="s">
        <v>76</v>
      </c>
      <c r="G11">
        <v>2</v>
      </c>
      <c r="H11">
        <v>60</v>
      </c>
      <c r="I11" t="s">
        <v>35</v>
      </c>
      <c r="J11" s="18">
        <v>42668</v>
      </c>
      <c r="K11" s="18">
        <v>42677</v>
      </c>
      <c r="L11" t="s">
        <v>56</v>
      </c>
    </row>
    <row r="12" spans="1:18" x14ac:dyDescent="0.2">
      <c r="A12">
        <v>2283375</v>
      </c>
      <c r="B12" t="s">
        <v>65</v>
      </c>
      <c r="C12" t="s">
        <v>66</v>
      </c>
      <c r="D12" t="s">
        <v>38</v>
      </c>
      <c r="E12" t="s">
        <v>77</v>
      </c>
      <c r="F12" t="s">
        <v>78</v>
      </c>
      <c r="G12">
        <v>2</v>
      </c>
      <c r="H12">
        <v>70</v>
      </c>
      <c r="I12" t="s">
        <v>35</v>
      </c>
      <c r="J12" s="18">
        <v>42668</v>
      </c>
      <c r="K12" s="18">
        <v>42677</v>
      </c>
      <c r="L12" t="s">
        <v>56</v>
      </c>
    </row>
    <row r="13" spans="1:18" x14ac:dyDescent="0.2">
      <c r="A13">
        <v>2284800</v>
      </c>
      <c r="B13" t="s">
        <v>65</v>
      </c>
      <c r="C13" t="s">
        <v>66</v>
      </c>
      <c r="D13" t="s">
        <v>38</v>
      </c>
      <c r="E13" t="s">
        <v>79</v>
      </c>
      <c r="G13">
        <v>2</v>
      </c>
      <c r="H13">
        <v>70</v>
      </c>
      <c r="I13" t="s">
        <v>35</v>
      </c>
      <c r="J13" s="18">
        <v>42684</v>
      </c>
      <c r="K13" s="18">
        <v>42697</v>
      </c>
      <c r="L13" t="s">
        <v>74</v>
      </c>
    </row>
    <row r="14" spans="1:18" x14ac:dyDescent="0.2">
      <c r="A14">
        <v>2283374</v>
      </c>
      <c r="B14" t="s">
        <v>65</v>
      </c>
      <c r="C14" t="s">
        <v>80</v>
      </c>
      <c r="D14" t="s">
        <v>38</v>
      </c>
      <c r="E14" t="s">
        <v>81</v>
      </c>
      <c r="G14">
        <v>2</v>
      </c>
      <c r="H14">
        <v>50</v>
      </c>
      <c r="I14" t="s">
        <v>35</v>
      </c>
      <c r="J14" s="18">
        <v>42668</v>
      </c>
      <c r="K14" s="18">
        <v>42677</v>
      </c>
      <c r="L14" t="s">
        <v>56</v>
      </c>
    </row>
    <row r="15" spans="1:18" x14ac:dyDescent="0.2">
      <c r="A15">
        <v>2281036</v>
      </c>
      <c r="B15" t="s">
        <v>82</v>
      </c>
      <c r="C15" t="s">
        <v>45</v>
      </c>
      <c r="D15" t="s">
        <v>38</v>
      </c>
      <c r="E15" t="s">
        <v>83</v>
      </c>
      <c r="F15" t="s">
        <v>84</v>
      </c>
      <c r="G15">
        <v>2</v>
      </c>
      <c r="H15">
        <v>30</v>
      </c>
      <c r="I15" t="s">
        <v>39</v>
      </c>
      <c r="J15" s="18">
        <v>42644</v>
      </c>
      <c r="K15" s="18">
        <v>42653</v>
      </c>
      <c r="L15" t="s">
        <v>56</v>
      </c>
    </row>
    <row r="16" spans="1:18" x14ac:dyDescent="0.2">
      <c r="A16">
        <v>2281034</v>
      </c>
      <c r="B16" t="s">
        <v>82</v>
      </c>
      <c r="C16" t="s">
        <v>45</v>
      </c>
      <c r="D16" t="s">
        <v>38</v>
      </c>
      <c r="E16" t="s">
        <v>85</v>
      </c>
      <c r="F16" t="s">
        <v>86</v>
      </c>
      <c r="G16">
        <v>2</v>
      </c>
      <c r="H16">
        <v>50</v>
      </c>
      <c r="I16" t="s">
        <v>39</v>
      </c>
      <c r="J16" s="18">
        <v>42644</v>
      </c>
      <c r="K16" s="18">
        <v>42653</v>
      </c>
      <c r="L16" t="s">
        <v>56</v>
      </c>
    </row>
    <row r="17" spans="1:12" x14ac:dyDescent="0.2">
      <c r="A17">
        <v>2281032</v>
      </c>
      <c r="B17" t="s">
        <v>82</v>
      </c>
      <c r="C17" t="s">
        <v>45</v>
      </c>
      <c r="D17" t="s">
        <v>38</v>
      </c>
      <c r="E17" t="s">
        <v>87</v>
      </c>
      <c r="F17" t="s">
        <v>88</v>
      </c>
      <c r="G17">
        <v>2</v>
      </c>
      <c r="H17">
        <v>70</v>
      </c>
      <c r="I17" t="s">
        <v>39</v>
      </c>
      <c r="J17" s="18">
        <v>42644</v>
      </c>
      <c r="K17" s="18">
        <v>42653</v>
      </c>
      <c r="L17" t="s">
        <v>56</v>
      </c>
    </row>
    <row r="18" spans="1:12" x14ac:dyDescent="0.2">
      <c r="A18">
        <v>2281037</v>
      </c>
      <c r="B18" t="s">
        <v>82</v>
      </c>
      <c r="C18" t="s">
        <v>45</v>
      </c>
      <c r="D18" t="s">
        <v>38</v>
      </c>
      <c r="E18" t="s">
        <v>89</v>
      </c>
      <c r="F18" t="s">
        <v>90</v>
      </c>
      <c r="G18">
        <v>2</v>
      </c>
      <c r="H18">
        <v>30</v>
      </c>
      <c r="I18" t="s">
        <v>39</v>
      </c>
      <c r="J18" s="18">
        <v>42644</v>
      </c>
      <c r="K18" s="18">
        <v>42653</v>
      </c>
      <c r="L18" t="s">
        <v>64</v>
      </c>
    </row>
    <row r="19" spans="1:12" x14ac:dyDescent="0.2">
      <c r="A19">
        <v>2281035</v>
      </c>
      <c r="B19" t="s">
        <v>82</v>
      </c>
      <c r="C19" t="s">
        <v>45</v>
      </c>
      <c r="D19" t="s">
        <v>38</v>
      </c>
      <c r="E19" t="s">
        <v>91</v>
      </c>
      <c r="F19" t="s">
        <v>92</v>
      </c>
      <c r="G19">
        <v>2</v>
      </c>
      <c r="H19">
        <v>50</v>
      </c>
      <c r="I19" t="s">
        <v>39</v>
      </c>
      <c r="J19" s="18">
        <v>42644</v>
      </c>
      <c r="K19" s="18">
        <v>42653</v>
      </c>
      <c r="L19" t="s">
        <v>64</v>
      </c>
    </row>
    <row r="20" spans="1:12" x14ac:dyDescent="0.2">
      <c r="A20">
        <v>2281033</v>
      </c>
      <c r="B20" t="s">
        <v>82</v>
      </c>
      <c r="C20" t="s">
        <v>45</v>
      </c>
      <c r="D20" t="s">
        <v>38</v>
      </c>
      <c r="E20" t="s">
        <v>93</v>
      </c>
      <c r="F20" t="s">
        <v>94</v>
      </c>
      <c r="G20">
        <v>2</v>
      </c>
      <c r="H20">
        <v>70</v>
      </c>
      <c r="I20" t="s">
        <v>39</v>
      </c>
      <c r="J20" s="18">
        <v>42644</v>
      </c>
      <c r="K20" s="18">
        <v>42653</v>
      </c>
      <c r="L20" t="s">
        <v>64</v>
      </c>
    </row>
    <row r="21" spans="1:12" x14ac:dyDescent="0.2">
      <c r="A21">
        <v>2284156</v>
      </c>
      <c r="B21" t="s">
        <v>82</v>
      </c>
      <c r="C21" t="s">
        <v>45</v>
      </c>
      <c r="D21" t="s">
        <v>95</v>
      </c>
      <c r="E21" t="s">
        <v>95</v>
      </c>
      <c r="G21">
        <v>2</v>
      </c>
      <c r="H21">
        <v>30</v>
      </c>
      <c r="I21" t="s">
        <v>39</v>
      </c>
      <c r="J21" s="18">
        <v>42689</v>
      </c>
      <c r="K21" s="18">
        <v>42671</v>
      </c>
      <c r="L21" t="s">
        <v>56</v>
      </c>
    </row>
    <row r="22" spans="1:12" x14ac:dyDescent="0.2">
      <c r="A22">
        <v>2284153</v>
      </c>
      <c r="B22" t="s">
        <v>82</v>
      </c>
      <c r="C22" t="s">
        <v>45</v>
      </c>
      <c r="D22" t="s">
        <v>96</v>
      </c>
      <c r="E22" t="s">
        <v>96</v>
      </c>
      <c r="G22">
        <v>2</v>
      </c>
      <c r="H22">
        <v>30</v>
      </c>
      <c r="I22" t="s">
        <v>39</v>
      </c>
      <c r="J22" s="18">
        <v>42689</v>
      </c>
      <c r="K22" s="18">
        <v>42671</v>
      </c>
      <c r="L22" t="s">
        <v>56</v>
      </c>
    </row>
    <row r="23" spans="1:12" x14ac:dyDescent="0.2">
      <c r="A23">
        <v>2284159</v>
      </c>
      <c r="B23" t="s">
        <v>82</v>
      </c>
      <c r="C23" t="s">
        <v>45</v>
      </c>
      <c r="D23" t="s">
        <v>97</v>
      </c>
      <c r="E23" t="s">
        <v>97</v>
      </c>
      <c r="G23">
        <v>2</v>
      </c>
      <c r="H23">
        <v>30</v>
      </c>
      <c r="I23" t="s">
        <v>39</v>
      </c>
      <c r="J23" s="18">
        <v>42689</v>
      </c>
      <c r="K23" s="18">
        <v>42671</v>
      </c>
      <c r="L23" t="s">
        <v>56</v>
      </c>
    </row>
    <row r="24" spans="1:12" x14ac:dyDescent="0.2">
      <c r="A24">
        <v>2284157</v>
      </c>
      <c r="B24" t="s">
        <v>82</v>
      </c>
      <c r="C24" t="s">
        <v>45</v>
      </c>
      <c r="D24" t="s">
        <v>98</v>
      </c>
      <c r="E24" t="s">
        <v>98</v>
      </c>
      <c r="G24">
        <v>2</v>
      </c>
      <c r="H24">
        <v>50</v>
      </c>
      <c r="I24" t="s">
        <v>39</v>
      </c>
      <c r="J24" s="18">
        <v>42689</v>
      </c>
      <c r="K24" s="18">
        <v>42671</v>
      </c>
      <c r="L24" t="s">
        <v>56</v>
      </c>
    </row>
    <row r="25" spans="1:12" x14ac:dyDescent="0.2">
      <c r="A25">
        <v>2284154</v>
      </c>
      <c r="B25" t="s">
        <v>82</v>
      </c>
      <c r="C25" t="s">
        <v>45</v>
      </c>
      <c r="D25" t="s">
        <v>99</v>
      </c>
      <c r="E25" t="s">
        <v>99</v>
      </c>
      <c r="G25">
        <v>2</v>
      </c>
      <c r="H25">
        <v>50</v>
      </c>
      <c r="I25" t="s">
        <v>39</v>
      </c>
      <c r="J25" s="18">
        <v>42689</v>
      </c>
      <c r="K25" s="18">
        <v>42671</v>
      </c>
      <c r="L25" t="s">
        <v>56</v>
      </c>
    </row>
    <row r="26" spans="1:12" x14ac:dyDescent="0.2">
      <c r="A26">
        <v>2284160</v>
      </c>
      <c r="B26" t="s">
        <v>82</v>
      </c>
      <c r="C26" t="s">
        <v>45</v>
      </c>
      <c r="D26" t="s">
        <v>100</v>
      </c>
      <c r="E26" t="s">
        <v>100</v>
      </c>
      <c r="G26">
        <v>2</v>
      </c>
      <c r="H26">
        <v>50</v>
      </c>
      <c r="I26" t="s">
        <v>39</v>
      </c>
      <c r="J26" s="18">
        <v>42689</v>
      </c>
      <c r="K26" s="18">
        <v>42671</v>
      </c>
      <c r="L26" t="s">
        <v>56</v>
      </c>
    </row>
    <row r="27" spans="1:12" x14ac:dyDescent="0.2">
      <c r="A27">
        <v>2284158</v>
      </c>
      <c r="B27" t="s">
        <v>82</v>
      </c>
      <c r="C27" t="s">
        <v>45</v>
      </c>
      <c r="D27" t="s">
        <v>101</v>
      </c>
      <c r="E27" t="s">
        <v>101</v>
      </c>
      <c r="G27">
        <v>2</v>
      </c>
      <c r="H27">
        <v>70</v>
      </c>
      <c r="I27" t="s">
        <v>39</v>
      </c>
      <c r="J27" s="18">
        <v>42689</v>
      </c>
      <c r="K27" s="18">
        <v>42671</v>
      </c>
      <c r="L27" t="s">
        <v>56</v>
      </c>
    </row>
    <row r="28" spans="1:12" x14ac:dyDescent="0.2">
      <c r="A28">
        <v>2284155</v>
      </c>
      <c r="B28" t="s">
        <v>82</v>
      </c>
      <c r="C28" t="s">
        <v>45</v>
      </c>
      <c r="D28" t="s">
        <v>102</v>
      </c>
      <c r="E28" t="s">
        <v>102</v>
      </c>
      <c r="G28">
        <v>2</v>
      </c>
      <c r="H28">
        <v>70</v>
      </c>
      <c r="I28" t="s">
        <v>39</v>
      </c>
      <c r="J28" s="18">
        <v>42689</v>
      </c>
      <c r="K28" s="18">
        <v>42671</v>
      </c>
      <c r="L28" t="s">
        <v>56</v>
      </c>
    </row>
    <row r="29" spans="1:12" x14ac:dyDescent="0.2">
      <c r="A29">
        <v>2284161</v>
      </c>
      <c r="B29" t="s">
        <v>82</v>
      </c>
      <c r="C29" t="s">
        <v>45</v>
      </c>
      <c r="D29" t="s">
        <v>103</v>
      </c>
      <c r="E29" t="s">
        <v>103</v>
      </c>
      <c r="G29">
        <v>2</v>
      </c>
      <c r="H29">
        <v>70</v>
      </c>
      <c r="I29" t="s">
        <v>39</v>
      </c>
      <c r="J29" s="18">
        <v>42689</v>
      </c>
      <c r="K29" s="18">
        <v>42671</v>
      </c>
      <c r="L29" t="s">
        <v>56</v>
      </c>
    </row>
    <row r="30" spans="1:12" x14ac:dyDescent="0.2">
      <c r="A30">
        <v>2282835</v>
      </c>
      <c r="B30" t="s">
        <v>104</v>
      </c>
      <c r="C30" t="s">
        <v>105</v>
      </c>
      <c r="D30" t="s">
        <v>38</v>
      </c>
      <c r="E30" t="s">
        <v>106</v>
      </c>
      <c r="F30" t="s">
        <v>107</v>
      </c>
      <c r="G30">
        <v>2</v>
      </c>
      <c r="H30">
        <v>30</v>
      </c>
      <c r="I30" t="s">
        <v>35</v>
      </c>
      <c r="J30" s="18">
        <v>42668</v>
      </c>
      <c r="K30" s="18">
        <v>42671</v>
      </c>
      <c r="L30" t="s">
        <v>64</v>
      </c>
    </row>
    <row r="31" spans="1:12" x14ac:dyDescent="0.2">
      <c r="A31">
        <v>2282837</v>
      </c>
      <c r="B31" t="s">
        <v>104</v>
      </c>
      <c r="C31" t="s">
        <v>105</v>
      </c>
      <c r="D31" t="s">
        <v>38</v>
      </c>
      <c r="E31" t="s">
        <v>108</v>
      </c>
      <c r="F31" t="s">
        <v>109</v>
      </c>
      <c r="G31">
        <v>2</v>
      </c>
      <c r="H31">
        <v>45</v>
      </c>
      <c r="I31" t="s">
        <v>35</v>
      </c>
      <c r="J31" s="18">
        <v>42668</v>
      </c>
      <c r="K31" s="18">
        <v>42671</v>
      </c>
      <c r="L31" t="s">
        <v>64</v>
      </c>
    </row>
    <row r="32" spans="1:12" x14ac:dyDescent="0.2">
      <c r="A32">
        <v>2282839</v>
      </c>
      <c r="B32" t="s">
        <v>104</v>
      </c>
      <c r="C32" t="s">
        <v>105</v>
      </c>
      <c r="D32" t="s">
        <v>38</v>
      </c>
      <c r="E32" t="s">
        <v>110</v>
      </c>
      <c r="F32" t="s">
        <v>111</v>
      </c>
      <c r="G32">
        <v>2</v>
      </c>
      <c r="H32">
        <v>50</v>
      </c>
      <c r="I32" t="s">
        <v>35</v>
      </c>
      <c r="J32" s="18">
        <v>42668</v>
      </c>
      <c r="K32" s="18">
        <v>42671</v>
      </c>
      <c r="L32" t="s">
        <v>64</v>
      </c>
    </row>
    <row r="33" spans="1:12" x14ac:dyDescent="0.2">
      <c r="A33">
        <v>2282840</v>
      </c>
      <c r="B33" t="s">
        <v>104</v>
      </c>
      <c r="C33" t="s">
        <v>105</v>
      </c>
      <c r="D33" t="s">
        <v>38</v>
      </c>
      <c r="E33" t="s">
        <v>112</v>
      </c>
      <c r="F33" t="s">
        <v>113</v>
      </c>
      <c r="G33">
        <v>2</v>
      </c>
      <c r="H33">
        <v>50</v>
      </c>
      <c r="I33" t="s">
        <v>35</v>
      </c>
      <c r="J33" s="18">
        <v>42668</v>
      </c>
      <c r="K33" s="18">
        <v>42671</v>
      </c>
      <c r="L33" t="s">
        <v>64</v>
      </c>
    </row>
    <row r="34" spans="1:12" x14ac:dyDescent="0.2">
      <c r="A34">
        <v>2282841</v>
      </c>
      <c r="B34" t="s">
        <v>104</v>
      </c>
      <c r="C34" t="s">
        <v>105</v>
      </c>
      <c r="D34" t="s">
        <v>38</v>
      </c>
      <c r="E34" t="s">
        <v>114</v>
      </c>
      <c r="F34" t="s">
        <v>115</v>
      </c>
      <c r="G34">
        <v>2</v>
      </c>
      <c r="H34">
        <v>60</v>
      </c>
      <c r="I34" t="s">
        <v>35</v>
      </c>
      <c r="J34" s="18">
        <v>42668</v>
      </c>
      <c r="K34" s="18">
        <v>42671</v>
      </c>
      <c r="L34" t="s">
        <v>64</v>
      </c>
    </row>
    <row r="35" spans="1:12" x14ac:dyDescent="0.2">
      <c r="A35">
        <v>2282842</v>
      </c>
      <c r="B35" t="s">
        <v>104</v>
      </c>
      <c r="C35" t="s">
        <v>105</v>
      </c>
      <c r="D35" t="s">
        <v>38</v>
      </c>
      <c r="E35" t="s">
        <v>116</v>
      </c>
      <c r="F35" t="s">
        <v>117</v>
      </c>
      <c r="G35">
        <v>2</v>
      </c>
      <c r="H35">
        <v>70</v>
      </c>
      <c r="I35" t="s">
        <v>35</v>
      </c>
      <c r="J35" s="18">
        <v>42668</v>
      </c>
      <c r="K35" s="18">
        <v>42671</v>
      </c>
      <c r="L35" t="s">
        <v>64</v>
      </c>
    </row>
    <row r="36" spans="1:12" x14ac:dyDescent="0.2">
      <c r="A36">
        <v>2282845</v>
      </c>
      <c r="B36" t="s">
        <v>104</v>
      </c>
      <c r="C36" t="s">
        <v>105</v>
      </c>
      <c r="D36" t="s">
        <v>38</v>
      </c>
      <c r="E36" t="s">
        <v>118</v>
      </c>
      <c r="F36" t="s">
        <v>119</v>
      </c>
      <c r="G36">
        <v>2</v>
      </c>
      <c r="H36">
        <v>30</v>
      </c>
      <c r="I36" t="s">
        <v>35</v>
      </c>
      <c r="J36" s="18">
        <v>42668</v>
      </c>
      <c r="K36" s="18">
        <v>42671</v>
      </c>
      <c r="L36" t="s">
        <v>64</v>
      </c>
    </row>
    <row r="37" spans="1:12" x14ac:dyDescent="0.2">
      <c r="A37">
        <v>2282848</v>
      </c>
      <c r="B37" t="s">
        <v>104</v>
      </c>
      <c r="C37" t="s">
        <v>105</v>
      </c>
      <c r="D37" t="s">
        <v>38</v>
      </c>
      <c r="E37" t="s">
        <v>120</v>
      </c>
      <c r="F37" t="s">
        <v>121</v>
      </c>
      <c r="G37">
        <v>2</v>
      </c>
      <c r="H37">
        <v>40</v>
      </c>
      <c r="I37" t="s">
        <v>35</v>
      </c>
      <c r="J37" s="18">
        <v>42668</v>
      </c>
      <c r="K37" s="18">
        <v>42671</v>
      </c>
      <c r="L37" t="s">
        <v>64</v>
      </c>
    </row>
    <row r="38" spans="1:12" x14ac:dyDescent="0.2">
      <c r="A38">
        <v>2282850</v>
      </c>
      <c r="B38" t="s">
        <v>104</v>
      </c>
      <c r="C38" t="s">
        <v>105</v>
      </c>
      <c r="D38" t="s">
        <v>38</v>
      </c>
      <c r="E38" t="s">
        <v>122</v>
      </c>
      <c r="F38" t="s">
        <v>123</v>
      </c>
      <c r="G38">
        <v>2</v>
      </c>
      <c r="H38">
        <v>45</v>
      </c>
      <c r="I38" t="s">
        <v>35</v>
      </c>
      <c r="J38" s="18">
        <v>42668</v>
      </c>
      <c r="K38" s="18">
        <v>42671</v>
      </c>
      <c r="L38" t="s">
        <v>64</v>
      </c>
    </row>
    <row r="39" spans="1:12" x14ac:dyDescent="0.2">
      <c r="A39">
        <v>2283510</v>
      </c>
      <c r="B39" t="s">
        <v>124</v>
      </c>
      <c r="C39" t="s">
        <v>125</v>
      </c>
      <c r="D39" t="s">
        <v>43</v>
      </c>
      <c r="E39" t="s">
        <v>126</v>
      </c>
      <c r="G39">
        <v>2</v>
      </c>
      <c r="H39">
        <v>50</v>
      </c>
      <c r="I39" t="s">
        <v>35</v>
      </c>
      <c r="J39" s="18">
        <v>42680</v>
      </c>
      <c r="K39" s="18">
        <v>42680</v>
      </c>
      <c r="L39" t="s">
        <v>56</v>
      </c>
    </row>
    <row r="40" spans="1:12" x14ac:dyDescent="0.2">
      <c r="A40">
        <v>2283508</v>
      </c>
      <c r="B40" t="s">
        <v>124</v>
      </c>
      <c r="C40" t="s">
        <v>125</v>
      </c>
      <c r="D40" t="s">
        <v>43</v>
      </c>
      <c r="E40" t="s">
        <v>127</v>
      </c>
      <c r="G40">
        <v>2</v>
      </c>
      <c r="H40">
        <v>70</v>
      </c>
      <c r="I40" t="s">
        <v>35</v>
      </c>
      <c r="J40" s="18">
        <v>42680</v>
      </c>
      <c r="K40" s="18">
        <v>42680</v>
      </c>
      <c r="L40" t="s">
        <v>56</v>
      </c>
    </row>
    <row r="41" spans="1:12" x14ac:dyDescent="0.2">
      <c r="A41">
        <v>2282849</v>
      </c>
      <c r="B41" t="s">
        <v>44</v>
      </c>
      <c r="C41" t="s">
        <v>128</v>
      </c>
      <c r="D41" t="s">
        <v>38</v>
      </c>
      <c r="E41" t="s">
        <v>122</v>
      </c>
      <c r="G41">
        <v>2</v>
      </c>
      <c r="H41">
        <v>45</v>
      </c>
      <c r="I41" t="s">
        <v>35</v>
      </c>
      <c r="J41" s="18">
        <v>42668</v>
      </c>
      <c r="K41" s="18">
        <v>42675</v>
      </c>
      <c r="L41" t="s">
        <v>56</v>
      </c>
    </row>
    <row r="42" spans="1:12" x14ac:dyDescent="0.2">
      <c r="A42">
        <v>2282846</v>
      </c>
      <c r="B42" t="s">
        <v>44</v>
      </c>
      <c r="C42" t="s">
        <v>125</v>
      </c>
      <c r="D42" t="s">
        <v>38</v>
      </c>
      <c r="E42" t="s">
        <v>129</v>
      </c>
      <c r="G42">
        <v>2</v>
      </c>
      <c r="H42">
        <v>30</v>
      </c>
      <c r="I42" t="s">
        <v>35</v>
      </c>
      <c r="J42" s="18">
        <v>42668</v>
      </c>
      <c r="K42" s="18">
        <v>42671</v>
      </c>
      <c r="L42" t="s">
        <v>56</v>
      </c>
    </row>
    <row r="43" spans="1:12" x14ac:dyDescent="0.2">
      <c r="A43">
        <v>2282851</v>
      </c>
      <c r="B43" t="s">
        <v>44</v>
      </c>
      <c r="C43" t="s">
        <v>125</v>
      </c>
      <c r="D43" t="s">
        <v>38</v>
      </c>
      <c r="E43" t="s">
        <v>130</v>
      </c>
      <c r="G43">
        <v>2</v>
      </c>
      <c r="H43">
        <v>45</v>
      </c>
      <c r="I43" t="s">
        <v>35</v>
      </c>
      <c r="J43" s="18">
        <v>42668</v>
      </c>
      <c r="K43" s="18">
        <v>42671</v>
      </c>
      <c r="L43" t="s">
        <v>56</v>
      </c>
    </row>
    <row r="44" spans="1:12" x14ac:dyDescent="0.2">
      <c r="A44">
        <v>2282829</v>
      </c>
      <c r="B44" t="s">
        <v>44</v>
      </c>
      <c r="C44" t="s">
        <v>125</v>
      </c>
      <c r="D44" t="s">
        <v>38</v>
      </c>
      <c r="E44" t="s">
        <v>131</v>
      </c>
      <c r="G44">
        <v>2</v>
      </c>
      <c r="H44">
        <v>60</v>
      </c>
      <c r="I44" t="s">
        <v>35</v>
      </c>
      <c r="J44" s="18">
        <v>42668</v>
      </c>
      <c r="K44" s="18">
        <v>42671</v>
      </c>
      <c r="L44" t="s">
        <v>56</v>
      </c>
    </row>
    <row r="45" spans="1:12" x14ac:dyDescent="0.2">
      <c r="A45">
        <v>2282847</v>
      </c>
      <c r="B45" t="s">
        <v>44</v>
      </c>
      <c r="C45" t="s">
        <v>105</v>
      </c>
      <c r="D45" t="s">
        <v>38</v>
      </c>
      <c r="E45" t="s">
        <v>132</v>
      </c>
      <c r="G45">
        <v>2</v>
      </c>
      <c r="H45">
        <v>30</v>
      </c>
      <c r="I45" t="s">
        <v>35</v>
      </c>
      <c r="J45" s="18">
        <v>42668</v>
      </c>
      <c r="K45" s="18">
        <v>42675</v>
      </c>
      <c r="L45" t="s">
        <v>64</v>
      </c>
    </row>
    <row r="46" spans="1:12" x14ac:dyDescent="0.2">
      <c r="A46">
        <v>2282827</v>
      </c>
      <c r="B46" t="s">
        <v>44</v>
      </c>
      <c r="C46" t="s">
        <v>105</v>
      </c>
      <c r="D46" t="s">
        <v>38</v>
      </c>
      <c r="E46" t="s">
        <v>133</v>
      </c>
      <c r="G46">
        <v>2</v>
      </c>
      <c r="H46">
        <v>50</v>
      </c>
      <c r="I46" t="s">
        <v>35</v>
      </c>
      <c r="J46" s="18">
        <v>42668</v>
      </c>
      <c r="K46" s="18">
        <v>42675</v>
      </c>
      <c r="L46" t="s">
        <v>64</v>
      </c>
    </row>
    <row r="47" spans="1:12" x14ac:dyDescent="0.2">
      <c r="A47">
        <v>2282844</v>
      </c>
      <c r="B47" t="s">
        <v>44</v>
      </c>
      <c r="C47" t="s">
        <v>105</v>
      </c>
      <c r="D47" t="s">
        <v>38</v>
      </c>
      <c r="E47" t="s">
        <v>134</v>
      </c>
      <c r="G47">
        <v>2</v>
      </c>
      <c r="H47">
        <v>70</v>
      </c>
      <c r="I47" t="s">
        <v>35</v>
      </c>
      <c r="J47" s="18">
        <v>42668</v>
      </c>
      <c r="K47" s="18">
        <v>42675</v>
      </c>
      <c r="L47" t="s">
        <v>64</v>
      </c>
    </row>
    <row r="48" spans="1:12" x14ac:dyDescent="0.2">
      <c r="A48">
        <v>2284394</v>
      </c>
      <c r="B48" t="s">
        <v>135</v>
      </c>
      <c r="C48" t="s">
        <v>136</v>
      </c>
      <c r="D48" t="s">
        <v>38</v>
      </c>
      <c r="E48" t="s">
        <v>137</v>
      </c>
      <c r="F48" t="s">
        <v>138</v>
      </c>
      <c r="G48">
        <v>2</v>
      </c>
      <c r="H48">
        <v>50</v>
      </c>
      <c r="I48" t="s">
        <v>35</v>
      </c>
      <c r="J48" s="18">
        <v>42684</v>
      </c>
      <c r="K48" s="18">
        <v>42691</v>
      </c>
      <c r="L48" t="s">
        <v>56</v>
      </c>
    </row>
    <row r="49" spans="1:12" x14ac:dyDescent="0.2">
      <c r="A49">
        <v>2284393</v>
      </c>
      <c r="B49" t="s">
        <v>135</v>
      </c>
      <c r="C49" t="s">
        <v>136</v>
      </c>
      <c r="D49" t="s">
        <v>38</v>
      </c>
      <c r="E49" t="s">
        <v>139</v>
      </c>
      <c r="F49" t="s">
        <v>140</v>
      </c>
      <c r="G49">
        <v>2</v>
      </c>
      <c r="H49">
        <v>70</v>
      </c>
      <c r="I49" t="s">
        <v>35</v>
      </c>
      <c r="J49" s="18">
        <v>42684</v>
      </c>
      <c r="K49" s="18">
        <v>42691</v>
      </c>
      <c r="L49" t="s">
        <v>56</v>
      </c>
    </row>
    <row r="50" spans="1:12" x14ac:dyDescent="0.2">
      <c r="A50">
        <v>2284794</v>
      </c>
      <c r="B50" t="s">
        <v>135</v>
      </c>
      <c r="C50" t="s">
        <v>136</v>
      </c>
      <c r="D50" t="s">
        <v>43</v>
      </c>
      <c r="E50" t="s">
        <v>141</v>
      </c>
      <c r="G50">
        <v>2</v>
      </c>
      <c r="H50">
        <v>30</v>
      </c>
      <c r="I50" t="s">
        <v>35</v>
      </c>
      <c r="J50" s="18">
        <v>42696</v>
      </c>
      <c r="K50" s="18">
        <v>42696</v>
      </c>
      <c r="L50" t="s">
        <v>56</v>
      </c>
    </row>
    <row r="51" spans="1:12" x14ac:dyDescent="0.2">
      <c r="A51">
        <v>2284797</v>
      </c>
      <c r="B51" t="s">
        <v>135</v>
      </c>
      <c r="C51" t="s">
        <v>136</v>
      </c>
      <c r="D51" t="s">
        <v>43</v>
      </c>
      <c r="E51" t="s">
        <v>142</v>
      </c>
      <c r="G51">
        <v>2</v>
      </c>
      <c r="H51">
        <v>50</v>
      </c>
      <c r="I51" t="s">
        <v>35</v>
      </c>
      <c r="J51" s="18">
        <v>42696</v>
      </c>
      <c r="K51" s="18">
        <v>42696</v>
      </c>
      <c r="L51" t="s">
        <v>56</v>
      </c>
    </row>
    <row r="52" spans="1:12" x14ac:dyDescent="0.2">
      <c r="A52">
        <v>2284799</v>
      </c>
      <c r="B52" t="s">
        <v>135</v>
      </c>
      <c r="C52" t="s">
        <v>136</v>
      </c>
      <c r="D52" t="s">
        <v>43</v>
      </c>
      <c r="E52" t="s">
        <v>143</v>
      </c>
      <c r="G52">
        <v>2</v>
      </c>
      <c r="H52">
        <v>70</v>
      </c>
      <c r="I52" t="s">
        <v>35</v>
      </c>
      <c r="J52" s="18">
        <v>42696</v>
      </c>
      <c r="K52" s="18">
        <v>42696</v>
      </c>
      <c r="L52" t="s">
        <v>56</v>
      </c>
    </row>
    <row r="53" spans="1:12" x14ac:dyDescent="0.2">
      <c r="A53">
        <v>2284793</v>
      </c>
      <c r="B53" t="s">
        <v>135</v>
      </c>
      <c r="C53" t="s">
        <v>136</v>
      </c>
      <c r="D53" t="s">
        <v>43</v>
      </c>
      <c r="E53" t="s">
        <v>144</v>
      </c>
      <c r="G53">
        <v>2.8</v>
      </c>
      <c r="H53">
        <v>95</v>
      </c>
      <c r="I53" t="s">
        <v>35</v>
      </c>
      <c r="J53" s="18">
        <v>42696</v>
      </c>
      <c r="K53" s="18">
        <v>42696</v>
      </c>
      <c r="L53" t="s">
        <v>56</v>
      </c>
    </row>
    <row r="54" spans="1:12" x14ac:dyDescent="0.2">
      <c r="A54">
        <v>2270694</v>
      </c>
      <c r="B54" t="s">
        <v>145</v>
      </c>
      <c r="C54" t="s">
        <v>146</v>
      </c>
      <c r="D54" t="s">
        <v>147</v>
      </c>
      <c r="E54" t="s">
        <v>147</v>
      </c>
      <c r="F54" t="s">
        <v>148</v>
      </c>
      <c r="G54">
        <v>2</v>
      </c>
      <c r="H54">
        <v>70</v>
      </c>
      <c r="I54" t="s">
        <v>35</v>
      </c>
      <c r="J54" s="18">
        <v>42528</v>
      </c>
      <c r="K54" s="18">
        <v>42545</v>
      </c>
      <c r="L54" t="s">
        <v>64</v>
      </c>
    </row>
    <row r="55" spans="1:12" x14ac:dyDescent="0.2">
      <c r="A55">
        <v>2279045</v>
      </c>
      <c r="B55" t="s">
        <v>149</v>
      </c>
      <c r="C55" t="s">
        <v>150</v>
      </c>
      <c r="D55">
        <v>1830</v>
      </c>
      <c r="E55">
        <v>1830</v>
      </c>
      <c r="G55">
        <v>2</v>
      </c>
      <c r="H55">
        <v>70</v>
      </c>
      <c r="I55" t="s">
        <v>35</v>
      </c>
      <c r="J55" s="18">
        <v>41618</v>
      </c>
      <c r="K55" s="18">
        <v>42622</v>
      </c>
      <c r="L55" t="s">
        <v>56</v>
      </c>
    </row>
    <row r="56" spans="1:12" x14ac:dyDescent="0.2">
      <c r="A56">
        <v>2283735</v>
      </c>
      <c r="B56" t="s">
        <v>151</v>
      </c>
      <c r="C56" t="s">
        <v>152</v>
      </c>
      <c r="D56" t="s">
        <v>38</v>
      </c>
      <c r="E56" t="s">
        <v>153</v>
      </c>
      <c r="G56">
        <v>2</v>
      </c>
      <c r="H56">
        <v>60</v>
      </c>
      <c r="I56" t="s">
        <v>35</v>
      </c>
      <c r="J56" s="18">
        <v>42685</v>
      </c>
      <c r="K56" s="18">
        <v>42685</v>
      </c>
      <c r="L56" t="s">
        <v>56</v>
      </c>
    </row>
    <row r="57" spans="1:12" x14ac:dyDescent="0.2">
      <c r="A57">
        <v>2281839</v>
      </c>
      <c r="B57" t="s">
        <v>151</v>
      </c>
      <c r="C57" t="s">
        <v>154</v>
      </c>
      <c r="D57" t="s">
        <v>38</v>
      </c>
      <c r="E57" t="s">
        <v>155</v>
      </c>
      <c r="G57">
        <v>2</v>
      </c>
      <c r="H57">
        <v>70</v>
      </c>
      <c r="I57" t="s">
        <v>35</v>
      </c>
      <c r="J57" s="18">
        <v>42653</v>
      </c>
      <c r="K57" s="18">
        <v>42661</v>
      </c>
      <c r="L57" t="s">
        <v>56</v>
      </c>
    </row>
    <row r="58" spans="1:12" x14ac:dyDescent="0.2">
      <c r="A58">
        <v>2271838</v>
      </c>
      <c r="B58" t="s">
        <v>156</v>
      </c>
      <c r="C58" t="s">
        <v>157</v>
      </c>
      <c r="D58" t="s">
        <v>158</v>
      </c>
      <c r="E58" t="s">
        <v>158</v>
      </c>
      <c r="G58">
        <v>2.4700000000000002</v>
      </c>
      <c r="H58">
        <v>54.77</v>
      </c>
      <c r="I58" t="s">
        <v>35</v>
      </c>
      <c r="J58" s="18">
        <v>42583</v>
      </c>
      <c r="K58" s="18">
        <v>42556</v>
      </c>
      <c r="L58" t="s">
        <v>64</v>
      </c>
    </row>
    <row r="59" spans="1:12" x14ac:dyDescent="0.2">
      <c r="A59">
        <v>2271840</v>
      </c>
      <c r="B59" t="s">
        <v>156</v>
      </c>
      <c r="C59" t="s">
        <v>157</v>
      </c>
      <c r="D59" t="s">
        <v>159</v>
      </c>
      <c r="E59" t="s">
        <v>159</v>
      </c>
      <c r="G59">
        <v>2.87</v>
      </c>
      <c r="H59">
        <v>87.07</v>
      </c>
      <c r="I59" t="s">
        <v>35</v>
      </c>
      <c r="J59" s="18">
        <v>42583</v>
      </c>
      <c r="K59" s="18">
        <v>42556</v>
      </c>
      <c r="L59" t="s">
        <v>64</v>
      </c>
    </row>
    <row r="60" spans="1:12" x14ac:dyDescent="0.2">
      <c r="A60">
        <v>2271842</v>
      </c>
      <c r="B60" t="s">
        <v>156</v>
      </c>
      <c r="C60" t="s">
        <v>157</v>
      </c>
      <c r="D60" t="s">
        <v>160</v>
      </c>
      <c r="E60" t="s">
        <v>160</v>
      </c>
      <c r="G60">
        <v>2.82</v>
      </c>
      <c r="H60">
        <v>86.92</v>
      </c>
      <c r="I60" t="s">
        <v>35</v>
      </c>
      <c r="J60" s="18">
        <v>42583</v>
      </c>
      <c r="K60" s="18">
        <v>42556</v>
      </c>
      <c r="L60" t="s">
        <v>64</v>
      </c>
    </row>
    <row r="61" spans="1:12" x14ac:dyDescent="0.2">
      <c r="A61">
        <v>2270222</v>
      </c>
      <c r="B61" t="s">
        <v>161</v>
      </c>
      <c r="C61" t="s">
        <v>162</v>
      </c>
      <c r="D61" t="s">
        <v>163</v>
      </c>
      <c r="E61" t="s">
        <v>163</v>
      </c>
      <c r="F61" t="s">
        <v>164</v>
      </c>
      <c r="G61">
        <v>2.0099999999999998</v>
      </c>
      <c r="H61">
        <v>70</v>
      </c>
      <c r="I61" t="s">
        <v>35</v>
      </c>
      <c r="J61" s="18">
        <v>42535</v>
      </c>
      <c r="K61" s="18">
        <v>42542</v>
      </c>
      <c r="L61" t="s">
        <v>64</v>
      </c>
    </row>
    <row r="62" spans="1:12" x14ac:dyDescent="0.2">
      <c r="A62">
        <v>2271839</v>
      </c>
      <c r="B62" t="s">
        <v>165</v>
      </c>
      <c r="C62" t="s">
        <v>166</v>
      </c>
      <c r="D62" t="s">
        <v>167</v>
      </c>
      <c r="E62" t="s">
        <v>167</v>
      </c>
      <c r="G62">
        <v>2.4700000000000002</v>
      </c>
      <c r="H62">
        <v>54.77</v>
      </c>
      <c r="I62" t="s">
        <v>35</v>
      </c>
      <c r="J62" s="18">
        <v>42583</v>
      </c>
      <c r="K62" s="18">
        <v>42556</v>
      </c>
      <c r="L62" t="s">
        <v>64</v>
      </c>
    </row>
    <row r="63" spans="1:12" x14ac:dyDescent="0.2">
      <c r="A63">
        <v>2271841</v>
      </c>
      <c r="B63" t="s">
        <v>165</v>
      </c>
      <c r="C63" t="s">
        <v>166</v>
      </c>
      <c r="D63" t="s">
        <v>168</v>
      </c>
      <c r="E63" t="s">
        <v>168</v>
      </c>
      <c r="G63">
        <v>2.87</v>
      </c>
      <c r="H63">
        <v>87.07</v>
      </c>
      <c r="I63" t="s">
        <v>35</v>
      </c>
      <c r="J63" s="18">
        <v>42583</v>
      </c>
      <c r="K63" s="18">
        <v>42556</v>
      </c>
      <c r="L63" t="s">
        <v>64</v>
      </c>
    </row>
    <row r="64" spans="1:12" x14ac:dyDescent="0.2">
      <c r="A64">
        <v>2283674</v>
      </c>
      <c r="B64" t="s">
        <v>169</v>
      </c>
      <c r="C64" t="s">
        <v>170</v>
      </c>
      <c r="D64" t="s">
        <v>43</v>
      </c>
      <c r="E64" t="s">
        <v>106</v>
      </c>
      <c r="G64">
        <v>2</v>
      </c>
      <c r="H64">
        <v>30</v>
      </c>
      <c r="I64" t="s">
        <v>35</v>
      </c>
      <c r="J64" s="18">
        <v>42682</v>
      </c>
      <c r="K64" s="18">
        <v>42682</v>
      </c>
      <c r="L64" t="s">
        <v>56</v>
      </c>
    </row>
    <row r="65" spans="1:12" x14ac:dyDescent="0.2">
      <c r="A65">
        <v>2283675</v>
      </c>
      <c r="B65" t="s">
        <v>169</v>
      </c>
      <c r="C65" t="s">
        <v>170</v>
      </c>
      <c r="D65" t="s">
        <v>43</v>
      </c>
      <c r="E65" t="s">
        <v>108</v>
      </c>
      <c r="G65">
        <v>2</v>
      </c>
      <c r="H65">
        <v>45</v>
      </c>
      <c r="I65" t="s">
        <v>35</v>
      </c>
      <c r="J65" s="18">
        <v>42682</v>
      </c>
      <c r="K65" s="18">
        <v>42682</v>
      </c>
      <c r="L65" t="s">
        <v>56</v>
      </c>
    </row>
    <row r="66" spans="1:12" x14ac:dyDescent="0.2">
      <c r="A66">
        <v>2283676</v>
      </c>
      <c r="B66" t="s">
        <v>169</v>
      </c>
      <c r="C66" t="s">
        <v>170</v>
      </c>
      <c r="D66" t="s">
        <v>43</v>
      </c>
      <c r="E66" t="s">
        <v>114</v>
      </c>
      <c r="G66">
        <v>2</v>
      </c>
      <c r="H66">
        <v>60</v>
      </c>
      <c r="I66" t="s">
        <v>35</v>
      </c>
      <c r="J66" s="18">
        <v>42682</v>
      </c>
      <c r="K66" s="18">
        <v>42682</v>
      </c>
      <c r="L66" t="s">
        <v>56</v>
      </c>
    </row>
    <row r="67" spans="1:12" x14ac:dyDescent="0.2">
      <c r="A67">
        <v>2283677</v>
      </c>
      <c r="B67" t="s">
        <v>169</v>
      </c>
      <c r="C67" t="s">
        <v>170</v>
      </c>
      <c r="D67" t="s">
        <v>43</v>
      </c>
      <c r="E67" t="s">
        <v>116</v>
      </c>
      <c r="G67">
        <v>2</v>
      </c>
      <c r="H67">
        <v>70</v>
      </c>
      <c r="I67" t="s">
        <v>35</v>
      </c>
      <c r="J67" s="18">
        <v>42682</v>
      </c>
      <c r="K67" s="18">
        <v>42682</v>
      </c>
      <c r="L67" t="s">
        <v>56</v>
      </c>
    </row>
    <row r="68" spans="1:12" x14ac:dyDescent="0.2">
      <c r="A68">
        <v>2282825</v>
      </c>
      <c r="B68" t="s">
        <v>104</v>
      </c>
      <c r="C68" t="s">
        <v>105</v>
      </c>
      <c r="D68" t="s">
        <v>38</v>
      </c>
      <c r="E68" t="s">
        <v>171</v>
      </c>
      <c r="F68" t="s">
        <v>172</v>
      </c>
      <c r="G68">
        <v>2</v>
      </c>
      <c r="H68">
        <v>50</v>
      </c>
      <c r="I68" t="s">
        <v>35</v>
      </c>
      <c r="J68" s="18">
        <v>42668</v>
      </c>
      <c r="K68" s="18">
        <v>42671</v>
      </c>
      <c r="L68" t="s">
        <v>64</v>
      </c>
    </row>
    <row r="69" spans="1:12" x14ac:dyDescent="0.2">
      <c r="A69">
        <v>2282826</v>
      </c>
      <c r="B69" t="s">
        <v>104</v>
      </c>
      <c r="C69" t="s">
        <v>105</v>
      </c>
      <c r="D69" t="s">
        <v>38</v>
      </c>
      <c r="E69" t="s">
        <v>173</v>
      </c>
      <c r="F69" t="s">
        <v>174</v>
      </c>
      <c r="G69">
        <v>2</v>
      </c>
      <c r="H69">
        <v>50</v>
      </c>
      <c r="I69" t="s">
        <v>35</v>
      </c>
      <c r="J69" s="18">
        <v>42668</v>
      </c>
      <c r="K69" s="18">
        <v>42671</v>
      </c>
      <c r="L69" t="s">
        <v>64</v>
      </c>
    </row>
    <row r="70" spans="1:12" x14ac:dyDescent="0.2">
      <c r="A70">
        <v>2282828</v>
      </c>
      <c r="B70" t="s">
        <v>104</v>
      </c>
      <c r="C70" t="s">
        <v>105</v>
      </c>
      <c r="D70" t="s">
        <v>38</v>
      </c>
      <c r="E70" t="s">
        <v>175</v>
      </c>
      <c r="F70" t="s">
        <v>176</v>
      </c>
      <c r="G70">
        <v>2</v>
      </c>
      <c r="H70">
        <v>60</v>
      </c>
      <c r="I70" t="s">
        <v>35</v>
      </c>
      <c r="J70" s="18">
        <v>42668</v>
      </c>
      <c r="K70" s="18">
        <v>42671</v>
      </c>
      <c r="L70" t="s">
        <v>64</v>
      </c>
    </row>
    <row r="71" spans="1:12" x14ac:dyDescent="0.2">
      <c r="A71">
        <v>2282830</v>
      </c>
      <c r="B71" t="s">
        <v>104</v>
      </c>
      <c r="C71" t="s">
        <v>105</v>
      </c>
      <c r="D71" t="s">
        <v>38</v>
      </c>
      <c r="E71" t="s">
        <v>177</v>
      </c>
      <c r="F71" t="s">
        <v>178</v>
      </c>
      <c r="G71">
        <v>2</v>
      </c>
      <c r="H71">
        <v>70</v>
      </c>
      <c r="I71" t="s">
        <v>35</v>
      </c>
      <c r="J71" s="18">
        <v>42668</v>
      </c>
      <c r="K71" s="18">
        <v>42671</v>
      </c>
      <c r="L71" t="s">
        <v>64</v>
      </c>
    </row>
    <row r="72" spans="1:12" x14ac:dyDescent="0.2">
      <c r="A72">
        <v>2276222</v>
      </c>
      <c r="B72" t="s">
        <v>179</v>
      </c>
      <c r="C72" t="s">
        <v>180</v>
      </c>
      <c r="D72" t="s">
        <v>181</v>
      </c>
      <c r="E72" t="s">
        <v>181</v>
      </c>
      <c r="F72" t="s">
        <v>182</v>
      </c>
      <c r="G72">
        <v>2</v>
      </c>
      <c r="H72">
        <v>50</v>
      </c>
      <c r="I72" t="s">
        <v>35</v>
      </c>
      <c r="J72" s="18">
        <v>42597</v>
      </c>
      <c r="K72" s="18">
        <v>42604</v>
      </c>
      <c r="L72" t="s">
        <v>64</v>
      </c>
    </row>
    <row r="73" spans="1:12" x14ac:dyDescent="0.2">
      <c r="A73">
        <v>2281448</v>
      </c>
      <c r="B73" t="s">
        <v>179</v>
      </c>
      <c r="C73" t="s">
        <v>180</v>
      </c>
      <c r="D73" t="s">
        <v>183</v>
      </c>
      <c r="E73" t="s">
        <v>183</v>
      </c>
      <c r="F73" t="s">
        <v>184</v>
      </c>
      <c r="G73">
        <v>2</v>
      </c>
      <c r="H73">
        <v>72</v>
      </c>
      <c r="I73" t="s">
        <v>35</v>
      </c>
      <c r="J73" s="18">
        <v>42626</v>
      </c>
      <c r="K73" s="18">
        <v>42657</v>
      </c>
      <c r="L73" t="s">
        <v>64</v>
      </c>
    </row>
    <row r="74" spans="1:12" x14ac:dyDescent="0.2">
      <c r="A74">
        <v>2282154</v>
      </c>
      <c r="B74" t="s">
        <v>185</v>
      </c>
      <c r="C74" t="s">
        <v>36</v>
      </c>
      <c r="D74" t="s">
        <v>186</v>
      </c>
      <c r="E74" t="s">
        <v>186</v>
      </c>
      <c r="G74">
        <v>2</v>
      </c>
      <c r="H74">
        <v>30</v>
      </c>
      <c r="I74" t="s">
        <v>39</v>
      </c>
      <c r="J74" s="18">
        <v>42672</v>
      </c>
      <c r="K74" s="18">
        <v>42654</v>
      </c>
      <c r="L74" t="s">
        <v>56</v>
      </c>
    </row>
    <row r="75" spans="1:12" x14ac:dyDescent="0.2">
      <c r="A75">
        <v>2284149</v>
      </c>
      <c r="B75" t="s">
        <v>185</v>
      </c>
      <c r="C75" t="s">
        <v>36</v>
      </c>
      <c r="D75" t="s">
        <v>187</v>
      </c>
      <c r="E75" t="s">
        <v>187</v>
      </c>
      <c r="G75">
        <v>2</v>
      </c>
      <c r="H75">
        <v>30</v>
      </c>
      <c r="I75" t="s">
        <v>39</v>
      </c>
      <c r="J75" s="18">
        <v>42689</v>
      </c>
      <c r="K75" s="18">
        <v>42668</v>
      </c>
      <c r="L75" t="s">
        <v>56</v>
      </c>
    </row>
    <row r="76" spans="1:12" x14ac:dyDescent="0.2">
      <c r="A76">
        <v>2282155</v>
      </c>
      <c r="B76" t="s">
        <v>185</v>
      </c>
      <c r="C76" t="s">
        <v>36</v>
      </c>
      <c r="D76" t="s">
        <v>188</v>
      </c>
      <c r="E76" t="s">
        <v>188</v>
      </c>
      <c r="G76">
        <v>2</v>
      </c>
      <c r="H76">
        <v>50</v>
      </c>
      <c r="I76" t="s">
        <v>39</v>
      </c>
      <c r="J76" s="18">
        <v>42672</v>
      </c>
      <c r="K76" s="18">
        <v>42654</v>
      </c>
      <c r="L76" t="s">
        <v>56</v>
      </c>
    </row>
    <row r="77" spans="1:12" x14ac:dyDescent="0.2">
      <c r="A77">
        <v>2284150</v>
      </c>
      <c r="B77" t="s">
        <v>185</v>
      </c>
      <c r="C77" t="s">
        <v>36</v>
      </c>
      <c r="D77" t="s">
        <v>189</v>
      </c>
      <c r="E77" t="s">
        <v>189</v>
      </c>
      <c r="G77">
        <v>2</v>
      </c>
      <c r="H77">
        <v>50</v>
      </c>
      <c r="I77" t="s">
        <v>39</v>
      </c>
      <c r="J77" s="18">
        <v>42689</v>
      </c>
      <c r="K77" s="18">
        <v>42668</v>
      </c>
      <c r="L77" t="s">
        <v>56</v>
      </c>
    </row>
    <row r="78" spans="1:12" x14ac:dyDescent="0.2">
      <c r="A78">
        <v>2282156</v>
      </c>
      <c r="B78" t="s">
        <v>185</v>
      </c>
      <c r="C78" t="s">
        <v>36</v>
      </c>
      <c r="D78" t="s">
        <v>190</v>
      </c>
      <c r="E78" t="s">
        <v>190</v>
      </c>
      <c r="G78">
        <v>2</v>
      </c>
      <c r="H78">
        <v>50</v>
      </c>
      <c r="I78" t="s">
        <v>39</v>
      </c>
      <c r="J78" s="18">
        <v>42672</v>
      </c>
      <c r="K78" s="18">
        <v>42654</v>
      </c>
      <c r="L78" t="s">
        <v>56</v>
      </c>
    </row>
    <row r="79" spans="1:12" x14ac:dyDescent="0.2">
      <c r="A79">
        <v>2282142</v>
      </c>
      <c r="B79" t="s">
        <v>185</v>
      </c>
      <c r="C79" t="s">
        <v>36</v>
      </c>
      <c r="D79" t="s">
        <v>191</v>
      </c>
      <c r="E79" t="s">
        <v>191</v>
      </c>
      <c r="G79">
        <v>2</v>
      </c>
      <c r="H79">
        <v>60</v>
      </c>
      <c r="I79" t="s">
        <v>39</v>
      </c>
      <c r="J79" s="18">
        <v>42672</v>
      </c>
      <c r="K79" s="18">
        <v>42654</v>
      </c>
      <c r="L79" t="s">
        <v>56</v>
      </c>
    </row>
    <row r="80" spans="1:12" x14ac:dyDescent="0.2">
      <c r="A80">
        <v>2284151</v>
      </c>
      <c r="B80" t="s">
        <v>185</v>
      </c>
      <c r="C80" t="s">
        <v>36</v>
      </c>
      <c r="D80" t="s">
        <v>192</v>
      </c>
      <c r="E80" t="s">
        <v>192</v>
      </c>
      <c r="G80">
        <v>2</v>
      </c>
      <c r="H80">
        <v>70</v>
      </c>
      <c r="I80" t="s">
        <v>39</v>
      </c>
      <c r="J80" s="18">
        <v>42689</v>
      </c>
      <c r="K80" s="18">
        <v>42668</v>
      </c>
      <c r="L80" t="s">
        <v>56</v>
      </c>
    </row>
    <row r="81" spans="1:12" x14ac:dyDescent="0.2">
      <c r="A81">
        <v>2284152</v>
      </c>
      <c r="B81" t="s">
        <v>185</v>
      </c>
      <c r="C81" t="s">
        <v>36</v>
      </c>
      <c r="D81" t="s">
        <v>193</v>
      </c>
      <c r="E81" t="s">
        <v>193</v>
      </c>
      <c r="G81">
        <v>2</v>
      </c>
      <c r="H81">
        <v>70</v>
      </c>
      <c r="I81" t="s">
        <v>39</v>
      </c>
      <c r="J81" s="18">
        <v>42689</v>
      </c>
      <c r="K81" s="18">
        <v>42668</v>
      </c>
      <c r="L81" t="s">
        <v>56</v>
      </c>
    </row>
    <row r="82" spans="1:12" x14ac:dyDescent="0.2">
      <c r="A82">
        <v>2282157</v>
      </c>
      <c r="B82" t="s">
        <v>185</v>
      </c>
      <c r="C82" t="s">
        <v>36</v>
      </c>
      <c r="D82" t="s">
        <v>194</v>
      </c>
      <c r="E82" t="s">
        <v>194</v>
      </c>
      <c r="G82">
        <v>2</v>
      </c>
      <c r="H82">
        <v>70</v>
      </c>
      <c r="I82" t="s">
        <v>39</v>
      </c>
      <c r="J82" s="18">
        <v>42672</v>
      </c>
      <c r="K82" s="18">
        <v>42654</v>
      </c>
      <c r="L82" t="s">
        <v>56</v>
      </c>
    </row>
    <row r="83" spans="1:12" x14ac:dyDescent="0.2">
      <c r="A83">
        <v>2282853</v>
      </c>
      <c r="B83" t="s">
        <v>37</v>
      </c>
      <c r="C83" t="s">
        <v>40</v>
      </c>
      <c r="D83" t="s">
        <v>38</v>
      </c>
      <c r="E83" t="s">
        <v>195</v>
      </c>
      <c r="G83">
        <v>2</v>
      </c>
      <c r="H83">
        <v>35</v>
      </c>
      <c r="I83" t="s">
        <v>35</v>
      </c>
      <c r="J83" s="18">
        <v>42663</v>
      </c>
      <c r="K83" s="18">
        <v>42674</v>
      </c>
      <c r="L83" t="s">
        <v>56</v>
      </c>
    </row>
    <row r="84" spans="1:12" x14ac:dyDescent="0.2">
      <c r="A84">
        <v>2282855</v>
      </c>
      <c r="B84" t="s">
        <v>37</v>
      </c>
      <c r="C84" t="s">
        <v>40</v>
      </c>
      <c r="D84" t="s">
        <v>38</v>
      </c>
      <c r="E84" t="s">
        <v>196</v>
      </c>
      <c r="F84" t="s">
        <v>197</v>
      </c>
      <c r="G84">
        <v>2</v>
      </c>
      <c r="H84">
        <v>50</v>
      </c>
      <c r="I84" t="s">
        <v>35</v>
      </c>
      <c r="J84" s="18">
        <v>42663</v>
      </c>
      <c r="K84" s="18">
        <v>42674</v>
      </c>
      <c r="L84" t="s">
        <v>56</v>
      </c>
    </row>
    <row r="85" spans="1:12" x14ac:dyDescent="0.2">
      <c r="A85">
        <v>2282858</v>
      </c>
      <c r="B85" t="s">
        <v>37</v>
      </c>
      <c r="C85" t="s">
        <v>40</v>
      </c>
      <c r="D85" t="s">
        <v>38</v>
      </c>
      <c r="E85" t="s">
        <v>198</v>
      </c>
      <c r="F85" t="s">
        <v>199</v>
      </c>
      <c r="G85">
        <v>2</v>
      </c>
      <c r="H85">
        <v>70</v>
      </c>
      <c r="I85" t="s">
        <v>35</v>
      </c>
      <c r="J85" s="18">
        <v>42663</v>
      </c>
      <c r="K85" s="18">
        <v>42674</v>
      </c>
      <c r="L85" t="s">
        <v>56</v>
      </c>
    </row>
    <row r="86" spans="1:12" x14ac:dyDescent="0.2">
      <c r="A86">
        <v>2283373</v>
      </c>
      <c r="B86" t="s">
        <v>41</v>
      </c>
      <c r="C86" t="s">
        <v>42</v>
      </c>
      <c r="D86" t="s">
        <v>200</v>
      </c>
      <c r="E86" t="s">
        <v>201</v>
      </c>
      <c r="F86" t="s">
        <v>202</v>
      </c>
      <c r="G86">
        <v>2</v>
      </c>
      <c r="H86">
        <v>50</v>
      </c>
      <c r="I86" t="s">
        <v>35</v>
      </c>
      <c r="J86" s="18">
        <v>42704</v>
      </c>
      <c r="K86" s="18">
        <v>42677</v>
      </c>
      <c r="L86" t="s">
        <v>64</v>
      </c>
    </row>
    <row r="87" spans="1:12" x14ac:dyDescent="0.2">
      <c r="A87">
        <v>2284018</v>
      </c>
      <c r="B87" t="s">
        <v>41</v>
      </c>
      <c r="C87" t="s">
        <v>42</v>
      </c>
      <c r="D87" t="s">
        <v>38</v>
      </c>
      <c r="E87" t="s">
        <v>203</v>
      </c>
      <c r="F87" t="s">
        <v>204</v>
      </c>
      <c r="G87">
        <v>2</v>
      </c>
      <c r="H87">
        <v>30</v>
      </c>
      <c r="I87" t="s">
        <v>35</v>
      </c>
      <c r="J87" s="18">
        <v>42675</v>
      </c>
      <c r="K87" s="18">
        <v>42687</v>
      </c>
      <c r="L87" t="s">
        <v>56</v>
      </c>
    </row>
    <row r="88" spans="1:12" x14ac:dyDescent="0.2">
      <c r="A88">
        <v>2282834</v>
      </c>
      <c r="B88" t="s">
        <v>41</v>
      </c>
      <c r="C88" t="s">
        <v>42</v>
      </c>
      <c r="D88" t="s">
        <v>38</v>
      </c>
      <c r="E88" t="s">
        <v>205</v>
      </c>
      <c r="F88" t="s">
        <v>206</v>
      </c>
      <c r="G88">
        <v>2</v>
      </c>
      <c r="H88">
        <v>70</v>
      </c>
      <c r="I88" t="s">
        <v>35</v>
      </c>
      <c r="J88" s="18">
        <v>42653</v>
      </c>
      <c r="K88" s="18">
        <v>42670</v>
      </c>
      <c r="L88" t="s">
        <v>56</v>
      </c>
    </row>
    <row r="89" spans="1:12" x14ac:dyDescent="0.2">
      <c r="A89">
        <v>2285009</v>
      </c>
      <c r="B89" t="s">
        <v>207</v>
      </c>
      <c r="C89" t="s">
        <v>208</v>
      </c>
      <c r="D89" t="s">
        <v>43</v>
      </c>
      <c r="E89" t="s">
        <v>106</v>
      </c>
      <c r="G89">
        <v>2</v>
      </c>
      <c r="H89">
        <v>30</v>
      </c>
      <c r="I89" t="s">
        <v>35</v>
      </c>
      <c r="J89" s="18">
        <v>42703</v>
      </c>
      <c r="K89" s="18">
        <v>42703</v>
      </c>
      <c r="L89" t="s">
        <v>56</v>
      </c>
    </row>
    <row r="90" spans="1:12" x14ac:dyDescent="0.2">
      <c r="A90">
        <v>2285008</v>
      </c>
      <c r="B90" t="s">
        <v>207</v>
      </c>
      <c r="C90" t="s">
        <v>208</v>
      </c>
      <c r="D90" t="s">
        <v>43</v>
      </c>
      <c r="E90" t="s">
        <v>108</v>
      </c>
      <c r="G90">
        <v>2</v>
      </c>
      <c r="H90">
        <v>45</v>
      </c>
      <c r="I90" t="s">
        <v>35</v>
      </c>
      <c r="J90" s="18">
        <v>42703</v>
      </c>
      <c r="K90" s="18">
        <v>42703</v>
      </c>
      <c r="L90" t="s">
        <v>56</v>
      </c>
    </row>
    <row r="91" spans="1:12" x14ac:dyDescent="0.2">
      <c r="A91">
        <v>2285007</v>
      </c>
      <c r="B91" t="s">
        <v>207</v>
      </c>
      <c r="C91" t="s">
        <v>208</v>
      </c>
      <c r="D91" t="s">
        <v>43</v>
      </c>
      <c r="E91" t="s">
        <v>209</v>
      </c>
      <c r="G91">
        <v>2</v>
      </c>
      <c r="H91">
        <v>70</v>
      </c>
      <c r="I91" t="s">
        <v>35</v>
      </c>
      <c r="J91" s="18">
        <v>42703</v>
      </c>
      <c r="K91" s="18">
        <v>42703</v>
      </c>
      <c r="L91" t="s">
        <v>56</v>
      </c>
    </row>
    <row r="92" spans="1:12" x14ac:dyDescent="0.2">
      <c r="A92">
        <v>2284397</v>
      </c>
      <c r="B92" t="s">
        <v>210</v>
      </c>
      <c r="C92" t="s">
        <v>211</v>
      </c>
      <c r="D92" t="s">
        <v>43</v>
      </c>
      <c r="E92" t="s">
        <v>212</v>
      </c>
      <c r="G92">
        <v>2</v>
      </c>
      <c r="H92">
        <v>30</v>
      </c>
      <c r="I92" t="s">
        <v>35</v>
      </c>
      <c r="J92" s="18">
        <v>42688</v>
      </c>
      <c r="K92" s="18">
        <v>42689</v>
      </c>
      <c r="L92" t="s">
        <v>56</v>
      </c>
    </row>
    <row r="93" spans="1:12" x14ac:dyDescent="0.2">
      <c r="A93">
        <v>2284396</v>
      </c>
      <c r="B93" t="s">
        <v>210</v>
      </c>
      <c r="C93" t="s">
        <v>211</v>
      </c>
      <c r="D93" t="s">
        <v>43</v>
      </c>
      <c r="E93" t="s">
        <v>213</v>
      </c>
      <c r="G93">
        <v>2</v>
      </c>
      <c r="H93">
        <v>50</v>
      </c>
      <c r="I93" t="s">
        <v>35</v>
      </c>
      <c r="J93" s="18">
        <v>42688</v>
      </c>
      <c r="K93" s="18">
        <v>42689</v>
      </c>
      <c r="L93" t="s">
        <v>56</v>
      </c>
    </row>
    <row r="94" spans="1:12" x14ac:dyDescent="0.2">
      <c r="A94">
        <v>2284395</v>
      </c>
      <c r="B94" t="s">
        <v>210</v>
      </c>
      <c r="C94" t="s">
        <v>211</v>
      </c>
      <c r="D94" t="s">
        <v>43</v>
      </c>
      <c r="E94" t="s">
        <v>214</v>
      </c>
      <c r="G94">
        <v>2</v>
      </c>
      <c r="H94">
        <v>60</v>
      </c>
      <c r="I94" t="s">
        <v>35</v>
      </c>
      <c r="J94" s="18">
        <v>42688</v>
      </c>
      <c r="K94" s="18">
        <v>42689</v>
      </c>
      <c r="L94" t="s">
        <v>56</v>
      </c>
    </row>
    <row r="95" spans="1:12" x14ac:dyDescent="0.2">
      <c r="A95">
        <v>2284795</v>
      </c>
      <c r="B95" t="s">
        <v>215</v>
      </c>
      <c r="C95" t="s">
        <v>216</v>
      </c>
      <c r="D95" t="s">
        <v>38</v>
      </c>
      <c r="E95" t="s">
        <v>217</v>
      </c>
      <c r="G95">
        <v>2</v>
      </c>
      <c r="H95">
        <v>30</v>
      </c>
      <c r="I95" t="s">
        <v>35</v>
      </c>
      <c r="J95" s="18">
        <v>42679</v>
      </c>
      <c r="K95" s="18">
        <v>42697</v>
      </c>
      <c r="L95" t="s">
        <v>74</v>
      </c>
    </row>
    <row r="96" spans="1:12" x14ac:dyDescent="0.2">
      <c r="A96">
        <v>2284796</v>
      </c>
      <c r="B96" t="s">
        <v>215</v>
      </c>
      <c r="C96" t="s">
        <v>216</v>
      </c>
      <c r="D96" t="s">
        <v>38</v>
      </c>
      <c r="E96" t="s">
        <v>218</v>
      </c>
      <c r="G96">
        <v>2</v>
      </c>
      <c r="H96">
        <v>40</v>
      </c>
      <c r="I96" t="s">
        <v>35</v>
      </c>
      <c r="J96" s="18">
        <v>42679</v>
      </c>
      <c r="K96" s="18">
        <v>42697</v>
      </c>
      <c r="L96" t="s">
        <v>74</v>
      </c>
    </row>
    <row r="97" spans="1:12" x14ac:dyDescent="0.2">
      <c r="A97">
        <v>2284801</v>
      </c>
      <c r="B97" t="s">
        <v>215</v>
      </c>
      <c r="C97" t="s">
        <v>216</v>
      </c>
      <c r="D97" t="s">
        <v>38</v>
      </c>
      <c r="E97" t="s">
        <v>219</v>
      </c>
      <c r="G97">
        <v>2</v>
      </c>
      <c r="H97">
        <v>70</v>
      </c>
      <c r="I97" t="s">
        <v>35</v>
      </c>
      <c r="J97" s="18">
        <v>42679</v>
      </c>
      <c r="K97" s="18">
        <v>42697</v>
      </c>
      <c r="L97" t="s">
        <v>74</v>
      </c>
    </row>
    <row r="98" spans="1:12" x14ac:dyDescent="0.2">
      <c r="A98">
        <v>2270696</v>
      </c>
      <c r="B98" t="s">
        <v>220</v>
      </c>
      <c r="C98" t="s">
        <v>221</v>
      </c>
      <c r="D98" t="s">
        <v>222</v>
      </c>
      <c r="E98" t="s">
        <v>222</v>
      </c>
      <c r="G98">
        <v>2</v>
      </c>
      <c r="H98">
        <v>70</v>
      </c>
      <c r="I98" t="s">
        <v>35</v>
      </c>
      <c r="J98" s="18">
        <v>42522</v>
      </c>
      <c r="K98" s="18">
        <v>42544</v>
      </c>
      <c r="L98" t="s">
        <v>56</v>
      </c>
    </row>
    <row r="99" spans="1:12" x14ac:dyDescent="0.2">
      <c r="A99">
        <v>2281691</v>
      </c>
      <c r="B99" t="s">
        <v>220</v>
      </c>
      <c r="C99" t="s">
        <v>221</v>
      </c>
      <c r="D99" t="s">
        <v>223</v>
      </c>
      <c r="E99" t="s">
        <v>223</v>
      </c>
      <c r="G99">
        <v>2</v>
      </c>
      <c r="H99">
        <v>70</v>
      </c>
      <c r="I99" t="s">
        <v>35</v>
      </c>
      <c r="J99" s="18">
        <v>42668</v>
      </c>
      <c r="K99" s="18">
        <v>42660</v>
      </c>
      <c r="L99" t="s">
        <v>56</v>
      </c>
    </row>
    <row r="100" spans="1:12" x14ac:dyDescent="0.2">
      <c r="A100">
        <v>2283580</v>
      </c>
      <c r="B100" t="s">
        <v>220</v>
      </c>
      <c r="C100" t="s">
        <v>221</v>
      </c>
      <c r="D100" t="s">
        <v>224</v>
      </c>
      <c r="E100" t="s">
        <v>224</v>
      </c>
      <c r="G100">
        <v>2</v>
      </c>
      <c r="H100">
        <v>70</v>
      </c>
      <c r="I100" t="s">
        <v>35</v>
      </c>
      <c r="J100" s="18">
        <v>42675</v>
      </c>
      <c r="K100" s="18">
        <v>42681</v>
      </c>
      <c r="L100" t="s">
        <v>56</v>
      </c>
    </row>
    <row r="101" spans="1:12" x14ac:dyDescent="0.2">
      <c r="A101">
        <v>2285163</v>
      </c>
      <c r="B101" t="s">
        <v>225</v>
      </c>
      <c r="C101" t="s">
        <v>226</v>
      </c>
      <c r="D101" t="s">
        <v>38</v>
      </c>
      <c r="E101" t="s">
        <v>227</v>
      </c>
      <c r="G101">
        <v>2</v>
      </c>
      <c r="H101">
        <v>30</v>
      </c>
      <c r="I101" t="s">
        <v>35</v>
      </c>
      <c r="J101" s="18">
        <v>42668</v>
      </c>
      <c r="K101" s="18">
        <v>42705</v>
      </c>
      <c r="L101" t="s">
        <v>64</v>
      </c>
    </row>
    <row r="102" spans="1:12" x14ac:dyDescent="0.2">
      <c r="A102">
        <v>2285162</v>
      </c>
      <c r="B102" t="s">
        <v>225</v>
      </c>
      <c r="C102" t="s">
        <v>226</v>
      </c>
      <c r="D102" t="s">
        <v>38</v>
      </c>
      <c r="E102" t="s">
        <v>228</v>
      </c>
      <c r="G102">
        <v>2</v>
      </c>
      <c r="H102">
        <v>45</v>
      </c>
      <c r="I102" t="s">
        <v>35</v>
      </c>
      <c r="J102" s="18">
        <v>42668</v>
      </c>
      <c r="K102" s="18">
        <v>42705</v>
      </c>
      <c r="L102" t="s">
        <v>64</v>
      </c>
    </row>
    <row r="103" spans="1:12" x14ac:dyDescent="0.2">
      <c r="A103">
        <v>2285161</v>
      </c>
      <c r="B103" t="s">
        <v>225</v>
      </c>
      <c r="C103" t="s">
        <v>226</v>
      </c>
      <c r="D103" t="s">
        <v>38</v>
      </c>
      <c r="E103" t="s">
        <v>229</v>
      </c>
      <c r="G103">
        <v>2</v>
      </c>
      <c r="H103">
        <v>70</v>
      </c>
      <c r="I103" t="s">
        <v>35</v>
      </c>
      <c r="J103" s="18">
        <v>42668</v>
      </c>
      <c r="K103" s="18">
        <v>42705</v>
      </c>
      <c r="L103" t="s">
        <v>64</v>
      </c>
    </row>
    <row r="104" spans="1:12" x14ac:dyDescent="0.2">
      <c r="A104">
        <v>2283509</v>
      </c>
      <c r="B104" t="s">
        <v>124</v>
      </c>
      <c r="C104" t="s">
        <v>125</v>
      </c>
      <c r="D104" t="s">
        <v>43</v>
      </c>
      <c r="E104" t="s">
        <v>230</v>
      </c>
      <c r="G104">
        <v>2</v>
      </c>
      <c r="H104">
        <v>30</v>
      </c>
      <c r="I104" t="s">
        <v>35</v>
      </c>
      <c r="J104" s="18">
        <v>42680</v>
      </c>
      <c r="K104" s="18">
        <v>42680</v>
      </c>
      <c r="L104" t="s">
        <v>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3A2ECC659B7C48AB0AD61B3802BD54" ma:contentTypeVersion="0" ma:contentTypeDescription="Create a new document." ma:contentTypeScope="" ma:versionID="487f792cfc71e9ac117cc3d1b24b1a8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48F37F-E7D8-425B-9A6A-16FD81C18C82}"/>
</file>

<file path=customXml/itemProps2.xml><?xml version="1.0" encoding="utf-8"?>
<ds:datastoreItem xmlns:ds="http://schemas.openxmlformats.org/officeDocument/2006/customXml" ds:itemID="{714FED52-84B0-4AED-BA40-040DC8A611B5}"/>
</file>

<file path=customXml/itemProps3.xml><?xml version="1.0" encoding="utf-8"?>
<ds:datastoreItem xmlns:ds="http://schemas.openxmlformats.org/officeDocument/2006/customXml" ds:itemID="{30D0B745-7501-470B-8C66-2E58812E28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Savings Calc</vt:lpstr>
      <vt:lpstr>ENERGY STAR QPL 2016</vt:lpstr>
      <vt:lpstr>'Savings Calc'!_ftn1</vt:lpstr>
      <vt:lpstr>'Savings Calc'!_ftn2</vt:lpstr>
      <vt:lpstr>'Savings Calc'!_ftnref1</vt:lpstr>
      <vt:lpstr>'Savings Calc'!_ftnref2</vt:lpstr>
    </vt:vector>
  </TitlesOfParts>
  <Company>VEIC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Dent</dc:creator>
  <cp:lastModifiedBy>Bradley D. Williams</cp:lastModifiedBy>
  <dcterms:created xsi:type="dcterms:W3CDTF">2012-11-01T16:36:13Z</dcterms:created>
  <dcterms:modified xsi:type="dcterms:W3CDTF">2016-12-21T17:37:18Z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0x010100083A2ECC659B7C48AB0AD61B3802BD54</vt:lpwstr>
  </property>
</Properties>
</file>