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:\apparker\2_External TRM Work\Missouri\Characterizations\Low Impact\R2\Electronically Commutated Motors (ECM) for Walk-in and Reach-in Coolers  Freezers\"/>
    </mc:Choice>
  </mc:AlternateContent>
  <bookViews>
    <workbookView xWindow="0" yWindow="0" windowWidth="24000" windowHeight="9135"/>
  </bookViews>
  <sheets>
    <sheet name="Sheet1" sheetId="1" r:id="rId1"/>
  </sheets>
  <externalReferences>
    <externalReference r:id="rId2"/>
    <externalReference r:id="rId3"/>
  </externalReferences>
  <definedNames>
    <definedName name="AOSmith_COP">[1]FieldData!$K$23:$K$39</definedName>
    <definedName name="ATI_COP">[1]FieldData!$M$23:$M$39</definedName>
    <definedName name="Baseline_COP_Large">[1]FieldData!$O$23:$O$39</definedName>
    <definedName name="Baseline_COP_Small">[1]FieldData!$N$23:$N$39</definedName>
    <definedName name="BuildingType">'[2]Drop down lists'!$G$3:$G$29</definedName>
    <definedName name="Category">'[2]Drop down lists'!$C$2:$C$23</definedName>
    <definedName name="Cp_wtr">[1]constants!$B$24</definedName>
    <definedName name="CZ">'[2]Drop down lists'!$A$2:$A$18</definedName>
    <definedName name="DlyWtrDemand">[1]constants!$B$18</definedName>
    <definedName name="GE_COP">[1]FieldData!$J$23:$J$39</definedName>
    <definedName name="LoadShapes">#REF!</definedName>
    <definedName name="Rheem_COP">[1]FieldData!$L$23:$L$39</definedName>
    <definedName name="rho_wtr">[1]constants!$B$21</definedName>
    <definedName name="std_dT_wtr">[1]constants!$B$23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2" i="1"/>
  <c r="I3" i="1"/>
  <c r="I4" i="1"/>
  <c r="I5" i="1"/>
  <c r="I6" i="1"/>
  <c r="I7" i="1"/>
  <c r="I2" i="1"/>
  <c r="H7" i="1"/>
  <c r="H6" i="1"/>
  <c r="H5" i="1"/>
  <c r="H4" i="1"/>
  <c r="H3" i="1"/>
  <c r="H2" i="1"/>
  <c r="E3" i="1"/>
  <c r="F3" i="1" s="1"/>
  <c r="E7" i="1"/>
  <c r="F7" i="1" s="1"/>
  <c r="E2" i="1"/>
  <c r="F2" i="1" s="1"/>
  <c r="D7" i="1"/>
  <c r="D6" i="1"/>
  <c r="E6" i="1" s="1"/>
  <c r="F6" i="1" s="1"/>
  <c r="D5" i="1"/>
  <c r="E5" i="1" s="1"/>
  <c r="F5" i="1" s="1"/>
  <c r="D4" i="1"/>
  <c r="E4" i="1" s="1"/>
  <c r="F4" i="1" s="1"/>
  <c r="D3" i="1"/>
  <c r="D2" i="1"/>
</calcChain>
</file>

<file path=xl/sharedStrings.xml><?xml version="1.0" encoding="utf-8"?>
<sst xmlns="http://schemas.openxmlformats.org/spreadsheetml/2006/main" count="137" uniqueCount="33">
  <si>
    <t>Average Peak kW</t>
  </si>
  <si>
    <t>Average Annual kWh</t>
  </si>
  <si>
    <t>Controller Savings, Percent</t>
  </si>
  <si>
    <t>Controller Avings</t>
  </si>
  <si>
    <t>ECM Savings</t>
  </si>
  <si>
    <t>Measure Description</t>
  </si>
  <si>
    <t>ECM for Walk-In Evaporator Fan with Controller - 16W</t>
  </si>
  <si>
    <t xml:space="preserve">ECM for Walk-In Evaporator Fan with Controller - 1/15HP + 1/20HP </t>
  </si>
  <si>
    <t>ECM for Walk-In Evaporator Fan with Controller - 1/5HP</t>
  </si>
  <si>
    <t>ECM for Walk-In Evaporator Fan with Controller - 1/3HP</t>
  </si>
  <si>
    <t>ECM for Walk-In Evaporator Fan with Controller - 1/2HP</t>
  </si>
  <si>
    <t>ECM for Walk-In Evaporator Fan with Controller - 3/4HP</t>
  </si>
  <si>
    <t>Controller Cost</t>
  </si>
  <si>
    <t>ECM Cost</t>
  </si>
  <si>
    <t>ECM kW</t>
  </si>
  <si>
    <t>Controller kW</t>
  </si>
  <si>
    <t>Climate Zone</t>
  </si>
  <si>
    <t>Savings Data</t>
  </si>
  <si>
    <t>Source: PG&amp;E workpaper:</t>
  </si>
  <si>
    <t>PGE3PREF126</t>
  </si>
  <si>
    <t>Measure 
Description</t>
  </si>
  <si>
    <t>kW
Peak Electric Demand Reduction</t>
  </si>
  <si>
    <t>kWh
Electric Savings</t>
  </si>
  <si>
    <t>CZ1</t>
  </si>
  <si>
    <t>CZ2</t>
  </si>
  <si>
    <t>CZ3</t>
  </si>
  <si>
    <t>CZ4</t>
  </si>
  <si>
    <t>CZ5</t>
  </si>
  <si>
    <t>CZ11</t>
  </si>
  <si>
    <t>CZ12</t>
  </si>
  <si>
    <t>CZ13</t>
  </si>
  <si>
    <t>CZ16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</si>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</sst>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%"/>
    <numFmt numFmtId="166" formatCode="#,##0.0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9">
    <xf numFmtId="0" fontId="0" fillId="0" borderId="0" xfId="0"/>
    <xf numFmtId="164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166" fontId="2" fillId="0" borderId="2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/>
    </xf>
    <xf numFmtId="164" fontId="2" fillId="3" borderId="2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165" fontId="2" fillId="3" borderId="2" xfId="0" applyNumberFormat="1" applyFont="1" applyFill="1" applyBorder="1" applyAlignment="1">
      <alignment horizontal="center" vertical="center"/>
    </xf>
    <xf numFmtId="166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 vertical="center"/>
    </xf>
    <xf numFmtId="166" fontId="2" fillId="3" borderId="3" xfId="0" applyNumberFormat="1" applyFont="1" applyFill="1" applyBorder="1" applyAlignment="1">
      <alignment horizontal="center"/>
    </xf>
    <xf numFmtId="0" fontId="0" fillId="0" borderId="0" xfId="0" applyAlignment="1">
      <alignment wrapText="1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unningham\Desktop\Dropbox\SVP%202012%20program%20changes\SVP%20TRM\RTF\RTF_Res_HPWH_v1_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parker\Downloads\TRM108_EC-motor-with-controller-for-WI-cooler_v2-18-2014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easureTable"/>
      <sheetName val="ProData"/>
      <sheetName val="Measure_InputOutput"/>
      <sheetName val="LookupTable"/>
      <sheetName val="Presentation"/>
      <sheetName val="Provisional Study Plan"/>
      <sheetName val="CostData"/>
      <sheetName val="YrlyCOP"/>
      <sheetName val="Htg_Interactions"/>
      <sheetName val="analysis"/>
      <sheetName val="Grg_Dly"/>
      <sheetName val="Bsmnt_Dly"/>
      <sheetName val="Bsmnt_Hrly"/>
      <sheetName val="Grg_Mnthly"/>
      <sheetName val="OpPattern"/>
      <sheetName val="LabData"/>
      <sheetName val="FieldData"/>
      <sheetName val="Sites&amp;DailyFlow"/>
      <sheetName val="protos"/>
      <sheetName val="SEA-grg_grph"/>
      <sheetName val="constants"/>
      <sheetName val="Baseline"/>
      <sheetName val="Tbin_sumry"/>
      <sheetName val="SEEM"/>
      <sheetName val="SEEMinput"/>
      <sheetName val="SEEMoutput"/>
      <sheetName val="run_matrix"/>
      <sheetName val="ProCost 6th Plan Inputs"/>
      <sheetName val="Treatment Sites"/>
      <sheetName val="Install co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Tgrg U HPWH</v>
          </cell>
        </row>
      </sheetData>
      <sheetData sheetId="12">
        <row r="3">
          <cell r="B3" t="str">
            <v>Tout</v>
          </cell>
        </row>
      </sheetData>
      <sheetData sheetId="13">
        <row r="11">
          <cell r="A11">
            <v>1</v>
          </cell>
        </row>
      </sheetData>
      <sheetData sheetId="14"/>
      <sheetData sheetId="15"/>
      <sheetData sheetId="16"/>
      <sheetData sheetId="17">
        <row r="23">
          <cell r="N23">
            <v>0.93392789767285778</v>
          </cell>
          <cell r="O23">
            <v>0.90627475017002601</v>
          </cell>
        </row>
        <row r="24">
          <cell r="N24">
            <v>0.93069094396146457</v>
          </cell>
          <cell r="O24">
            <v>0.90151897549642956</v>
          </cell>
        </row>
        <row r="25">
          <cell r="N25">
            <v>0.92421703653867837</v>
          </cell>
          <cell r="O25">
            <v>0.89200742614923667</v>
          </cell>
        </row>
        <row r="26">
          <cell r="J26">
            <v>2.0028313844723362</v>
          </cell>
          <cell r="K26">
            <v>2.495654262557629</v>
          </cell>
          <cell r="L26">
            <v>1.2150348235554973</v>
          </cell>
          <cell r="M26">
            <v>2.3252941176470587</v>
          </cell>
          <cell r="N26">
            <v>0.91793054360578508</v>
          </cell>
          <cell r="O26">
            <v>0.882922397863527</v>
          </cell>
        </row>
        <row r="27">
          <cell r="J27">
            <v>1.845743521077799</v>
          </cell>
          <cell r="K27">
            <v>2.3928078906290544</v>
          </cell>
          <cell r="L27">
            <v>1.1261171010959532</v>
          </cell>
          <cell r="M27">
            <v>2.2576470588235296</v>
          </cell>
          <cell r="N27">
            <v>0.91126922169310587</v>
          </cell>
          <cell r="O27">
            <v>0.87298432745485088</v>
          </cell>
        </row>
        <row r="28">
          <cell r="J28">
            <v>1.6886556576832621</v>
          </cell>
          <cell r="K28">
            <v>2.2899615187004798</v>
          </cell>
          <cell r="L28">
            <v>1.0371993786364087</v>
          </cell>
          <cell r="M28">
            <v>2.19</v>
          </cell>
          <cell r="N28">
            <v>0.90460628626378614</v>
          </cell>
          <cell r="O28">
            <v>0.86304059633559838</v>
          </cell>
        </row>
        <row r="29">
          <cell r="J29">
            <v>1.5315677942887251</v>
          </cell>
          <cell r="K29">
            <v>2.1759607083081343</v>
          </cell>
          <cell r="L29">
            <v>0.94828165617686422</v>
          </cell>
          <cell r="M29">
            <v>2.1223529411764703</v>
          </cell>
          <cell r="N29">
            <v>0.89832140684753337</v>
          </cell>
          <cell r="O29">
            <v>0.85396122876046521</v>
          </cell>
        </row>
        <row r="30">
          <cell r="J30">
            <v>1.3744799308941884</v>
          </cell>
          <cell r="K30">
            <v>2.0619598979157887</v>
          </cell>
          <cell r="L30">
            <v>0.85936393371731989</v>
          </cell>
          <cell r="M30">
            <v>2.0547058823529412</v>
          </cell>
          <cell r="N30">
            <v>0.89166331196813553</v>
          </cell>
          <cell r="O30">
            <v>0.84403447977294188</v>
          </cell>
        </row>
        <row r="31">
          <cell r="J31">
            <v>1.2173920674996515</v>
          </cell>
          <cell r="K31">
            <v>1.9136348543378014</v>
          </cell>
          <cell r="L31">
            <v>0.77044621125777546</v>
          </cell>
          <cell r="M31">
            <v>1.9870588235294118</v>
          </cell>
          <cell r="N31">
            <v>0.88537359200196086</v>
          </cell>
          <cell r="O31">
            <v>0.83493813006607942</v>
          </cell>
        </row>
        <row r="32">
          <cell r="J32">
            <v>0.92851564064060843</v>
          </cell>
          <cell r="K32">
            <v>1.4879884753854029</v>
          </cell>
          <cell r="L32">
            <v>0.74535989956531479</v>
          </cell>
          <cell r="M32">
            <v>1.9194117647058824</v>
          </cell>
          <cell r="N32">
            <v>0.87908548555242694</v>
          </cell>
          <cell r="O32">
            <v>0.82584744106979335</v>
          </cell>
        </row>
        <row r="33">
          <cell r="J33">
            <v>0.81983861131123226</v>
          </cell>
          <cell r="K33">
            <v>0.98626630748225363</v>
          </cell>
          <cell r="L33">
            <v>0.72027358787285412</v>
          </cell>
          <cell r="M33">
            <v>1.851764705882353</v>
          </cell>
          <cell r="N33">
            <v>0.87242577715638836</v>
          </cell>
          <cell r="O33">
            <v>0.81591503137169363</v>
          </cell>
        </row>
        <row r="34">
          <cell r="J34">
            <v>0.79865275762069754</v>
          </cell>
          <cell r="K34">
            <v>0.9040745877579639</v>
          </cell>
          <cell r="L34">
            <v>0.7</v>
          </cell>
          <cell r="M34">
            <v>1.7841176470588236</v>
          </cell>
          <cell r="N34">
            <v>0.86595186973360216</v>
          </cell>
          <cell r="O34">
            <v>0.80640348202450085</v>
          </cell>
        </row>
        <row r="35">
          <cell r="J35">
            <v>0.79365275762069754</v>
          </cell>
          <cell r="K35">
            <v>0.89907458775796389</v>
          </cell>
          <cell r="L35">
            <v>0.69499999999999995</v>
          </cell>
          <cell r="M35">
            <v>1.716470588235294</v>
          </cell>
          <cell r="N35">
            <v>0.85947796231081586</v>
          </cell>
          <cell r="O35">
            <v>0.79689193267730796</v>
          </cell>
        </row>
        <row r="36">
          <cell r="J36">
            <v>0.78865275762069753</v>
          </cell>
          <cell r="K36">
            <v>0.89407458775796389</v>
          </cell>
          <cell r="L36">
            <v>0.69</v>
          </cell>
          <cell r="N36">
            <v>0.85300405488802955</v>
          </cell>
          <cell r="O36">
            <v>0.78738038333011506</v>
          </cell>
        </row>
        <row r="37">
          <cell r="J37">
            <v>0.78365275762069753</v>
          </cell>
          <cell r="K37">
            <v>0.88907458775796389</v>
          </cell>
          <cell r="L37">
            <v>0.68499999999999994</v>
          </cell>
          <cell r="N37">
            <v>0.84653014746524335</v>
          </cell>
          <cell r="O37">
            <v>0.77786883398292217</v>
          </cell>
        </row>
        <row r="38">
          <cell r="J38">
            <v>0.77865275762069752</v>
          </cell>
          <cell r="K38">
            <v>0.88407458775796388</v>
          </cell>
          <cell r="L38">
            <v>0.67999999999999994</v>
          </cell>
          <cell r="N38">
            <v>0.84005624004245716</v>
          </cell>
          <cell r="O38">
            <v>0.76835728463572939</v>
          </cell>
        </row>
        <row r="39">
          <cell r="J39">
            <v>0</v>
          </cell>
          <cell r="K39">
            <v>0</v>
          </cell>
          <cell r="L39">
            <v>0</v>
          </cell>
          <cell r="N39">
            <v>0.83681928633106395</v>
          </cell>
          <cell r="O39">
            <v>0.76360150996213294</v>
          </cell>
        </row>
      </sheetData>
      <sheetData sheetId="18"/>
      <sheetData sheetId="19"/>
      <sheetData sheetId="20"/>
      <sheetData sheetId="21">
        <row r="18">
          <cell r="B18">
            <v>45.387215831451783</v>
          </cell>
        </row>
        <row r="21">
          <cell r="B21">
            <v>8.2040000000000006</v>
          </cell>
        </row>
        <row r="23">
          <cell r="B23">
            <v>72.5</v>
          </cell>
        </row>
        <row r="24">
          <cell r="B24">
            <v>0.99789815612013999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Savings Data"/>
      <sheetName val="Drop down lists"/>
    </sheetNames>
    <sheetDataSet>
      <sheetData sheetId="0"/>
      <sheetData sheetId="1"/>
      <sheetData sheetId="2">
        <row r="2">
          <cell r="A2" t="str">
            <v>All</v>
          </cell>
          <cell r="C2" t="str">
            <v>Res Clothes Washers</v>
          </cell>
        </row>
        <row r="3">
          <cell r="A3" t="str">
            <v>CZ01</v>
          </cell>
          <cell r="C3" t="str">
            <v>Res Cooling</v>
          </cell>
          <cell r="G3" t="str">
            <v>NA</v>
          </cell>
        </row>
        <row r="4">
          <cell r="A4" t="str">
            <v>CZ02</v>
          </cell>
          <cell r="C4" t="str">
            <v>Res Dishwashers</v>
          </cell>
          <cell r="G4" t="str">
            <v>Assembly</v>
          </cell>
        </row>
        <row r="5">
          <cell r="A5" t="str">
            <v>CZ03</v>
          </cell>
          <cell r="C5" t="str">
            <v>Res Electronics</v>
          </cell>
          <cell r="G5" t="str">
            <v>Primary School</v>
          </cell>
        </row>
        <row r="6">
          <cell r="A6" t="str">
            <v>CZ04</v>
          </cell>
          <cell r="C6" t="str">
            <v>Res Heating</v>
          </cell>
          <cell r="G6" t="str">
            <v>Secondary School</v>
          </cell>
        </row>
        <row r="7">
          <cell r="A7" t="str">
            <v>CZ05</v>
          </cell>
          <cell r="C7" t="str">
            <v>Res Lighting</v>
          </cell>
          <cell r="G7" t="str">
            <v>Community College</v>
          </cell>
        </row>
        <row r="8">
          <cell r="A8" t="str">
            <v>CZ06</v>
          </cell>
          <cell r="C8" t="str">
            <v>Res Pool Pump</v>
          </cell>
          <cell r="G8" t="str">
            <v>University</v>
          </cell>
        </row>
        <row r="9">
          <cell r="A9" t="str">
            <v>CZ07</v>
          </cell>
          <cell r="C9" t="str">
            <v>Res Refrigeration</v>
          </cell>
          <cell r="G9" t="str">
            <v>Relocatable Classroom</v>
          </cell>
        </row>
        <row r="10">
          <cell r="A10" t="str">
            <v>CZ08</v>
          </cell>
          <cell r="C10" t="str">
            <v>Res Shell</v>
          </cell>
          <cell r="G10" t="str">
            <v>Grocery</v>
          </cell>
        </row>
        <row r="11">
          <cell r="A11" t="str">
            <v>CZ09</v>
          </cell>
          <cell r="C11" t="str">
            <v>Res Water Heating</v>
          </cell>
          <cell r="G11" t="str">
            <v>Hospital</v>
          </cell>
        </row>
        <row r="12">
          <cell r="A12" t="str">
            <v>CZ10</v>
          </cell>
          <cell r="C12" t="str">
            <v>Res Comprehensive</v>
          </cell>
          <cell r="G12" t="str">
            <v>Nursing Home</v>
          </cell>
        </row>
        <row r="13">
          <cell r="A13" t="str">
            <v>CZ11</v>
          </cell>
          <cell r="C13" t="str">
            <v>Non-Res Cooking</v>
          </cell>
          <cell r="G13" t="str">
            <v>Hotel</v>
          </cell>
        </row>
        <row r="14">
          <cell r="A14" t="str">
            <v>CZ12</v>
          </cell>
          <cell r="C14" t="str">
            <v>Non-Res Cooling</v>
          </cell>
          <cell r="G14" t="str">
            <v>Motel</v>
          </cell>
        </row>
        <row r="15">
          <cell r="A15" t="str">
            <v>CZ13</v>
          </cell>
          <cell r="C15" t="str">
            <v>Non-Res Heating</v>
          </cell>
          <cell r="G15" t="str">
            <v>Bio/Tech Manufacturing</v>
          </cell>
        </row>
        <row r="16">
          <cell r="A16" t="str">
            <v>CZ14</v>
          </cell>
          <cell r="C16" t="str">
            <v>Non-Res Lighting</v>
          </cell>
          <cell r="G16" t="str">
            <v>Light Industrial Manuf.</v>
          </cell>
        </row>
        <row r="17">
          <cell r="A17" t="str">
            <v>CZ15</v>
          </cell>
          <cell r="C17" t="str">
            <v>Non-Res Motors</v>
          </cell>
          <cell r="G17" t="str">
            <v>Large Office</v>
          </cell>
        </row>
        <row r="18">
          <cell r="A18" t="str">
            <v>CZ16</v>
          </cell>
          <cell r="C18" t="str">
            <v>Non-Res Pumps</v>
          </cell>
          <cell r="G18" t="str">
            <v>Small Office</v>
          </cell>
        </row>
        <row r="19">
          <cell r="C19" t="str">
            <v>Non-Res Refrigeration</v>
          </cell>
          <cell r="G19" t="str">
            <v>Sit-Down Restaurant</v>
          </cell>
        </row>
        <row r="20">
          <cell r="C20" t="str">
            <v>Non-Res Shell</v>
          </cell>
          <cell r="G20" t="str">
            <v>Fast-Food Restaurant</v>
          </cell>
        </row>
        <row r="21">
          <cell r="C21" t="str">
            <v>Non-Res Water Heating</v>
          </cell>
          <cell r="G21" t="str">
            <v>Department Store</v>
          </cell>
        </row>
        <row r="22">
          <cell r="C22" t="str">
            <v>Non Res Process</v>
          </cell>
          <cell r="G22" t="str">
            <v>Big Box Retail</v>
          </cell>
        </row>
        <row r="23">
          <cell r="C23" t="str">
            <v>Non Res Comprehensive</v>
          </cell>
          <cell r="G23" t="str">
            <v>Small Retail</v>
          </cell>
        </row>
        <row r="24">
          <cell r="G24" t="str">
            <v>Conditioned Storage</v>
          </cell>
        </row>
        <row r="25">
          <cell r="G25" t="str">
            <v>Unconditioned Storage</v>
          </cell>
        </row>
        <row r="26">
          <cell r="G26" t="str">
            <v>Refrigerated Warehouse</v>
          </cell>
        </row>
        <row r="27">
          <cell r="G27" t="str">
            <v>Single Family Home</v>
          </cell>
        </row>
        <row r="28">
          <cell r="G28" t="str">
            <v>Multifamily Home</v>
          </cell>
        </row>
        <row r="29">
          <cell r="G29" t="str">
            <v>Double-Wide Mobile Home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72"/>
  <sheetViews>
    <sheetView tabSelected="1" workbookViewId="0">
      <selection activeCell="H11" sqref="H11"/>
    </sheetView>
  </sheetViews>
  <sheetFormatPr defaultRowHeight="15" x14ac:dyDescent="0.25"/>
  <cols>
    <col min="1" max="1" width="58.28515625" bestFit="1" customWidth="1"/>
    <col min="3" max="3" width="10.7109375" customWidth="1"/>
    <col min="4" max="4" width="10.28515625" customWidth="1"/>
    <col min="5" max="5" width="10.140625" customWidth="1"/>
    <col min="7" max="7" width="10.140625" customWidth="1"/>
    <col min="9" max="9" width="9.140625" customWidth="1"/>
    <col min="10" max="10" width="12" bestFit="1" customWidth="1"/>
  </cols>
  <sheetData>
    <row r="1" spans="1:10" ht="39.75" thickBot="1" x14ac:dyDescent="0.3">
      <c r="A1" s="6" t="s">
        <v>5</v>
      </c>
      <c r="B1" s="6" t="s">
        <v>0</v>
      </c>
      <c r="C1" s="6" t="s">
        <v>1</v>
      </c>
      <c r="D1" s="7" t="s">
        <v>2</v>
      </c>
      <c r="E1" s="7" t="s">
        <v>3</v>
      </c>
      <c r="F1" s="7" t="s">
        <v>4</v>
      </c>
      <c r="G1" s="7" t="s">
        <v>12</v>
      </c>
      <c r="H1" s="7" t="s">
        <v>13</v>
      </c>
      <c r="I1" s="7" t="s">
        <v>14</v>
      </c>
      <c r="J1" s="7" t="s">
        <v>15</v>
      </c>
    </row>
    <row r="2" spans="1:10" ht="15.75" thickTop="1" x14ac:dyDescent="0.25">
      <c r="A2" s="4" t="s">
        <v>6</v>
      </c>
      <c r="B2" s="1">
        <v>7.082062511465409E-2</v>
      </c>
      <c r="C2" s="2">
        <v>620.3886760043697</v>
      </c>
      <c r="D2" s="3">
        <f>(C2-408)/C2</f>
        <v>0.34234776394092942</v>
      </c>
      <c r="E2" s="2">
        <f>D2*C2</f>
        <v>212.3886760043697</v>
      </c>
      <c r="F2" s="2">
        <f>C2-E2</f>
        <v>408</v>
      </c>
      <c r="G2" s="2">
        <v>291</v>
      </c>
      <c r="H2" s="2">
        <f>468-G2</f>
        <v>177</v>
      </c>
      <c r="I2" s="5">
        <f>F2/8760</f>
        <v>4.6575342465753428E-2</v>
      </c>
      <c r="J2" s="5">
        <f>B2-I2</f>
        <v>2.4245282648900662E-2</v>
      </c>
    </row>
    <row r="3" spans="1:10" x14ac:dyDescent="0.25">
      <c r="A3" s="8" t="s">
        <v>7</v>
      </c>
      <c r="B3" s="9">
        <v>0.15745993870161795</v>
      </c>
      <c r="C3" s="10">
        <v>1379.3490630261731</v>
      </c>
      <c r="D3" s="11">
        <f>(C3-1064)/C3</f>
        <v>0.22862165312551444</v>
      </c>
      <c r="E3" s="10">
        <f t="shared" ref="E3:E7" si="0">D3*C3</f>
        <v>315.3490630261731</v>
      </c>
      <c r="F3" s="10">
        <f t="shared" ref="F3:F7" si="1">C3-E3</f>
        <v>1064</v>
      </c>
      <c r="G3" s="10">
        <v>291</v>
      </c>
      <c r="H3" s="10">
        <f t="shared" ref="H3:H7" si="2">468-G3</f>
        <v>177</v>
      </c>
      <c r="I3" s="12">
        <f t="shared" ref="I3:I7" si="3">F3/8760</f>
        <v>0.12146118721461187</v>
      </c>
      <c r="J3" s="12">
        <f t="shared" ref="J3:J7" si="4">B3-I3</f>
        <v>3.5998751487006084E-2</v>
      </c>
    </row>
    <row r="4" spans="1:10" x14ac:dyDescent="0.25">
      <c r="A4" s="4" t="s">
        <v>8</v>
      </c>
      <c r="B4" s="1">
        <v>0.26585387257579868</v>
      </c>
      <c r="C4" s="2">
        <v>2328.8799237639964</v>
      </c>
      <c r="D4" s="3">
        <f>(C4-1409)/C4</f>
        <v>0.39498812900463437</v>
      </c>
      <c r="E4" s="2">
        <f t="shared" si="0"/>
        <v>919.87992376399643</v>
      </c>
      <c r="F4" s="2">
        <f t="shared" si="1"/>
        <v>1409</v>
      </c>
      <c r="G4" s="2">
        <v>291</v>
      </c>
      <c r="H4" s="2">
        <f t="shared" si="2"/>
        <v>177</v>
      </c>
      <c r="I4" s="5">
        <f t="shared" si="3"/>
        <v>0.16084474885844749</v>
      </c>
      <c r="J4" s="5">
        <f t="shared" si="4"/>
        <v>0.10500912371735119</v>
      </c>
    </row>
    <row r="5" spans="1:10" x14ac:dyDescent="0.25">
      <c r="A5" s="8" t="s">
        <v>9</v>
      </c>
      <c r="B5" s="9">
        <v>0.40157087438605821</v>
      </c>
      <c r="C5" s="10">
        <v>3517.7608596218702</v>
      </c>
      <c r="D5" s="11">
        <f>(C5-1994)/C5</f>
        <v>0.43316215070562292</v>
      </c>
      <c r="E5" s="10">
        <f t="shared" si="0"/>
        <v>1523.7608596218702</v>
      </c>
      <c r="F5" s="10">
        <f t="shared" si="1"/>
        <v>1994</v>
      </c>
      <c r="G5" s="10">
        <v>291</v>
      </c>
      <c r="H5" s="10">
        <f t="shared" si="2"/>
        <v>177</v>
      </c>
      <c r="I5" s="12">
        <f t="shared" si="3"/>
        <v>0.2276255707762557</v>
      </c>
      <c r="J5" s="12">
        <f t="shared" si="4"/>
        <v>0.17394530360980251</v>
      </c>
    </row>
    <row r="6" spans="1:10" x14ac:dyDescent="0.25">
      <c r="A6" s="4" t="s">
        <v>10</v>
      </c>
      <c r="B6" s="1">
        <v>0.55260974170368327</v>
      </c>
      <c r="C6" s="2">
        <v>4840.8613373242652</v>
      </c>
      <c r="D6" s="3">
        <f>(C6-2558)/C6</f>
        <v>0.47158164182948742</v>
      </c>
      <c r="E6" s="2">
        <f t="shared" si="0"/>
        <v>2282.8613373242652</v>
      </c>
      <c r="F6" s="2">
        <f t="shared" si="1"/>
        <v>2558</v>
      </c>
      <c r="G6" s="2">
        <v>291</v>
      </c>
      <c r="H6" s="2">
        <f t="shared" si="2"/>
        <v>177</v>
      </c>
      <c r="I6" s="5">
        <f t="shared" si="3"/>
        <v>0.2920091324200913</v>
      </c>
      <c r="J6" s="5">
        <f t="shared" si="4"/>
        <v>0.26060060928359197</v>
      </c>
    </row>
    <row r="7" spans="1:10" x14ac:dyDescent="0.25">
      <c r="A7" s="13" t="s">
        <v>11</v>
      </c>
      <c r="B7" s="14">
        <v>0.71070308049229369</v>
      </c>
      <c r="C7" s="15">
        <v>6225.7589851124922</v>
      </c>
      <c r="D7" s="16">
        <f>(C7-2782)/C7</f>
        <v>0.55314685219062776</v>
      </c>
      <c r="E7" s="15">
        <f t="shared" si="0"/>
        <v>3443.7589851124922</v>
      </c>
      <c r="F7" s="15">
        <f t="shared" si="1"/>
        <v>2782</v>
      </c>
      <c r="G7" s="15">
        <v>291</v>
      </c>
      <c r="H7" s="15">
        <f t="shared" si="2"/>
        <v>177</v>
      </c>
      <c r="I7" s="17">
        <f t="shared" si="3"/>
        <v>0.31757990867579911</v>
      </c>
      <c r="J7" s="17">
        <f t="shared" si="4"/>
        <v>0.39312317181649459</v>
      </c>
    </row>
    <row r="10" spans="1:10" x14ac:dyDescent="0.25">
      <c r="A10" t="s">
        <v>17</v>
      </c>
    </row>
    <row r="11" spans="1:10" x14ac:dyDescent="0.25">
      <c r="A11" t="s">
        <v>18</v>
      </c>
      <c r="B11" t="s">
        <v>19</v>
      </c>
    </row>
    <row r="12" spans="1:10" ht="81" customHeight="1" x14ac:dyDescent="0.25">
      <c r="A12" s="18" t="s">
        <v>20</v>
      </c>
      <c r="B12" s="18" t="s">
        <v>16</v>
      </c>
      <c r="C12" s="18" t="s">
        <v>21</v>
      </c>
      <c r="D12" s="18" t="s">
        <v>22</v>
      </c>
    </row>
    <row r="13" spans="1:10" x14ac:dyDescent="0.25">
      <c r="A13" t="s">
        <v>6</v>
      </c>
      <c r="B13" t="s">
        <v>23</v>
      </c>
      <c r="C13">
        <v>7.0091949008760632E-2</v>
      </c>
      <c r="D13">
        <v>614.00547331674306</v>
      </c>
    </row>
    <row r="14" spans="1:10" x14ac:dyDescent="0.25">
      <c r="A14" t="s">
        <v>6</v>
      </c>
      <c r="B14" t="s">
        <v>24</v>
      </c>
      <c r="C14">
        <v>7.0668801507285287E-2</v>
      </c>
      <c r="D14">
        <v>619.05870120381906</v>
      </c>
    </row>
    <row r="15" spans="1:10" x14ac:dyDescent="0.25">
      <c r="A15" t="s">
        <v>6</v>
      </c>
      <c r="B15" t="s">
        <v>25</v>
      </c>
      <c r="C15">
        <v>7.0549297211344619E-2</v>
      </c>
      <c r="D15">
        <v>618.0118435713789</v>
      </c>
    </row>
    <row r="16" spans="1:10" x14ac:dyDescent="0.25">
      <c r="A16" t="s">
        <v>6</v>
      </c>
      <c r="B16" t="s">
        <v>26</v>
      </c>
      <c r="C16">
        <v>7.0771369357199188E-2</v>
      </c>
      <c r="D16">
        <v>619.95719556906488</v>
      </c>
    </row>
    <row r="17" spans="1:4" x14ac:dyDescent="0.25">
      <c r="A17" t="s">
        <v>6</v>
      </c>
      <c r="B17" t="s">
        <v>27</v>
      </c>
      <c r="C17">
        <v>7.0576945841374555E-2</v>
      </c>
      <c r="D17">
        <v>618.25404557044112</v>
      </c>
    </row>
    <row r="18" spans="1:4" x14ac:dyDescent="0.25">
      <c r="A18" t="s">
        <v>6</v>
      </c>
      <c r="B18" t="s">
        <v>28</v>
      </c>
      <c r="C18">
        <v>7.1371377897844826E-2</v>
      </c>
      <c r="D18">
        <v>625.21327038512061</v>
      </c>
    </row>
    <row r="19" spans="1:4" x14ac:dyDescent="0.25">
      <c r="A19" t="s">
        <v>6</v>
      </c>
      <c r="B19" t="s">
        <v>29</v>
      </c>
      <c r="C19">
        <v>7.1084478351045186E-2</v>
      </c>
      <c r="D19">
        <v>622.70003035515583</v>
      </c>
    </row>
    <row r="20" spans="1:4" x14ac:dyDescent="0.25">
      <c r="A20" t="s">
        <v>6</v>
      </c>
      <c r="B20" t="s">
        <v>30</v>
      </c>
      <c r="C20">
        <v>7.1297638124411228E-2</v>
      </c>
      <c r="D20">
        <v>624.56730996984243</v>
      </c>
    </row>
    <row r="21" spans="1:4" x14ac:dyDescent="0.25">
      <c r="A21" t="s">
        <v>6</v>
      </c>
      <c r="B21" t="s">
        <v>31</v>
      </c>
      <c r="C21">
        <v>7.0973768732621165E-2</v>
      </c>
      <c r="D21">
        <v>621.73021409776129</v>
      </c>
    </row>
    <row r="22" spans="1:4" x14ac:dyDescent="0.25">
      <c r="B22" t="s">
        <v>32</v>
      </c>
      <c r="C22">
        <v>7.082062511465409E-2</v>
      </c>
      <c r="D22">
        <v>620.3886760043697</v>
      </c>
    </row>
    <row r="23" spans="1:4" x14ac:dyDescent="0.25">
      <c r="A23" t="s">
        <v>7</v>
      </c>
      <c r="B23" t="s">
        <v>23</v>
      </c>
      <c r="C23">
        <v>0.15590583633928784</v>
      </c>
      <c r="D23">
        <v>1365.7351263321614</v>
      </c>
    </row>
    <row r="24" spans="1:4" x14ac:dyDescent="0.25">
      <c r="A24" t="s">
        <v>7</v>
      </c>
      <c r="B24" t="s">
        <v>24</v>
      </c>
      <c r="C24">
        <v>0.15716341800267564</v>
      </c>
      <c r="D24">
        <v>1376.7515417034388</v>
      </c>
    </row>
    <row r="25" spans="1:4" x14ac:dyDescent="0.25">
      <c r="A25" t="s">
        <v>7</v>
      </c>
      <c r="B25" t="s">
        <v>25</v>
      </c>
      <c r="C25">
        <v>0.1569117608314064</v>
      </c>
      <c r="D25">
        <v>1374.5470248831202</v>
      </c>
    </row>
    <row r="26" spans="1:4" x14ac:dyDescent="0.25">
      <c r="A26" t="s">
        <v>7</v>
      </c>
      <c r="B26" t="s">
        <v>26</v>
      </c>
      <c r="C26">
        <v>0.1573952422270033</v>
      </c>
      <c r="D26">
        <v>1378.782321908549</v>
      </c>
    </row>
    <row r="27" spans="1:4" x14ac:dyDescent="0.25">
      <c r="A27" t="s">
        <v>7</v>
      </c>
      <c r="B27" t="s">
        <v>27</v>
      </c>
      <c r="C27">
        <v>0.15696873293329147</v>
      </c>
      <c r="D27">
        <v>1375.0461004956333</v>
      </c>
    </row>
    <row r="28" spans="1:4" x14ac:dyDescent="0.25">
      <c r="A28" t="s">
        <v>7</v>
      </c>
      <c r="B28" t="s">
        <v>28</v>
      </c>
      <c r="C28">
        <v>0.15868278580650422</v>
      </c>
      <c r="D28">
        <v>1390.0612036649768</v>
      </c>
    </row>
    <row r="29" spans="1:4" x14ac:dyDescent="0.25">
      <c r="A29" t="s">
        <v>7</v>
      </c>
      <c r="B29" t="s">
        <v>29</v>
      </c>
      <c r="C29">
        <v>0.15806724940387853</v>
      </c>
      <c r="D29">
        <v>1384.6691047779759</v>
      </c>
    </row>
    <row r="30" spans="1:4" x14ac:dyDescent="0.25">
      <c r="A30" t="s">
        <v>7</v>
      </c>
      <c r="B30" t="s">
        <v>30</v>
      </c>
      <c r="C30">
        <v>0.15851859933744261</v>
      </c>
      <c r="D30">
        <v>1388.622930195997</v>
      </c>
    </row>
    <row r="31" spans="1:4" x14ac:dyDescent="0.25">
      <c r="A31" t="s">
        <v>7</v>
      </c>
      <c r="B31" t="s">
        <v>31</v>
      </c>
      <c r="C31">
        <v>0.15752582343307153</v>
      </c>
      <c r="D31">
        <v>1379.9262132737067</v>
      </c>
    </row>
    <row r="32" spans="1:4" x14ac:dyDescent="0.25">
      <c r="B32" t="s">
        <v>32</v>
      </c>
      <c r="C32">
        <v>0.15745993870161795</v>
      </c>
      <c r="D32">
        <v>1379.3490630261731</v>
      </c>
    </row>
    <row r="33" spans="1:4" x14ac:dyDescent="0.25">
      <c r="A33" t="s">
        <v>8</v>
      </c>
      <c r="B33" t="s">
        <v>23</v>
      </c>
      <c r="C33">
        <v>0.26315004898022787</v>
      </c>
      <c r="D33">
        <v>2305.1944290667961</v>
      </c>
    </row>
    <row r="34" spans="1:4" x14ac:dyDescent="0.25">
      <c r="A34" t="s">
        <v>8</v>
      </c>
      <c r="B34" t="s">
        <v>24</v>
      </c>
      <c r="C34">
        <v>0.2652679629254146</v>
      </c>
      <c r="D34">
        <v>2323.747355226632</v>
      </c>
    </row>
    <row r="35" spans="1:4" x14ac:dyDescent="0.25">
      <c r="A35" t="s">
        <v>8</v>
      </c>
      <c r="B35" t="s">
        <v>25</v>
      </c>
      <c r="C35">
        <v>0.26481980408771721</v>
      </c>
      <c r="D35">
        <v>2319.8214838084027</v>
      </c>
    </row>
    <row r="36" spans="1:4" x14ac:dyDescent="0.25">
      <c r="A36" t="s">
        <v>8</v>
      </c>
      <c r="B36" t="s">
        <v>26</v>
      </c>
      <c r="C36">
        <v>0.26563795865281792</v>
      </c>
      <c r="D36">
        <v>2326.9885177986844</v>
      </c>
    </row>
    <row r="37" spans="1:4" x14ac:dyDescent="0.25">
      <c r="A37" t="s">
        <v>8</v>
      </c>
      <c r="B37" t="s">
        <v>27</v>
      </c>
      <c r="C37">
        <v>0.2649250516715333</v>
      </c>
      <c r="D37">
        <v>2320.7434526426318</v>
      </c>
    </row>
    <row r="38" spans="1:4" x14ac:dyDescent="0.25">
      <c r="A38" t="s">
        <v>8</v>
      </c>
      <c r="B38" t="s">
        <v>28</v>
      </c>
      <c r="C38">
        <v>0.26784595982586601</v>
      </c>
      <c r="D38">
        <v>2346.3306080745861</v>
      </c>
    </row>
    <row r="39" spans="1:4" x14ac:dyDescent="0.25">
      <c r="A39" t="s">
        <v>8</v>
      </c>
      <c r="B39" t="s">
        <v>29</v>
      </c>
      <c r="C39">
        <v>0.26679143888013301</v>
      </c>
      <c r="D39">
        <v>2337.0930045899654</v>
      </c>
    </row>
    <row r="40" spans="1:4" x14ac:dyDescent="0.25">
      <c r="A40" t="s">
        <v>8</v>
      </c>
      <c r="B40" t="s">
        <v>30</v>
      </c>
      <c r="C40">
        <v>0.26757893360490526</v>
      </c>
      <c r="D40">
        <v>2343.9914583789696</v>
      </c>
    </row>
    <row r="41" spans="1:4" x14ac:dyDescent="0.25">
      <c r="A41" t="s">
        <v>8</v>
      </c>
      <c r="B41" t="s">
        <v>31</v>
      </c>
      <c r="C41">
        <v>0.26666769455357281</v>
      </c>
      <c r="D41">
        <v>2336.0090042892975</v>
      </c>
    </row>
    <row r="42" spans="1:4" x14ac:dyDescent="0.25">
      <c r="B42" t="s">
        <v>32</v>
      </c>
      <c r="C42">
        <v>0.26585387257579868</v>
      </c>
      <c r="D42">
        <v>2328.8799237639964</v>
      </c>
    </row>
    <row r="43" spans="1:4" x14ac:dyDescent="0.25">
      <c r="A43" t="s">
        <v>9</v>
      </c>
      <c r="B43" t="s">
        <v>23</v>
      </c>
      <c r="C43">
        <v>0.39746123444529746</v>
      </c>
      <c r="D43">
        <v>3481.7604137408057</v>
      </c>
    </row>
    <row r="44" spans="1:4" x14ac:dyDescent="0.25">
      <c r="A44" t="s">
        <v>9</v>
      </c>
      <c r="B44" t="s">
        <v>24</v>
      </c>
      <c r="C44">
        <v>0.40065673743989166</v>
      </c>
      <c r="D44">
        <v>3509.753019973451</v>
      </c>
    </row>
    <row r="45" spans="1:4" x14ac:dyDescent="0.25">
      <c r="A45" t="s">
        <v>9</v>
      </c>
      <c r="B45" t="s">
        <v>25</v>
      </c>
      <c r="C45">
        <v>0.39997194446767348</v>
      </c>
      <c r="D45">
        <v>3503.7542335368198</v>
      </c>
    </row>
    <row r="46" spans="1:4" x14ac:dyDescent="0.25">
      <c r="A46" t="s">
        <v>9</v>
      </c>
      <c r="B46" t="s">
        <v>26</v>
      </c>
      <c r="C46">
        <v>0.4012078928869825</v>
      </c>
      <c r="D46">
        <v>3514.5811416899669</v>
      </c>
    </row>
    <row r="47" spans="1:4" x14ac:dyDescent="0.25">
      <c r="A47" t="s">
        <v>9</v>
      </c>
      <c r="B47" t="s">
        <v>27</v>
      </c>
      <c r="C47">
        <v>0.40013404103966399</v>
      </c>
      <c r="D47">
        <v>3505.1741995074572</v>
      </c>
    </row>
    <row r="48" spans="1:4" x14ac:dyDescent="0.25">
      <c r="A48" t="s">
        <v>9</v>
      </c>
      <c r="B48" t="s">
        <v>28</v>
      </c>
      <c r="C48">
        <v>0.40455222896695708</v>
      </c>
      <c r="D48">
        <v>3543.8775257505445</v>
      </c>
    </row>
    <row r="49" spans="1:4" x14ac:dyDescent="0.25">
      <c r="A49" t="s">
        <v>9</v>
      </c>
      <c r="B49" t="s">
        <v>29</v>
      </c>
      <c r="C49">
        <v>0.40295546710839303</v>
      </c>
      <c r="D49">
        <v>3529.8898918695231</v>
      </c>
    </row>
    <row r="50" spans="1:4" x14ac:dyDescent="0.25">
      <c r="A50" t="s">
        <v>9</v>
      </c>
      <c r="B50" t="s">
        <v>30</v>
      </c>
      <c r="C50">
        <v>0.40415270692514005</v>
      </c>
      <c r="D50">
        <v>3540.3777126642267</v>
      </c>
    </row>
    <row r="51" spans="1:4" x14ac:dyDescent="0.25">
      <c r="A51" t="s">
        <v>9</v>
      </c>
      <c r="B51" t="s">
        <v>31</v>
      </c>
      <c r="C51">
        <v>0.40304561619452461</v>
      </c>
      <c r="D51">
        <v>3530.6795978640357</v>
      </c>
    </row>
    <row r="52" spans="1:4" x14ac:dyDescent="0.25">
      <c r="B52" t="s">
        <v>32</v>
      </c>
      <c r="C52">
        <v>0.40157087438605821</v>
      </c>
      <c r="D52">
        <v>3517.7608596218702</v>
      </c>
    </row>
    <row r="53" spans="1:4" x14ac:dyDescent="0.25">
      <c r="A53" t="s">
        <v>10</v>
      </c>
      <c r="B53" t="s">
        <v>23</v>
      </c>
      <c r="C53">
        <v>0.54691109816640737</v>
      </c>
      <c r="D53">
        <v>4790.9412199377275</v>
      </c>
    </row>
    <row r="54" spans="1:4" x14ac:dyDescent="0.25">
      <c r="A54" t="s">
        <v>10</v>
      </c>
      <c r="B54" t="s">
        <v>24</v>
      </c>
      <c r="C54">
        <v>0.55131011339084379</v>
      </c>
      <c r="D54">
        <v>4829.4765933037925</v>
      </c>
    </row>
    <row r="55" spans="1:4" x14ac:dyDescent="0.25">
      <c r="A55" t="s">
        <v>10</v>
      </c>
      <c r="B55" t="s">
        <v>25</v>
      </c>
      <c r="C55">
        <v>0.55035581088333352</v>
      </c>
      <c r="D55">
        <v>4821.1169033380011</v>
      </c>
    </row>
    <row r="56" spans="1:4" x14ac:dyDescent="0.25">
      <c r="A56" t="s">
        <v>10</v>
      </c>
      <c r="B56" t="s">
        <v>26</v>
      </c>
      <c r="C56">
        <v>0.55205912641015198</v>
      </c>
      <c r="D56">
        <v>4836.037947352932</v>
      </c>
    </row>
    <row r="57" spans="1:4" x14ac:dyDescent="0.25">
      <c r="A57" t="s">
        <v>10</v>
      </c>
      <c r="B57" t="s">
        <v>27</v>
      </c>
      <c r="C57">
        <v>0.55058338035072363</v>
      </c>
      <c r="D57">
        <v>4823.1104118723388</v>
      </c>
    </row>
    <row r="58" spans="1:4" x14ac:dyDescent="0.25">
      <c r="A58" t="s">
        <v>10</v>
      </c>
      <c r="B58" t="s">
        <v>28</v>
      </c>
      <c r="C58">
        <v>0.55668173193914361</v>
      </c>
      <c r="D58">
        <v>4876.5319717868988</v>
      </c>
    </row>
    <row r="59" spans="1:4" x14ac:dyDescent="0.25">
      <c r="A59" t="s">
        <v>10</v>
      </c>
      <c r="B59" t="s">
        <v>29</v>
      </c>
      <c r="C59">
        <v>0.55447516779503225</v>
      </c>
      <c r="D59">
        <v>4857.2024698844825</v>
      </c>
    </row>
    <row r="60" spans="1:4" x14ac:dyDescent="0.25">
      <c r="A60" t="s">
        <v>10</v>
      </c>
      <c r="B60" t="s">
        <v>30</v>
      </c>
      <c r="C60">
        <v>0.55613626809421179</v>
      </c>
      <c r="D60">
        <v>4871.7537085052954</v>
      </c>
    </row>
    <row r="61" spans="1:4" x14ac:dyDescent="0.25">
      <c r="A61" t="s">
        <v>10</v>
      </c>
      <c r="B61" t="s">
        <v>31</v>
      </c>
      <c r="C61">
        <v>0.55497497830330078</v>
      </c>
      <c r="D61">
        <v>4861.5808099369151</v>
      </c>
    </row>
    <row r="62" spans="1:4" x14ac:dyDescent="0.25">
      <c r="B62" t="s">
        <v>32</v>
      </c>
      <c r="C62">
        <v>0.55260974170368327</v>
      </c>
      <c r="D62">
        <v>4840.8613373242652</v>
      </c>
    </row>
    <row r="63" spans="1:4" x14ac:dyDescent="0.25">
      <c r="A63" t="s">
        <v>11</v>
      </c>
      <c r="B63" t="s">
        <v>23</v>
      </c>
      <c r="C63">
        <v>0.70326299367421807</v>
      </c>
      <c r="D63">
        <v>6160.5838245861505</v>
      </c>
    </row>
    <row r="64" spans="1:4" x14ac:dyDescent="0.25">
      <c r="A64" t="s">
        <v>11</v>
      </c>
      <c r="B64" t="s">
        <v>24</v>
      </c>
      <c r="C64">
        <v>0.70891818826887398</v>
      </c>
      <c r="D64">
        <v>6210.1233292353354</v>
      </c>
    </row>
    <row r="65" spans="1:4" x14ac:dyDescent="0.25">
      <c r="A65" t="s">
        <v>11</v>
      </c>
      <c r="B65" t="s">
        <v>25</v>
      </c>
      <c r="C65">
        <v>0.70765959617929042</v>
      </c>
      <c r="D65">
        <v>6199.0980625305856</v>
      </c>
    </row>
    <row r="66" spans="1:4" x14ac:dyDescent="0.25">
      <c r="A66" t="s">
        <v>11</v>
      </c>
      <c r="B66" t="s">
        <v>26</v>
      </c>
      <c r="C66">
        <v>0.70985411495532058</v>
      </c>
      <c r="D66">
        <v>6218.322047008608</v>
      </c>
    </row>
    <row r="67" spans="1:4" x14ac:dyDescent="0.25">
      <c r="A67" t="s">
        <v>11</v>
      </c>
      <c r="B67" t="s">
        <v>27</v>
      </c>
      <c r="C67">
        <v>0.70796427184187793</v>
      </c>
      <c r="D67">
        <v>6201.7670213348501</v>
      </c>
    </row>
    <row r="68" spans="1:4" x14ac:dyDescent="0.25">
      <c r="A68" t="s">
        <v>11</v>
      </c>
      <c r="B68" t="s">
        <v>28</v>
      </c>
      <c r="C68">
        <v>0.71585103058857069</v>
      </c>
      <c r="D68">
        <v>6270.8550279558795</v>
      </c>
    </row>
    <row r="69" spans="1:4" x14ac:dyDescent="0.25">
      <c r="A69" t="s">
        <v>11</v>
      </c>
      <c r="B69" t="s">
        <v>29</v>
      </c>
      <c r="C69">
        <v>0.71298958020480196</v>
      </c>
      <c r="D69">
        <v>6245.7887225940649</v>
      </c>
    </row>
    <row r="70" spans="1:4" x14ac:dyDescent="0.25">
      <c r="A70" t="s">
        <v>11</v>
      </c>
      <c r="B70" t="s">
        <v>30</v>
      </c>
      <c r="C70">
        <v>0.71516216297375912</v>
      </c>
      <c r="D70">
        <v>6264.8205476501307</v>
      </c>
    </row>
    <row r="71" spans="1:4" x14ac:dyDescent="0.25">
      <c r="A71" t="s">
        <v>11</v>
      </c>
      <c r="B71" t="s">
        <v>31</v>
      </c>
      <c r="C71">
        <v>0.71466578574392958</v>
      </c>
      <c r="D71">
        <v>6260.4722831168228</v>
      </c>
    </row>
    <row r="72" spans="1:4" x14ac:dyDescent="0.25">
      <c r="B72" t="s">
        <v>32</v>
      </c>
      <c r="C72">
        <v>0.71070308049229369</v>
      </c>
      <c r="D72">
        <v>6225.7589851124922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3A2ECC659B7C48AB0AD61B3802BD54" ma:contentTypeVersion="0" ma:contentTypeDescription="Create a new document." ma:contentTypeScope="" ma:versionID="487f792cfc71e9ac117cc3d1b24b1a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B0C61B-1DFF-4F3D-9CBE-B136FCD52648}"/>
</file>

<file path=customXml/itemProps2.xml><?xml version="1.0" encoding="utf-8"?>
<ds:datastoreItem xmlns:ds="http://schemas.openxmlformats.org/officeDocument/2006/customXml" ds:itemID="{8573CE8F-7538-431E-BE5C-D0EBE75714CE}"/>
</file>

<file path=customXml/itemProps3.xml><?xml version="1.0" encoding="utf-8"?>
<ds:datastoreItem xmlns:ds="http://schemas.openxmlformats.org/officeDocument/2006/customXml" ds:itemID="{EBD9C924-4CAB-44D4-846E-2656B2DA48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 Parker</dc:creator>
  <cp:lastModifiedBy>Asa Parker</cp:lastModifiedBy>
  <dcterms:created xsi:type="dcterms:W3CDTF">2016-09-14T20:44:16Z</dcterms:created>
  <dcterms:modified xsi:type="dcterms:W3CDTF">2016-11-08T19:20:46Z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0x010100083A2ECC659B7C48AB0AD61B3802BD54</vt:lpwstr>
  </property>
</Properties>
</file>