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715" firstSheet="1" activeTab="1"/>
  </bookViews>
  <sheets>
    <sheet name="Sheet3" sheetId="1" state="hidden" r:id="rId1"/>
    <sheet name="Sheet1" sheetId="2" r:id="rId2"/>
    <sheet name="Data &lt;88" sheetId="3" state="hidden" r:id="rId3"/>
    <sheet name="Data 88+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<sst xmlns="http://schemas.openxmlformats.org/spreadsheetml/2006/main" count="214" uniqueCount="72">
  <si>
    <t>AL</t>
  </si>
  <si>
    <t>AK</t>
  </si>
  <si>
    <t>AR</t>
  </si>
  <si>
    <t>AZ</t>
  </si>
  <si>
    <t>&lt;80</t>
  </si>
  <si>
    <t>80-88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</si>
  <si>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</si>
  <si>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</si>
  <si>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</si>
  <si>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</si>
  <si>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</si>
  <si>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</si>
  <si>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</si>
  <si>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</si>
  <si>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</si>
  <si>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</si>
  <si>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</si>
  <si>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</si>
  <si>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</si>
  <si>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</si>
  <si>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</si>
  <si>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</si>
  <si>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</si>
  <si>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</si>
  <si>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</si>
  <si>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</si>
  <si>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MO</t>
  </si>
  <si>
    <t>MS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</si>
  <si>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</si>
  <si>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</si>
  <si>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</si>
  <si>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</si>
  <si>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</si>
  <si>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</si>
  <si>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</si>
  <si>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</si>
  <si>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</si>
  <si>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</si>
  <si>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</si>
  <si>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</si>
  <si>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</si>
  <si>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</si>
  <si>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</si>
  <si>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</si>
  <si>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</si>
  <si>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</si>
  <si>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</si>
  <si>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</si>
  <si>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</si>
  <si>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</si>
  <si>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</si>
  <si>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</si>
  <si>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</si>
  <si>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non-condensing</t>
  </si>
  <si>
    <t>condensing</t>
  </si>
  <si>
    <t>Count</t>
  </si>
  <si>
    <t>HLH</t>
  </si>
  <si>
    <t>2000 Total</t>
  </si>
  <si>
    <t>&lt;88</t>
  </si>
  <si>
    <t>% of overall sales</t>
  </si>
  <si>
    <t>state</t>
  </si>
  <si>
    <t>Total</t>
  </si>
  <si>
    <t>total 2000 sales</t>
  </si>
  <si>
    <t>code</t>
  </si>
  <si>
    <t>Data</t>
  </si>
  <si>
    <t>Sum of 2000 Total</t>
  </si>
  <si>
    <t>Sum of 2000</t>
  </si>
  <si>
    <t>Total Sum of 2000 Total</t>
  </si>
  <si>
    <t>Total Sum of 2000</t>
  </si>
  <si>
    <t>.</t>
  </si>
  <si>
    <t>all sales</t>
  </si>
  <si>
    <t>ES sales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</si>
</sst>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%_);[Red]\(#,##0.0%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6" fontId="0" fillId="0" borderId="0" xfId="42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9" fontId="0" fillId="34" borderId="0" xfId="59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167" fontId="0" fillId="33" borderId="17" xfId="0" applyNumberFormat="1" applyFill="1" applyBorder="1" applyAlignment="1">
      <alignment/>
    </xf>
    <xf numFmtId="38" fontId="0" fillId="33" borderId="0" xfId="0" applyNumberFormat="1" applyFill="1" applyAlignment="1">
      <alignment/>
    </xf>
    <xf numFmtId="38" fontId="0" fillId="33" borderId="13" xfId="0" applyNumberForma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59" applyFont="1" applyFill="1" applyAlignment="1">
      <alignment/>
    </xf>
    <xf numFmtId="9" fontId="0" fillId="35" borderId="0" xfId="59" applyFont="1" applyFill="1" applyAlignment="1">
      <alignment/>
    </xf>
    <xf numFmtId="9" fontId="0" fillId="36" borderId="0" xfId="59" applyFont="1" applyFill="1" applyAlignment="1">
      <alignment/>
    </xf>
    <xf numFmtId="9" fontId="0" fillId="0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numFmt numFmtId="13" formatCode="# ??/??"/>
      <border/>
    </dxf>
    <dxf>
      <numFmt numFmtId="6" formatCode="$#,##0;[Red]($#,##0)"/>
      <border/>
    </dxf>
    <dxf>
      <numFmt numFmtId="167" formatCode="#,##0.0%_);[Red]\(#,##0.0%\)"/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Penetration of Condensing Furnaces Based on Heating Load Hours 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(averaged across all states in a heating hour bin, not shipment-weighted)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30725"/>
          <c:w val="0.751"/>
          <c:h val="0.595"/>
        </c:manualLayout>
      </c:layout>
      <c:lineChart>
        <c:grouping val="standard"/>
        <c:varyColors val="0"/>
        <c:ser>
          <c:idx val="5"/>
          <c:order val="0"/>
          <c:tx>
            <c:strRef>
              <c:f>Sheet1!$A$60</c:f>
              <c:strCache>
                <c:ptCount val="1"/>
                <c:pt idx="0">
                  <c:v>3000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Sheet1!$B$54:$G$54</c:f>
              <c:numCache/>
            </c:numRef>
          </c:cat>
          <c:val>
            <c:numRef>
              <c:f>Sheet1!$B$60:$G$60</c:f>
              <c:numCache/>
            </c:numRef>
          </c:val>
          <c:smooth val="0"/>
        </c:ser>
        <c:ser>
          <c:idx val="4"/>
          <c:order val="1"/>
          <c:tx>
            <c:strRef>
              <c:f>Sheet1!$A$59</c:f>
              <c:strCache>
                <c:ptCount val="1"/>
                <c:pt idx="0">
                  <c:v>2500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Sheet1!$B$54:$G$54</c:f>
              <c:numCache/>
            </c:numRef>
          </c:cat>
          <c:val>
            <c:numRef>
              <c:f>Sheet1!$B$59:$G$59</c:f>
              <c:numCache/>
            </c:numRef>
          </c:val>
          <c:smooth val="0"/>
        </c:ser>
        <c:ser>
          <c:idx val="3"/>
          <c:order val="2"/>
          <c:tx>
            <c:strRef>
              <c:f>Sheet1!$A$58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Sheet1!$B$54:$G$54</c:f>
              <c:numCache/>
            </c:numRef>
          </c:cat>
          <c:val>
            <c:numRef>
              <c:f>Sheet1!$B$58:$G$58</c:f>
              <c:numCache/>
            </c:numRef>
          </c:val>
          <c:smooth val="0"/>
        </c:ser>
        <c:ser>
          <c:idx val="2"/>
          <c:order val="3"/>
          <c:tx>
            <c:strRef>
              <c:f>Sheet1!$A$57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Sheet1!$B$54:$G$54</c:f>
              <c:numCache/>
            </c:numRef>
          </c:cat>
          <c:val>
            <c:numRef>
              <c:f>Sheet1!$B$57:$G$57</c:f>
              <c:numCache/>
            </c:numRef>
          </c:val>
          <c:smooth val="0"/>
        </c:ser>
        <c:ser>
          <c:idx val="1"/>
          <c:order val="4"/>
          <c:tx>
            <c:strRef>
              <c:f>Sheet1!$A$56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Sheet1!$B$54:$G$54</c:f>
              <c:numCache/>
            </c:numRef>
          </c:cat>
          <c:val>
            <c:numRef>
              <c:f>Sheet1!$B$56:$G$56</c:f>
              <c:numCache/>
            </c:numRef>
          </c:val>
          <c:smooth val="0"/>
        </c:ser>
        <c:ser>
          <c:idx val="0"/>
          <c:order val="5"/>
          <c:tx>
            <c:strRef>
              <c:f>Sheet1!$A$55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Sheet1!$B$54:$G$54</c:f>
              <c:numCache/>
            </c:numRef>
          </c:cat>
          <c:val>
            <c:numRef>
              <c:f>Sheet1!$B$55:$G$55</c:f>
              <c:numCache/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Penetration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391"/>
          <c:w val="0.147"/>
          <c:h val="0.3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41</xdr:row>
      <xdr:rowOff>47625</xdr:rowOff>
    </xdr:from>
    <xdr:to>
      <xdr:col>20</xdr:col>
      <xdr:colOff>19050</xdr:colOff>
      <xdr:row>64</xdr:row>
      <xdr:rowOff>142875</xdr:rowOff>
    </xdr:to>
    <xdr:graphicFrame>
      <xdr:nvGraphicFramePr>
        <xdr:cNvPr id="1" name="Chart 7"/>
        <xdr:cNvGraphicFramePr/>
      </xdr:nvGraphicFramePr>
      <xdr:xfrm>
        <a:off x="8248650" y="6686550"/>
        <a:ext cx="47529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0</xdr:row>
      <xdr:rowOff>114300</xdr:rowOff>
    </xdr:from>
    <xdr:to>
      <xdr:col>21</xdr:col>
      <xdr:colOff>371475</xdr:colOff>
      <xdr:row>21</xdr:row>
      <xdr:rowOff>142875</xdr:rowOff>
    </xdr:to>
    <xdr:grpSp>
      <xdr:nvGrpSpPr>
        <xdr:cNvPr id="2" name="Group 54"/>
        <xdr:cNvGrpSpPr>
          <a:grpSpLocks/>
        </xdr:cNvGrpSpPr>
      </xdr:nvGrpSpPr>
      <xdr:grpSpPr>
        <a:xfrm>
          <a:off x="7800975" y="114300"/>
          <a:ext cx="6162675" cy="3429000"/>
          <a:chOff x="819" y="12"/>
          <a:chExt cx="647" cy="381"/>
        </a:xfrm>
        <a:solidFill>
          <a:srgbClr val="FFFFFF"/>
        </a:solidFill>
      </xdr:grpSpPr>
      <xdr:grpSp>
        <xdr:nvGrpSpPr>
          <xdr:cNvPr id="3" name="Group 49"/>
          <xdr:cNvGrpSpPr>
            <a:grpSpLocks/>
          </xdr:cNvGrpSpPr>
        </xdr:nvGrpSpPr>
        <xdr:grpSpPr>
          <a:xfrm>
            <a:off x="819" y="12"/>
            <a:ext cx="647" cy="381"/>
            <a:chOff x="824" y="20"/>
            <a:chExt cx="647" cy="381"/>
          </a:xfrm>
          <a:solidFill>
            <a:srgbClr val="FFFFFF"/>
          </a:solidFill>
        </xdr:grpSpPr>
        <xdr:sp>
          <xdr:nvSpPr>
            <xdr:cNvPr id="4" name="Freeform 12"/>
            <xdr:cNvSpPr>
              <a:spLocks/>
            </xdr:cNvSpPr>
          </xdr:nvSpPr>
          <xdr:spPr>
            <a:xfrm>
              <a:off x="852" y="106"/>
              <a:ext cx="12" cy="102"/>
            </a:xfrm>
            <a:custGeom>
              <a:pathLst>
                <a:path h="102" w="12">
                  <a:moveTo>
                    <a:pt x="9" y="0"/>
                  </a:moveTo>
                  <a:lnTo>
                    <a:pt x="12" y="43"/>
                  </a:lnTo>
                  <a:lnTo>
                    <a:pt x="0" y="102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13"/>
            <xdr:cNvSpPr>
              <a:spLocks/>
            </xdr:cNvSpPr>
          </xdr:nvSpPr>
          <xdr:spPr>
            <a:xfrm>
              <a:off x="857" y="30"/>
              <a:ext cx="44" cy="195"/>
            </a:xfrm>
            <a:custGeom>
              <a:pathLst>
                <a:path h="195" w="44">
                  <a:moveTo>
                    <a:pt x="31" y="0"/>
                  </a:moveTo>
                  <a:cubicBezTo>
                    <a:pt x="31" y="0"/>
                    <a:pt x="44" y="21"/>
                    <a:pt x="41" y="37"/>
                  </a:cubicBezTo>
                  <a:cubicBezTo>
                    <a:pt x="38" y="53"/>
                    <a:pt x="17" y="81"/>
                    <a:pt x="12" y="95"/>
                  </a:cubicBezTo>
                  <a:cubicBezTo>
                    <a:pt x="7" y="109"/>
                    <a:pt x="14" y="102"/>
                    <a:pt x="12" y="119"/>
                  </a:cubicBezTo>
                  <a:lnTo>
                    <a:pt x="0" y="195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14"/>
            <xdr:cNvSpPr>
              <a:spLocks/>
            </xdr:cNvSpPr>
          </xdr:nvSpPr>
          <xdr:spPr>
            <a:xfrm>
              <a:off x="871" y="35"/>
              <a:ext cx="82" cy="253"/>
            </a:xfrm>
            <a:custGeom>
              <a:pathLst>
                <a:path h="253" w="82">
                  <a:moveTo>
                    <a:pt x="34" y="0"/>
                  </a:moveTo>
                  <a:lnTo>
                    <a:pt x="30" y="43"/>
                  </a:lnTo>
                  <a:cubicBezTo>
                    <a:pt x="31" y="46"/>
                    <a:pt x="31" y="51"/>
                    <a:pt x="34" y="51"/>
                  </a:cubicBezTo>
                  <a:cubicBezTo>
                    <a:pt x="38" y="51"/>
                    <a:pt x="46" y="48"/>
                    <a:pt x="46" y="48"/>
                  </a:cubicBezTo>
                  <a:cubicBezTo>
                    <a:pt x="48" y="43"/>
                    <a:pt x="48" y="36"/>
                    <a:pt x="53" y="34"/>
                  </a:cubicBezTo>
                  <a:cubicBezTo>
                    <a:pt x="56" y="25"/>
                    <a:pt x="75" y="34"/>
                    <a:pt x="82" y="36"/>
                  </a:cubicBezTo>
                  <a:cubicBezTo>
                    <a:pt x="81" y="44"/>
                    <a:pt x="82" y="45"/>
                    <a:pt x="80" y="53"/>
                  </a:cubicBezTo>
                  <a:cubicBezTo>
                    <a:pt x="79" y="59"/>
                    <a:pt x="69" y="62"/>
                    <a:pt x="63" y="64"/>
                  </a:cubicBezTo>
                  <a:cubicBezTo>
                    <a:pt x="52" y="67"/>
                    <a:pt x="48" y="69"/>
                    <a:pt x="37" y="71"/>
                  </a:cubicBezTo>
                  <a:cubicBezTo>
                    <a:pt x="30" y="76"/>
                    <a:pt x="22" y="75"/>
                    <a:pt x="22" y="75"/>
                  </a:cubicBezTo>
                  <a:cubicBezTo>
                    <a:pt x="14" y="78"/>
                    <a:pt x="14" y="82"/>
                    <a:pt x="10" y="90"/>
                  </a:cubicBezTo>
                  <a:cubicBezTo>
                    <a:pt x="6" y="98"/>
                    <a:pt x="4" y="118"/>
                    <a:pt x="3" y="126"/>
                  </a:cubicBezTo>
                  <a:cubicBezTo>
                    <a:pt x="2" y="134"/>
                    <a:pt x="3" y="131"/>
                    <a:pt x="2" y="141"/>
                  </a:cubicBezTo>
                  <a:cubicBezTo>
                    <a:pt x="1" y="152"/>
                    <a:pt x="0" y="177"/>
                    <a:pt x="0" y="188"/>
                  </a:cubicBezTo>
                  <a:cubicBezTo>
                    <a:pt x="1" y="199"/>
                    <a:pt x="4" y="203"/>
                    <a:pt x="7" y="209"/>
                  </a:cubicBezTo>
                  <a:cubicBezTo>
                    <a:pt x="8" y="216"/>
                    <a:pt x="11" y="220"/>
                    <a:pt x="17" y="224"/>
                  </a:cubicBezTo>
                  <a:cubicBezTo>
                    <a:pt x="21" y="232"/>
                    <a:pt x="21" y="228"/>
                    <a:pt x="19" y="243"/>
                  </a:cubicBezTo>
                  <a:cubicBezTo>
                    <a:pt x="19" y="247"/>
                    <a:pt x="15" y="253"/>
                    <a:pt x="15" y="253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16"/>
            <xdr:cNvSpPr>
              <a:spLocks/>
            </xdr:cNvSpPr>
          </xdr:nvSpPr>
          <xdr:spPr>
            <a:xfrm>
              <a:off x="896" y="99"/>
              <a:ext cx="65" cy="38"/>
            </a:xfrm>
            <a:custGeom>
              <a:pathLst>
                <a:path h="38" w="65">
                  <a:moveTo>
                    <a:pt x="23" y="14"/>
                  </a:moveTo>
                  <a:cubicBezTo>
                    <a:pt x="29" y="16"/>
                    <a:pt x="34" y="17"/>
                    <a:pt x="40" y="13"/>
                  </a:cubicBezTo>
                  <a:cubicBezTo>
                    <a:pt x="44" y="10"/>
                    <a:pt x="49" y="2"/>
                    <a:pt x="49" y="2"/>
                  </a:cubicBezTo>
                  <a:cubicBezTo>
                    <a:pt x="54" y="3"/>
                    <a:pt x="63" y="0"/>
                    <a:pt x="64" y="5"/>
                  </a:cubicBezTo>
                  <a:cubicBezTo>
                    <a:pt x="65" y="11"/>
                    <a:pt x="61" y="17"/>
                    <a:pt x="60" y="23"/>
                  </a:cubicBezTo>
                  <a:cubicBezTo>
                    <a:pt x="58" y="30"/>
                    <a:pt x="61" y="28"/>
                    <a:pt x="57" y="30"/>
                  </a:cubicBezTo>
                  <a:cubicBezTo>
                    <a:pt x="54" y="35"/>
                    <a:pt x="51" y="36"/>
                    <a:pt x="45" y="38"/>
                  </a:cubicBezTo>
                  <a:cubicBezTo>
                    <a:pt x="37" y="37"/>
                    <a:pt x="29" y="37"/>
                    <a:pt x="21" y="36"/>
                  </a:cubicBezTo>
                  <a:cubicBezTo>
                    <a:pt x="16" y="35"/>
                    <a:pt x="6" y="33"/>
                    <a:pt x="6" y="33"/>
                  </a:cubicBezTo>
                  <a:cubicBezTo>
                    <a:pt x="0" y="21"/>
                    <a:pt x="11" y="8"/>
                    <a:pt x="23" y="14"/>
                  </a:cubicBez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7"/>
            <xdr:cNvSpPr>
              <a:spLocks/>
            </xdr:cNvSpPr>
          </xdr:nvSpPr>
          <xdr:spPr>
            <a:xfrm>
              <a:off x="967" y="45"/>
              <a:ext cx="477" cy="186"/>
            </a:xfrm>
            <a:custGeom>
              <a:pathLst>
                <a:path h="186" w="477">
                  <a:moveTo>
                    <a:pt x="0" y="0"/>
                  </a:moveTo>
                  <a:cubicBezTo>
                    <a:pt x="1" y="14"/>
                    <a:pt x="3" y="22"/>
                    <a:pt x="2" y="37"/>
                  </a:cubicBezTo>
                  <a:cubicBezTo>
                    <a:pt x="3" y="43"/>
                    <a:pt x="3" y="46"/>
                    <a:pt x="7" y="50"/>
                  </a:cubicBezTo>
                  <a:cubicBezTo>
                    <a:pt x="9" y="77"/>
                    <a:pt x="8" y="86"/>
                    <a:pt x="22" y="105"/>
                  </a:cubicBezTo>
                  <a:cubicBezTo>
                    <a:pt x="27" y="119"/>
                    <a:pt x="22" y="111"/>
                    <a:pt x="29" y="116"/>
                  </a:cubicBezTo>
                  <a:cubicBezTo>
                    <a:pt x="31" y="117"/>
                    <a:pt x="34" y="121"/>
                    <a:pt x="34" y="121"/>
                  </a:cubicBezTo>
                  <a:cubicBezTo>
                    <a:pt x="38" y="134"/>
                    <a:pt x="52" y="141"/>
                    <a:pt x="59" y="152"/>
                  </a:cubicBezTo>
                  <a:cubicBezTo>
                    <a:pt x="66" y="163"/>
                    <a:pt x="69" y="165"/>
                    <a:pt x="74" y="173"/>
                  </a:cubicBezTo>
                  <a:cubicBezTo>
                    <a:pt x="76" y="180"/>
                    <a:pt x="80" y="184"/>
                    <a:pt x="87" y="185"/>
                  </a:cubicBezTo>
                  <a:cubicBezTo>
                    <a:pt x="93" y="186"/>
                    <a:pt x="105" y="180"/>
                    <a:pt x="110" y="177"/>
                  </a:cubicBezTo>
                  <a:cubicBezTo>
                    <a:pt x="115" y="174"/>
                    <a:pt x="118" y="170"/>
                    <a:pt x="118" y="165"/>
                  </a:cubicBezTo>
                  <a:cubicBezTo>
                    <a:pt x="117" y="158"/>
                    <a:pt x="112" y="151"/>
                    <a:pt x="109" y="145"/>
                  </a:cubicBezTo>
                  <a:cubicBezTo>
                    <a:pt x="106" y="137"/>
                    <a:pt x="101" y="131"/>
                    <a:pt x="97" y="123"/>
                  </a:cubicBezTo>
                  <a:cubicBezTo>
                    <a:pt x="94" y="108"/>
                    <a:pt x="83" y="96"/>
                    <a:pt x="70" y="87"/>
                  </a:cubicBezTo>
                  <a:cubicBezTo>
                    <a:pt x="65" y="84"/>
                    <a:pt x="64" y="76"/>
                    <a:pt x="61" y="72"/>
                  </a:cubicBezTo>
                  <a:cubicBezTo>
                    <a:pt x="57" y="67"/>
                    <a:pt x="49" y="67"/>
                    <a:pt x="43" y="65"/>
                  </a:cubicBezTo>
                  <a:cubicBezTo>
                    <a:pt x="42" y="62"/>
                    <a:pt x="38" y="65"/>
                    <a:pt x="36" y="60"/>
                  </a:cubicBezTo>
                  <a:cubicBezTo>
                    <a:pt x="34" y="55"/>
                    <a:pt x="32" y="51"/>
                    <a:pt x="29" y="46"/>
                  </a:cubicBezTo>
                  <a:cubicBezTo>
                    <a:pt x="28" y="43"/>
                    <a:pt x="25" y="38"/>
                    <a:pt x="25" y="38"/>
                  </a:cubicBezTo>
                  <a:cubicBezTo>
                    <a:pt x="27" y="26"/>
                    <a:pt x="42" y="36"/>
                    <a:pt x="51" y="37"/>
                  </a:cubicBezTo>
                  <a:cubicBezTo>
                    <a:pt x="62" y="40"/>
                    <a:pt x="80" y="41"/>
                    <a:pt x="84" y="44"/>
                  </a:cubicBezTo>
                  <a:cubicBezTo>
                    <a:pt x="88" y="47"/>
                    <a:pt x="90" y="50"/>
                    <a:pt x="94" y="51"/>
                  </a:cubicBezTo>
                  <a:cubicBezTo>
                    <a:pt x="99" y="56"/>
                    <a:pt x="102" y="58"/>
                    <a:pt x="108" y="61"/>
                  </a:cubicBezTo>
                  <a:cubicBezTo>
                    <a:pt x="110" y="65"/>
                    <a:pt x="115" y="65"/>
                    <a:pt x="118" y="68"/>
                  </a:cubicBezTo>
                  <a:cubicBezTo>
                    <a:pt x="120" y="70"/>
                    <a:pt x="123" y="73"/>
                    <a:pt x="123" y="73"/>
                  </a:cubicBezTo>
                  <a:cubicBezTo>
                    <a:pt x="126" y="79"/>
                    <a:pt x="127" y="86"/>
                    <a:pt x="133" y="90"/>
                  </a:cubicBezTo>
                  <a:cubicBezTo>
                    <a:pt x="135" y="93"/>
                    <a:pt x="137" y="94"/>
                    <a:pt x="140" y="95"/>
                  </a:cubicBezTo>
                  <a:cubicBezTo>
                    <a:pt x="145" y="100"/>
                    <a:pt x="147" y="104"/>
                    <a:pt x="154" y="106"/>
                  </a:cubicBezTo>
                  <a:cubicBezTo>
                    <a:pt x="161" y="113"/>
                    <a:pt x="170" y="116"/>
                    <a:pt x="180" y="117"/>
                  </a:cubicBezTo>
                  <a:cubicBezTo>
                    <a:pt x="193" y="115"/>
                    <a:pt x="197" y="114"/>
                    <a:pt x="210" y="118"/>
                  </a:cubicBezTo>
                  <a:cubicBezTo>
                    <a:pt x="215" y="116"/>
                    <a:pt x="223" y="112"/>
                    <a:pt x="228" y="111"/>
                  </a:cubicBezTo>
                  <a:cubicBezTo>
                    <a:pt x="232" y="110"/>
                    <a:pt x="237" y="110"/>
                    <a:pt x="241" y="109"/>
                  </a:cubicBezTo>
                  <a:cubicBezTo>
                    <a:pt x="246" y="100"/>
                    <a:pt x="250" y="104"/>
                    <a:pt x="262" y="105"/>
                  </a:cubicBezTo>
                  <a:cubicBezTo>
                    <a:pt x="268" y="111"/>
                    <a:pt x="266" y="108"/>
                    <a:pt x="270" y="114"/>
                  </a:cubicBezTo>
                  <a:cubicBezTo>
                    <a:pt x="272" y="123"/>
                    <a:pt x="271" y="120"/>
                    <a:pt x="279" y="124"/>
                  </a:cubicBezTo>
                  <a:cubicBezTo>
                    <a:pt x="282" y="129"/>
                    <a:pt x="292" y="129"/>
                    <a:pt x="296" y="133"/>
                  </a:cubicBezTo>
                  <a:cubicBezTo>
                    <a:pt x="306" y="132"/>
                    <a:pt x="305" y="132"/>
                    <a:pt x="313" y="131"/>
                  </a:cubicBezTo>
                  <a:cubicBezTo>
                    <a:pt x="323" y="130"/>
                    <a:pt x="333" y="130"/>
                    <a:pt x="343" y="129"/>
                  </a:cubicBezTo>
                  <a:cubicBezTo>
                    <a:pt x="355" y="127"/>
                    <a:pt x="364" y="123"/>
                    <a:pt x="376" y="127"/>
                  </a:cubicBezTo>
                  <a:cubicBezTo>
                    <a:pt x="377" y="143"/>
                    <a:pt x="368" y="148"/>
                    <a:pt x="383" y="143"/>
                  </a:cubicBezTo>
                  <a:cubicBezTo>
                    <a:pt x="385" y="139"/>
                    <a:pt x="396" y="131"/>
                    <a:pt x="400" y="129"/>
                  </a:cubicBezTo>
                  <a:cubicBezTo>
                    <a:pt x="402" y="120"/>
                    <a:pt x="408" y="101"/>
                    <a:pt x="417" y="97"/>
                  </a:cubicBezTo>
                  <a:cubicBezTo>
                    <a:pt x="418" y="94"/>
                    <a:pt x="444" y="103"/>
                    <a:pt x="445" y="102"/>
                  </a:cubicBezTo>
                  <a:cubicBezTo>
                    <a:pt x="454" y="96"/>
                    <a:pt x="449" y="78"/>
                    <a:pt x="454" y="72"/>
                  </a:cubicBezTo>
                  <a:cubicBezTo>
                    <a:pt x="459" y="66"/>
                    <a:pt x="472" y="67"/>
                    <a:pt x="477" y="66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8"/>
            <xdr:cNvSpPr>
              <a:spLocks/>
            </xdr:cNvSpPr>
          </xdr:nvSpPr>
          <xdr:spPr>
            <a:xfrm>
              <a:off x="874" y="178"/>
              <a:ext cx="550" cy="115"/>
            </a:xfrm>
            <a:custGeom>
              <a:pathLst>
                <a:path h="115" w="550">
                  <a:moveTo>
                    <a:pt x="23" y="115"/>
                  </a:moveTo>
                  <a:cubicBezTo>
                    <a:pt x="24" y="101"/>
                    <a:pt x="22" y="95"/>
                    <a:pt x="37" y="97"/>
                  </a:cubicBezTo>
                  <a:cubicBezTo>
                    <a:pt x="39" y="104"/>
                    <a:pt x="41" y="105"/>
                    <a:pt x="46" y="100"/>
                  </a:cubicBezTo>
                  <a:cubicBezTo>
                    <a:pt x="42" y="84"/>
                    <a:pt x="28" y="88"/>
                    <a:pt x="25" y="83"/>
                  </a:cubicBezTo>
                  <a:cubicBezTo>
                    <a:pt x="22" y="78"/>
                    <a:pt x="21" y="60"/>
                    <a:pt x="15" y="56"/>
                  </a:cubicBezTo>
                  <a:cubicBezTo>
                    <a:pt x="12" y="50"/>
                    <a:pt x="16" y="45"/>
                    <a:pt x="12" y="41"/>
                  </a:cubicBezTo>
                  <a:cubicBezTo>
                    <a:pt x="10" y="35"/>
                    <a:pt x="8" y="31"/>
                    <a:pt x="6" y="25"/>
                  </a:cubicBezTo>
                  <a:cubicBezTo>
                    <a:pt x="7" y="10"/>
                    <a:pt x="0" y="6"/>
                    <a:pt x="10" y="1"/>
                  </a:cubicBezTo>
                  <a:cubicBezTo>
                    <a:pt x="13" y="0"/>
                    <a:pt x="17" y="15"/>
                    <a:pt x="20" y="20"/>
                  </a:cubicBezTo>
                  <a:cubicBezTo>
                    <a:pt x="23" y="27"/>
                    <a:pt x="23" y="27"/>
                    <a:pt x="27" y="32"/>
                  </a:cubicBezTo>
                  <a:cubicBezTo>
                    <a:pt x="29" y="37"/>
                    <a:pt x="32" y="51"/>
                    <a:pt x="37" y="53"/>
                  </a:cubicBezTo>
                  <a:cubicBezTo>
                    <a:pt x="40" y="59"/>
                    <a:pt x="45" y="64"/>
                    <a:pt x="48" y="70"/>
                  </a:cubicBezTo>
                  <a:cubicBezTo>
                    <a:pt x="49" y="76"/>
                    <a:pt x="52" y="82"/>
                    <a:pt x="55" y="88"/>
                  </a:cubicBezTo>
                  <a:cubicBezTo>
                    <a:pt x="57" y="92"/>
                    <a:pt x="61" y="80"/>
                    <a:pt x="61" y="80"/>
                  </a:cubicBezTo>
                  <a:cubicBezTo>
                    <a:pt x="63" y="76"/>
                    <a:pt x="61" y="61"/>
                    <a:pt x="63" y="56"/>
                  </a:cubicBezTo>
                  <a:cubicBezTo>
                    <a:pt x="65" y="51"/>
                    <a:pt x="68" y="57"/>
                    <a:pt x="77" y="61"/>
                  </a:cubicBezTo>
                  <a:cubicBezTo>
                    <a:pt x="79" y="62"/>
                    <a:pt x="84" y="68"/>
                    <a:pt x="84" y="68"/>
                  </a:cubicBezTo>
                  <a:cubicBezTo>
                    <a:pt x="88" y="80"/>
                    <a:pt x="98" y="85"/>
                    <a:pt x="108" y="90"/>
                  </a:cubicBezTo>
                  <a:cubicBezTo>
                    <a:pt x="111" y="96"/>
                    <a:pt x="121" y="93"/>
                    <a:pt x="127" y="96"/>
                  </a:cubicBezTo>
                  <a:cubicBezTo>
                    <a:pt x="133" y="102"/>
                    <a:pt x="141" y="103"/>
                    <a:pt x="149" y="104"/>
                  </a:cubicBezTo>
                  <a:cubicBezTo>
                    <a:pt x="158" y="107"/>
                    <a:pt x="166" y="107"/>
                    <a:pt x="174" y="112"/>
                  </a:cubicBezTo>
                  <a:cubicBezTo>
                    <a:pt x="174" y="113"/>
                    <a:pt x="161" y="113"/>
                    <a:pt x="175" y="114"/>
                  </a:cubicBezTo>
                  <a:cubicBezTo>
                    <a:pt x="189" y="115"/>
                    <a:pt x="187" y="105"/>
                    <a:pt x="188" y="103"/>
                  </a:cubicBezTo>
                  <a:cubicBezTo>
                    <a:pt x="189" y="101"/>
                    <a:pt x="192" y="96"/>
                    <a:pt x="195" y="95"/>
                  </a:cubicBezTo>
                  <a:cubicBezTo>
                    <a:pt x="201" y="86"/>
                    <a:pt x="200" y="97"/>
                    <a:pt x="207" y="81"/>
                  </a:cubicBezTo>
                  <a:cubicBezTo>
                    <a:pt x="209" y="76"/>
                    <a:pt x="195" y="58"/>
                    <a:pt x="198" y="54"/>
                  </a:cubicBezTo>
                  <a:cubicBezTo>
                    <a:pt x="201" y="50"/>
                    <a:pt x="219" y="55"/>
                    <a:pt x="226" y="57"/>
                  </a:cubicBezTo>
                  <a:cubicBezTo>
                    <a:pt x="231" y="62"/>
                    <a:pt x="231" y="64"/>
                    <a:pt x="240" y="66"/>
                  </a:cubicBezTo>
                  <a:cubicBezTo>
                    <a:pt x="245" y="70"/>
                    <a:pt x="251" y="70"/>
                    <a:pt x="257" y="71"/>
                  </a:cubicBezTo>
                  <a:cubicBezTo>
                    <a:pt x="264" y="70"/>
                    <a:pt x="275" y="64"/>
                    <a:pt x="282" y="62"/>
                  </a:cubicBezTo>
                  <a:cubicBezTo>
                    <a:pt x="288" y="58"/>
                    <a:pt x="293" y="58"/>
                    <a:pt x="300" y="56"/>
                  </a:cubicBezTo>
                  <a:cubicBezTo>
                    <a:pt x="301" y="55"/>
                    <a:pt x="314" y="44"/>
                    <a:pt x="315" y="44"/>
                  </a:cubicBezTo>
                  <a:cubicBezTo>
                    <a:pt x="322" y="39"/>
                    <a:pt x="329" y="37"/>
                    <a:pt x="337" y="36"/>
                  </a:cubicBezTo>
                  <a:cubicBezTo>
                    <a:pt x="351" y="37"/>
                    <a:pt x="361" y="36"/>
                    <a:pt x="373" y="41"/>
                  </a:cubicBezTo>
                  <a:cubicBezTo>
                    <a:pt x="376" y="47"/>
                    <a:pt x="384" y="55"/>
                    <a:pt x="390" y="59"/>
                  </a:cubicBezTo>
                  <a:cubicBezTo>
                    <a:pt x="393" y="64"/>
                    <a:pt x="396" y="63"/>
                    <a:pt x="402" y="64"/>
                  </a:cubicBezTo>
                  <a:cubicBezTo>
                    <a:pt x="409" y="64"/>
                    <a:pt x="419" y="68"/>
                    <a:pt x="423" y="62"/>
                  </a:cubicBezTo>
                  <a:cubicBezTo>
                    <a:pt x="431" y="52"/>
                    <a:pt x="429" y="52"/>
                    <a:pt x="442" y="49"/>
                  </a:cubicBezTo>
                  <a:cubicBezTo>
                    <a:pt x="454" y="61"/>
                    <a:pt x="438" y="69"/>
                    <a:pt x="430" y="74"/>
                  </a:cubicBezTo>
                  <a:cubicBezTo>
                    <a:pt x="428" y="78"/>
                    <a:pt x="426" y="85"/>
                    <a:pt x="423" y="88"/>
                  </a:cubicBezTo>
                  <a:cubicBezTo>
                    <a:pt x="422" y="92"/>
                    <a:pt x="421" y="98"/>
                    <a:pt x="423" y="100"/>
                  </a:cubicBezTo>
                  <a:cubicBezTo>
                    <a:pt x="425" y="102"/>
                    <a:pt x="432" y="102"/>
                    <a:pt x="435" y="100"/>
                  </a:cubicBezTo>
                  <a:cubicBezTo>
                    <a:pt x="437" y="97"/>
                    <a:pt x="440" y="93"/>
                    <a:pt x="443" y="91"/>
                  </a:cubicBezTo>
                  <a:cubicBezTo>
                    <a:pt x="445" y="84"/>
                    <a:pt x="458" y="82"/>
                    <a:pt x="462" y="76"/>
                  </a:cubicBezTo>
                  <a:cubicBezTo>
                    <a:pt x="463" y="71"/>
                    <a:pt x="468" y="64"/>
                    <a:pt x="474" y="62"/>
                  </a:cubicBezTo>
                  <a:cubicBezTo>
                    <a:pt x="479" y="58"/>
                    <a:pt x="480" y="58"/>
                    <a:pt x="487" y="56"/>
                  </a:cubicBezTo>
                  <a:cubicBezTo>
                    <a:pt x="489" y="52"/>
                    <a:pt x="501" y="48"/>
                    <a:pt x="505" y="47"/>
                  </a:cubicBezTo>
                  <a:cubicBezTo>
                    <a:pt x="508" y="44"/>
                    <a:pt x="512" y="41"/>
                    <a:pt x="516" y="40"/>
                  </a:cubicBezTo>
                  <a:cubicBezTo>
                    <a:pt x="523" y="33"/>
                    <a:pt x="532" y="32"/>
                    <a:pt x="539" y="27"/>
                  </a:cubicBezTo>
                  <a:cubicBezTo>
                    <a:pt x="542" y="25"/>
                    <a:pt x="550" y="22"/>
                    <a:pt x="550" y="22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9"/>
            <xdr:cNvSpPr>
              <a:spLocks/>
            </xdr:cNvSpPr>
          </xdr:nvSpPr>
          <xdr:spPr>
            <a:xfrm>
              <a:off x="918" y="278"/>
              <a:ext cx="105" cy="63"/>
            </a:xfrm>
            <a:custGeom>
              <a:pathLst>
                <a:path h="63" w="105">
                  <a:moveTo>
                    <a:pt x="0" y="26"/>
                  </a:moveTo>
                  <a:cubicBezTo>
                    <a:pt x="6" y="20"/>
                    <a:pt x="5" y="16"/>
                    <a:pt x="12" y="13"/>
                  </a:cubicBezTo>
                  <a:cubicBezTo>
                    <a:pt x="19" y="10"/>
                    <a:pt x="18" y="6"/>
                    <a:pt x="19" y="4"/>
                  </a:cubicBezTo>
                  <a:cubicBezTo>
                    <a:pt x="20" y="2"/>
                    <a:pt x="29" y="2"/>
                    <a:pt x="31" y="0"/>
                  </a:cubicBezTo>
                  <a:cubicBezTo>
                    <a:pt x="36" y="1"/>
                    <a:pt x="42" y="1"/>
                    <a:pt x="45" y="4"/>
                  </a:cubicBezTo>
                  <a:cubicBezTo>
                    <a:pt x="49" y="8"/>
                    <a:pt x="50" y="13"/>
                    <a:pt x="55" y="15"/>
                  </a:cubicBezTo>
                  <a:cubicBezTo>
                    <a:pt x="59" y="20"/>
                    <a:pt x="65" y="27"/>
                    <a:pt x="69" y="34"/>
                  </a:cubicBezTo>
                  <a:cubicBezTo>
                    <a:pt x="73" y="41"/>
                    <a:pt x="74" y="44"/>
                    <a:pt x="76" y="48"/>
                  </a:cubicBezTo>
                  <a:cubicBezTo>
                    <a:pt x="96" y="63"/>
                    <a:pt x="105" y="61"/>
                    <a:pt x="105" y="61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20"/>
            <xdr:cNvSpPr>
              <a:spLocks/>
            </xdr:cNvSpPr>
          </xdr:nvSpPr>
          <xdr:spPr>
            <a:xfrm>
              <a:off x="1023" y="259"/>
              <a:ext cx="392" cy="81"/>
            </a:xfrm>
            <a:custGeom>
              <a:pathLst>
                <a:path h="81" w="392">
                  <a:moveTo>
                    <a:pt x="0" y="80"/>
                  </a:moveTo>
                  <a:cubicBezTo>
                    <a:pt x="5" y="78"/>
                    <a:pt x="9" y="81"/>
                    <a:pt x="14" y="79"/>
                  </a:cubicBezTo>
                  <a:cubicBezTo>
                    <a:pt x="27" y="80"/>
                    <a:pt x="37" y="75"/>
                    <a:pt x="50" y="72"/>
                  </a:cubicBezTo>
                  <a:cubicBezTo>
                    <a:pt x="52" y="69"/>
                    <a:pt x="55" y="66"/>
                    <a:pt x="58" y="65"/>
                  </a:cubicBezTo>
                  <a:cubicBezTo>
                    <a:pt x="62" y="58"/>
                    <a:pt x="71" y="50"/>
                    <a:pt x="79" y="48"/>
                  </a:cubicBezTo>
                  <a:cubicBezTo>
                    <a:pt x="89" y="43"/>
                    <a:pt x="97" y="45"/>
                    <a:pt x="108" y="43"/>
                  </a:cubicBezTo>
                  <a:cubicBezTo>
                    <a:pt x="128" y="44"/>
                    <a:pt x="147" y="46"/>
                    <a:pt x="166" y="48"/>
                  </a:cubicBezTo>
                  <a:cubicBezTo>
                    <a:pt x="186" y="46"/>
                    <a:pt x="201" y="44"/>
                    <a:pt x="221" y="43"/>
                  </a:cubicBezTo>
                  <a:cubicBezTo>
                    <a:pt x="229" y="40"/>
                    <a:pt x="233" y="42"/>
                    <a:pt x="241" y="40"/>
                  </a:cubicBezTo>
                  <a:cubicBezTo>
                    <a:pt x="250" y="42"/>
                    <a:pt x="261" y="48"/>
                    <a:pt x="270" y="49"/>
                  </a:cubicBezTo>
                  <a:cubicBezTo>
                    <a:pt x="278" y="52"/>
                    <a:pt x="289" y="50"/>
                    <a:pt x="295" y="49"/>
                  </a:cubicBezTo>
                  <a:cubicBezTo>
                    <a:pt x="301" y="48"/>
                    <a:pt x="305" y="45"/>
                    <a:pt x="310" y="43"/>
                  </a:cubicBezTo>
                  <a:cubicBezTo>
                    <a:pt x="316" y="35"/>
                    <a:pt x="314" y="32"/>
                    <a:pt x="320" y="26"/>
                  </a:cubicBezTo>
                  <a:cubicBezTo>
                    <a:pt x="326" y="20"/>
                    <a:pt x="325" y="17"/>
                    <a:pt x="332" y="14"/>
                  </a:cubicBezTo>
                  <a:cubicBezTo>
                    <a:pt x="336" y="12"/>
                    <a:pt x="340" y="10"/>
                    <a:pt x="344" y="7"/>
                  </a:cubicBezTo>
                  <a:cubicBezTo>
                    <a:pt x="345" y="3"/>
                    <a:pt x="354" y="7"/>
                    <a:pt x="358" y="6"/>
                  </a:cubicBezTo>
                  <a:cubicBezTo>
                    <a:pt x="367" y="0"/>
                    <a:pt x="382" y="9"/>
                    <a:pt x="392" y="9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21"/>
            <xdr:cNvSpPr>
              <a:spLocks/>
            </xdr:cNvSpPr>
          </xdr:nvSpPr>
          <xdr:spPr>
            <a:xfrm>
              <a:off x="1101" y="321"/>
              <a:ext cx="268" cy="52"/>
            </a:xfrm>
            <a:custGeom>
              <a:pathLst>
                <a:path h="52" w="268">
                  <a:moveTo>
                    <a:pt x="0" y="52"/>
                  </a:moveTo>
                  <a:cubicBezTo>
                    <a:pt x="12" y="48"/>
                    <a:pt x="23" y="44"/>
                    <a:pt x="35" y="42"/>
                  </a:cubicBezTo>
                  <a:cubicBezTo>
                    <a:pt x="44" y="36"/>
                    <a:pt x="56" y="37"/>
                    <a:pt x="66" y="32"/>
                  </a:cubicBezTo>
                  <a:cubicBezTo>
                    <a:pt x="81" y="32"/>
                    <a:pt x="97" y="32"/>
                    <a:pt x="112" y="33"/>
                  </a:cubicBezTo>
                  <a:cubicBezTo>
                    <a:pt x="129" y="34"/>
                    <a:pt x="134" y="38"/>
                    <a:pt x="151" y="40"/>
                  </a:cubicBezTo>
                  <a:cubicBezTo>
                    <a:pt x="166" y="38"/>
                    <a:pt x="181" y="28"/>
                    <a:pt x="200" y="21"/>
                  </a:cubicBezTo>
                  <a:cubicBezTo>
                    <a:pt x="219" y="14"/>
                    <a:pt x="240" y="0"/>
                    <a:pt x="268" y="0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Freeform 22"/>
            <xdr:cNvSpPr>
              <a:spLocks/>
            </xdr:cNvSpPr>
          </xdr:nvSpPr>
          <xdr:spPr>
            <a:xfrm>
              <a:off x="1333" y="358"/>
              <a:ext cx="46" cy="29"/>
            </a:xfrm>
            <a:custGeom>
              <a:pathLst>
                <a:path h="29" w="46">
                  <a:moveTo>
                    <a:pt x="0" y="29"/>
                  </a:moveTo>
                  <a:cubicBezTo>
                    <a:pt x="11" y="26"/>
                    <a:pt x="17" y="15"/>
                    <a:pt x="28" y="13"/>
                  </a:cubicBezTo>
                  <a:cubicBezTo>
                    <a:pt x="32" y="10"/>
                    <a:pt x="39" y="5"/>
                    <a:pt x="39" y="5"/>
                  </a:cubicBezTo>
                  <a:cubicBezTo>
                    <a:pt x="40" y="2"/>
                    <a:pt x="46" y="0"/>
                    <a:pt x="46" y="0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23"/>
            <xdr:cNvSpPr>
              <a:spLocks/>
            </xdr:cNvSpPr>
          </xdr:nvSpPr>
          <xdr:spPr>
            <a:xfrm>
              <a:off x="1149" y="66"/>
              <a:ext cx="152" cy="59"/>
            </a:xfrm>
            <a:custGeom>
              <a:pathLst>
                <a:path h="59" w="152">
                  <a:moveTo>
                    <a:pt x="0" y="0"/>
                  </a:moveTo>
                  <a:cubicBezTo>
                    <a:pt x="2" y="2"/>
                    <a:pt x="12" y="21"/>
                    <a:pt x="14" y="22"/>
                  </a:cubicBezTo>
                  <a:cubicBezTo>
                    <a:pt x="17" y="27"/>
                    <a:pt x="34" y="31"/>
                    <a:pt x="40" y="33"/>
                  </a:cubicBezTo>
                  <a:cubicBezTo>
                    <a:pt x="51" y="41"/>
                    <a:pt x="64" y="39"/>
                    <a:pt x="77" y="43"/>
                  </a:cubicBezTo>
                  <a:cubicBezTo>
                    <a:pt x="84" y="50"/>
                    <a:pt x="97" y="53"/>
                    <a:pt x="106" y="54"/>
                  </a:cubicBezTo>
                  <a:cubicBezTo>
                    <a:pt x="122" y="59"/>
                    <a:pt x="133" y="55"/>
                    <a:pt x="152" y="54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 Box 25"/>
            <xdr:cNvSpPr txBox="1">
              <a:spLocks noChangeArrowheads="1"/>
            </xdr:cNvSpPr>
          </xdr:nvSpPr>
          <xdr:spPr>
            <a:xfrm>
              <a:off x="859" y="25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3000</a:t>
              </a:r>
            </a:p>
          </xdr:txBody>
        </xdr:sp>
        <xdr:sp>
          <xdr:nvSpPr>
            <xdr:cNvPr id="16" name="Text Box 26"/>
            <xdr:cNvSpPr txBox="1">
              <a:spLocks noChangeArrowheads="1"/>
            </xdr:cNvSpPr>
          </xdr:nvSpPr>
          <xdr:spPr>
            <a:xfrm>
              <a:off x="831" y="225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3000</a:t>
              </a:r>
            </a:p>
          </xdr:txBody>
        </xdr:sp>
        <xdr:sp>
          <xdr:nvSpPr>
            <xdr:cNvPr id="17" name="Text Box 27"/>
            <xdr:cNvSpPr txBox="1">
              <a:spLocks noChangeArrowheads="1"/>
            </xdr:cNvSpPr>
          </xdr:nvSpPr>
          <xdr:spPr>
            <a:xfrm>
              <a:off x="824" y="203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3500</a:t>
              </a:r>
            </a:p>
          </xdr:txBody>
        </xdr:sp>
        <xdr:sp>
          <xdr:nvSpPr>
            <xdr:cNvPr id="18" name="Text Box 28"/>
            <xdr:cNvSpPr txBox="1">
              <a:spLocks noChangeArrowheads="1"/>
            </xdr:cNvSpPr>
          </xdr:nvSpPr>
          <xdr:spPr>
            <a:xfrm>
              <a:off x="831" y="97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3500</a:t>
              </a:r>
            </a:p>
          </xdr:txBody>
        </xdr:sp>
        <xdr:sp>
          <xdr:nvSpPr>
            <xdr:cNvPr id="19" name="Text Box 29"/>
            <xdr:cNvSpPr txBox="1">
              <a:spLocks noChangeArrowheads="1"/>
            </xdr:cNvSpPr>
          </xdr:nvSpPr>
          <xdr:spPr>
            <a:xfrm>
              <a:off x="857" y="289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2500</a:t>
              </a:r>
            </a:p>
          </xdr:txBody>
        </xdr:sp>
        <xdr:sp>
          <xdr:nvSpPr>
            <xdr:cNvPr id="20" name="Text Box 30"/>
            <xdr:cNvSpPr txBox="1">
              <a:spLocks noChangeArrowheads="1"/>
            </xdr:cNvSpPr>
          </xdr:nvSpPr>
          <xdr:spPr>
            <a:xfrm>
              <a:off x="883" y="298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2000</a:t>
              </a:r>
            </a:p>
          </xdr:txBody>
        </xdr:sp>
        <xdr:sp>
          <xdr:nvSpPr>
            <xdr:cNvPr id="21" name="Text Box 31"/>
            <xdr:cNvSpPr txBox="1">
              <a:spLocks noChangeArrowheads="1"/>
            </xdr:cNvSpPr>
          </xdr:nvSpPr>
          <xdr:spPr>
            <a:xfrm>
              <a:off x="900" y="311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1500</a:t>
              </a:r>
            </a:p>
          </xdr:txBody>
        </xdr:sp>
        <xdr:sp>
          <xdr:nvSpPr>
            <xdr:cNvPr id="22" name="Text Box 33"/>
            <xdr:cNvSpPr txBox="1">
              <a:spLocks noChangeArrowheads="1"/>
            </xdr:cNvSpPr>
          </xdr:nvSpPr>
          <xdr:spPr>
            <a:xfrm>
              <a:off x="927" y="370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3500</a:t>
              </a:r>
            </a:p>
          </xdr:txBody>
        </xdr:sp>
        <xdr:sp>
          <xdr:nvSpPr>
            <xdr:cNvPr id="23" name="Text Box 34"/>
            <xdr:cNvSpPr txBox="1">
              <a:spLocks noChangeArrowheads="1"/>
            </xdr:cNvSpPr>
          </xdr:nvSpPr>
          <xdr:spPr>
            <a:xfrm>
              <a:off x="1132" y="51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3000</a:t>
              </a:r>
            </a:p>
          </xdr:txBody>
        </xdr:sp>
        <xdr:sp>
          <xdr:nvSpPr>
            <xdr:cNvPr id="24" name="Text Box 35"/>
            <xdr:cNvSpPr txBox="1">
              <a:spLocks noChangeArrowheads="1"/>
            </xdr:cNvSpPr>
          </xdr:nvSpPr>
          <xdr:spPr>
            <a:xfrm>
              <a:off x="1304" y="106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3000</a:t>
              </a:r>
            </a:p>
          </xdr:txBody>
        </xdr:sp>
        <xdr:sp>
          <xdr:nvSpPr>
            <xdr:cNvPr id="25" name="Text Box 36"/>
            <xdr:cNvSpPr txBox="1">
              <a:spLocks noChangeArrowheads="1"/>
            </xdr:cNvSpPr>
          </xdr:nvSpPr>
          <xdr:spPr>
            <a:xfrm>
              <a:off x="895" y="20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2500</a:t>
              </a:r>
            </a:p>
          </xdr:txBody>
        </xdr:sp>
        <xdr:sp>
          <xdr:nvSpPr>
            <xdr:cNvPr id="26" name="Text Box 37"/>
            <xdr:cNvSpPr txBox="1">
              <a:spLocks noChangeArrowheads="1"/>
            </xdr:cNvSpPr>
          </xdr:nvSpPr>
          <xdr:spPr>
            <a:xfrm>
              <a:off x="952" y="33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2500</a:t>
              </a:r>
            </a:p>
          </xdr:txBody>
        </xdr:sp>
        <xdr:sp>
          <xdr:nvSpPr>
            <xdr:cNvPr id="27" name="Text Box 39"/>
            <xdr:cNvSpPr txBox="1">
              <a:spLocks noChangeArrowheads="1"/>
            </xdr:cNvSpPr>
          </xdr:nvSpPr>
          <xdr:spPr>
            <a:xfrm>
              <a:off x="1415" y="259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1500</a:t>
              </a:r>
            </a:p>
          </xdr:txBody>
        </xdr:sp>
        <xdr:sp>
          <xdr:nvSpPr>
            <xdr:cNvPr id="28" name="Text Box 40"/>
            <xdr:cNvSpPr txBox="1">
              <a:spLocks noChangeArrowheads="1"/>
            </xdr:cNvSpPr>
          </xdr:nvSpPr>
          <xdr:spPr>
            <a:xfrm>
              <a:off x="1372" y="309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1000</a:t>
              </a:r>
            </a:p>
          </xdr:txBody>
        </xdr:sp>
        <xdr:sp>
          <xdr:nvSpPr>
            <xdr:cNvPr id="29" name="Text Box 41"/>
            <xdr:cNvSpPr txBox="1">
              <a:spLocks noChangeArrowheads="1"/>
            </xdr:cNvSpPr>
          </xdr:nvSpPr>
          <xdr:spPr>
            <a:xfrm>
              <a:off x="1071" y="365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1000</a:t>
              </a:r>
            </a:p>
          </xdr:txBody>
        </xdr:sp>
        <xdr:sp>
          <xdr:nvSpPr>
            <xdr:cNvPr id="30" name="Text Box 42"/>
            <xdr:cNvSpPr txBox="1">
              <a:spLocks noChangeArrowheads="1"/>
            </xdr:cNvSpPr>
          </xdr:nvSpPr>
          <xdr:spPr>
            <a:xfrm>
              <a:off x="1307" y="383"/>
              <a:ext cx="20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500</a:t>
              </a:r>
            </a:p>
          </xdr:txBody>
        </xdr:sp>
        <xdr:sp>
          <xdr:nvSpPr>
            <xdr:cNvPr id="31" name="Text Box 43"/>
            <xdr:cNvSpPr txBox="1">
              <a:spLocks noChangeArrowheads="1"/>
            </xdr:cNvSpPr>
          </xdr:nvSpPr>
          <xdr:spPr>
            <a:xfrm>
              <a:off x="1377" y="344"/>
              <a:ext cx="20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500</a:t>
              </a:r>
            </a:p>
          </xdr:txBody>
        </xdr:sp>
        <xdr:sp>
          <xdr:nvSpPr>
            <xdr:cNvPr id="32" name="Text Box 44"/>
            <xdr:cNvSpPr txBox="1">
              <a:spLocks noChangeArrowheads="1"/>
            </xdr:cNvSpPr>
          </xdr:nvSpPr>
          <xdr:spPr>
            <a:xfrm>
              <a:off x="1428" y="185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2000</a:t>
              </a:r>
            </a:p>
          </xdr:txBody>
        </xdr:sp>
        <xdr:sp>
          <xdr:nvSpPr>
            <xdr:cNvPr id="33" name="Text Box 45"/>
            <xdr:cNvSpPr txBox="1">
              <a:spLocks noChangeArrowheads="1"/>
            </xdr:cNvSpPr>
          </xdr:nvSpPr>
          <xdr:spPr>
            <a:xfrm>
              <a:off x="1445" y="103"/>
              <a:ext cx="2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2500</a:t>
              </a:r>
            </a:p>
          </xdr:txBody>
        </xdr:sp>
        <xdr:sp>
          <xdr:nvSpPr>
            <xdr:cNvPr id="34" name="Text Box 47"/>
            <xdr:cNvSpPr txBox="1">
              <a:spLocks noChangeArrowheads="1"/>
            </xdr:cNvSpPr>
          </xdr:nvSpPr>
          <xdr:spPr>
            <a:xfrm>
              <a:off x="911" y="119"/>
              <a:ext cx="2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2500</a:t>
              </a:r>
            </a:p>
          </xdr:txBody>
        </xdr:sp>
      </xdr:grp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52" sheet="Sheet1"/>
  </cacheSource>
  <cacheFields count="10">
    <cacheField name="state">
      <sharedItems containsMixedTypes="0" count="51">
        <s v="AL"/>
        <s v="AK"/>
        <s v="AZ"/>
        <s v="AR"/>
        <s v="CA"/>
        <s v="CO"/>
        <s v="CT"/>
        <s v="DE"/>
        <s v="DC"/>
        <s v="FL"/>
        <s v="GA"/>
        <s v="HI"/>
        <s v="ID"/>
        <s v="IL"/>
        <s v="IN"/>
        <s v="IA"/>
        <s v="KS"/>
        <s v="KY"/>
        <s v="LA"/>
        <s v="ME"/>
        <s v="MD"/>
        <s v="MA"/>
        <s v="MI"/>
        <s v="MN"/>
        <s v="MO"/>
        <s v="MS"/>
        <s v="MT"/>
        <s v="NE"/>
        <s v="NV"/>
        <s v="NH"/>
        <s v="NJ"/>
        <s v="NM"/>
        <s v="NY"/>
        <s v="NC"/>
        <s v="ND"/>
        <s v="OH"/>
        <s v="OK"/>
        <s v="OR"/>
        <s v="PA"/>
        <s v="RI"/>
        <s v="SC"/>
        <s v="SD"/>
        <s v="TN"/>
        <s v="TX"/>
        <s v="UT"/>
        <s v="VT"/>
        <s v="VA"/>
        <s v="WA"/>
        <s v="WV"/>
        <s v="WI"/>
        <s v="WY"/>
      </sharedItems>
    </cacheField>
    <cacheField name="1995">
      <sharedItems containsSemiMixedTypes="0" containsString="0" containsMixedTypes="0" containsNumber="1" count="51">
        <n v="0.06484323889084598"/>
        <n v="0.14183551847437426"/>
        <n v="0.06845627602617488"/>
        <n v="0.08385130289266074"/>
        <n v="0.08987448135941523"/>
        <n v="0.09192600276625174"/>
        <n v="0.45774121166791326"/>
        <n v="0.4326387456158448"/>
        <n v="0.28402366863905326"/>
        <n v="0.08656944672019229"/>
        <n v="0.09034646677027147"/>
        <n v="0.14869358669833732"/>
        <n v="0.1452846630518978"/>
        <n v="0.2548911848757969"/>
        <n v="0.26613716968879564"/>
        <n v="0.6353751359188111"/>
        <n v="0.1857994423613114"/>
        <n v="0.2618294716265164"/>
        <n v="0.039703017218682524"/>
        <n v="0.1713483146067416"/>
        <n v="0.3755718059403389"/>
        <n v="0.3406113537117904"/>
        <n v="0.36801593769808927"/>
        <n v="0.4392220421393841"/>
        <n v="0.22006250476408262"/>
        <n v="0.0325674674107338"/>
        <n v="0.2945193171608266"/>
        <n v="0.37580099141579015"/>
        <n v="0.04935284402965012"/>
        <n v="0.4291364535266974"/>
        <n v="0.14860827822073885"/>
        <n v="0.06578444121471738"/>
        <n v="0.294440072346712"/>
        <n v="0.1391784082866886"/>
        <n v="0.5302904564315353"/>
        <n v="0.313072254567232"/>
        <n v="0.05985938345051378"/>
        <n v="0.14387205089688082"/>
        <n v="0.3638544208504232"/>
        <n v="0.19919719016557957"/>
        <n v="0.14953237793819563"/>
        <n v="0.5421444065695693"/>
        <n v="0.17043129004494595"/>
        <n v="0.04820351407767787"/>
        <n v="0.25850194864128984"/>
        <n v="0.14577656675749318"/>
        <n v="0.2718982281538237"/>
        <n v="0.1593981127263453"/>
        <n v="0.45144485144485147"/>
        <n v="0.6826402391854314"/>
        <n v="0.3060921248142645"/>
      </sharedItems>
    </cacheField>
    <cacheField name="1996">
      <sharedItems containsSemiMixedTypes="0" containsString="0" containsMixedTypes="0" containsNumber="1"/>
    </cacheField>
    <cacheField name="1997">
      <sharedItems containsSemiMixedTypes="0" containsString="0" containsMixedTypes="0" containsNumber="1"/>
    </cacheField>
    <cacheField name="1998">
      <sharedItems containsSemiMixedTypes="0" containsString="0" containsMixedTypes="0" containsNumber="1"/>
    </cacheField>
    <cacheField name="1999">
      <sharedItems containsSemiMixedTypes="0" containsString="0" containsMixedTypes="0" containsNumber="1"/>
    </cacheField>
    <cacheField name="2000">
      <sharedItems containsSemiMixedTypes="0" containsString="0" containsMixedTypes="0" containsNumber="1" count="51">
        <n v="0.05567112431896981"/>
        <n v="0.16197975253093366"/>
        <n v="0.030149688700490174"/>
        <n v="0.09142690229297501"/>
        <n v="0.06328170707214775"/>
        <n v="0.09697389069431228"/>
        <n v="0.5684124577160854"/>
        <n v="0.46899918633034987"/>
        <n v="0.6826970748636589"/>
        <n v="0.013011611628098496"/>
        <n v="0.06766601375441028"/>
        <e v="#DIV/0!"/>
        <n v="0.25576407506702414"/>
        <n v="0.23712718260046228"/>
        <n v="0.2960697755824355"/>
        <n v="0.601939644799538"/>
        <n v="0.23861863565451713"/>
        <n v="0.3416529776644519"/>
        <n v="0.00903793554524912"/>
        <n v="0.619212962962963"/>
        <n v="0.31610674116003823"/>
        <n v="0.6203054963227295"/>
        <n v="0.38730605434214127"/>
        <n v="0.5210399186371726"/>
        <n v="0.2864804768326453"/>
        <n v="0.027615833077631158"/>
        <n v="0.2697152935248174"/>
        <n v="0.357700270743749"/>
        <n v="0.051177879513688906"/>
        <n v="0.5568959517457371"/>
        <n v="0.23517441367498182"/>
        <n v="0.017701601573475667"/>
        <n v="0.31613427505116576"/>
        <n v="0.31842514901856567"/>
        <n v="0.5781808189062929"/>
        <n v="0.40088366267742837"/>
        <n v="0.06554002593606556"/>
        <n v="0.20877128731001648"/>
        <n v="0.4554080762853958"/>
        <n v="0.29030470914127426"/>
        <n v="0.29045390556633566"/>
        <n v="0.4954822766236775"/>
        <n v="0.2050789656656623"/>
        <n v="0.008049240951601866"/>
        <n v="0.25985848558453906"/>
        <n v="0.4711168164313222"/>
        <n v="0.36004097537460333"/>
        <n v="0.19267757278001363"/>
        <n v="0.5900214893020648"/>
        <n v="0.7326400654320266"/>
        <n v="0.2418803418803419"/>
      </sharedItems>
    </cacheField>
    <cacheField name="HLH">
      <sharedItems containsSemiMixedTypes="0" containsString="0" containsMixedTypes="0" containsNumber="1" containsInteger="1" count="7">
        <n v="1500"/>
        <n v="3000"/>
        <n v="2000"/>
        <n v="2500"/>
        <n v="500"/>
        <n v="0"/>
        <n v="1000"/>
      </sharedItems>
    </cacheField>
    <cacheField name="code">
      <sharedItems containsSemiMixedTypes="0" containsString="0" containsMixedTypes="0" containsNumber="1" containsInteger="1" count="1">
        <n v="1"/>
      </sharedItems>
    </cacheField>
    <cacheField name="2000 Total">
      <sharedItems containsSemiMixedTypes="0" containsString="0" containsMixedTypes="0" containsNumber="1" containsInteger="1" count="51">
        <n v="40380"/>
        <n v="2667"/>
        <n v="75490"/>
        <n v="34235"/>
        <n v="343559"/>
        <n v="80929"/>
        <n v="8573"/>
        <n v="6145"/>
        <n v="2017"/>
        <n v="24286"/>
        <n v="161839"/>
        <n v="0"/>
        <n v="13055"/>
        <n v="215454"/>
        <n v="102844"/>
        <n v="41554"/>
        <n v="42306"/>
        <n v="40787"/>
        <n v="42045"/>
        <n v="864"/>
        <n v="81618"/>
        <n v="22979"/>
        <n v="160612"/>
        <n v="78660"/>
        <n v="97141"/>
        <n v="19554"/>
        <n v="7938"/>
        <n v="43953"/>
        <n v="32983"/>
        <n v="8621"/>
        <n v="58969"/>
        <n v="14236"/>
        <n v="99676"/>
        <n v="79017"/>
        <n v="7278"/>
        <n v="172464"/>
        <n v="48581"/>
        <n v="54610"/>
        <n v="106757"/>
        <n v="3610"/>
        <n v="26283"/>
        <n v="12949"/>
        <n v="60406"/>
        <n v="321521"/>
        <n v="47345"/>
        <n v="779"/>
        <n v="49786"/>
        <n v="38266"/>
        <n v="10703"/>
        <n v="85585"/>
        <n v="23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3" firstHeaderRow="1" firstDataRow="1" firstDataCol="2"/>
  <pivotFields count="10">
    <pivotField axis="axisRow" compact="0" outline="0" subtotalTop="0" showAll="0">
      <items count="52">
        <item h="1" x="1"/>
        <item h="1" x="0"/>
        <item h="1" x="3"/>
        <item h="1" x="2"/>
        <item h="1" x="4"/>
        <item h="1" x="5"/>
        <item x="6"/>
        <item h="1" x="8"/>
        <item h="1" x="7"/>
        <item h="1" x="9"/>
        <item h="1" x="10"/>
        <item h="1" x="11"/>
        <item h="1" x="15"/>
        <item h="1" x="12"/>
        <item h="1" x="13"/>
        <item h="1" x="14"/>
        <item h="1" x="16"/>
        <item h="1" x="17"/>
        <item x="18"/>
        <item x="21"/>
        <item h="1" x="20"/>
        <item x="19"/>
        <item h="1" x="22"/>
        <item h="1" x="23"/>
        <item h="1" x="24"/>
        <item h="1" x="25"/>
        <item h="1" x="26"/>
        <item h="1" x="33"/>
        <item h="1" x="34"/>
        <item h="1" x="27"/>
        <item x="29"/>
        <item x="30"/>
        <item h="1" x="31"/>
        <item h="1" x="28"/>
        <item x="32"/>
        <item h="1" x="35"/>
        <item h="1" x="36"/>
        <item h="1" x="37"/>
        <item h="1" x="38"/>
        <item x="39"/>
        <item h="1" x="40"/>
        <item h="1" x="41"/>
        <item h="1" x="42"/>
        <item h="1" x="43"/>
        <item h="1" x="44"/>
        <item h="1" x="46"/>
        <item x="45"/>
        <item h="1" x="47"/>
        <item h="1" x="49"/>
        <item h="1" x="48"/>
        <item h="1" x="50"/>
        <item t="default"/>
      </items>
    </pivotField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-2"/>
  </rowFields>
  <rowItems count="20">
    <i>
      <x v="6"/>
      <x/>
    </i>
    <i i="1" r="1">
      <x v="1"/>
    </i>
    <i>
      <x v="18"/>
      <x/>
    </i>
    <i i="1" r="1">
      <x v="1"/>
    </i>
    <i>
      <x v="19"/>
      <x/>
    </i>
    <i i="1" r="1">
      <x v="1"/>
    </i>
    <i>
      <x v="21"/>
      <x/>
    </i>
    <i i="1" r="1">
      <x v="1"/>
    </i>
    <i>
      <x v="30"/>
      <x/>
    </i>
    <i i="1" r="1">
      <x v="1"/>
    </i>
    <i>
      <x v="31"/>
      <x/>
    </i>
    <i i="1" r="1">
      <x v="1"/>
    </i>
    <i>
      <x v="34"/>
      <x/>
    </i>
    <i i="1" r="1">
      <x v="1"/>
    </i>
    <i>
      <x v="39"/>
      <x/>
    </i>
    <i i="1" r="1">
      <x v="1"/>
    </i>
    <i>
      <x v="46"/>
      <x/>
    </i>
    <i i="1" r="1">
      <x v="1"/>
    </i>
    <i t="grand">
      <x/>
    </i>
    <i t="grand" i="1">
      <x/>
    </i>
  </rowItems>
  <colItems count="1">
    <i/>
  </colItems>
  <dataFields count="2">
    <dataField name="Sum of 2000 Total" fld="9" baseField="0" baseItem="0"/>
    <dataField name="Sum of 2000" fld="6" baseField="0" baseItem="0"/>
  </dataFields>
  <formats count="20">
    <format dxfId="0">
      <pivotArea outline="0" fieldPosition="0">
        <references count="2">
          <reference field="4294967294" count="1">
            <x v="1"/>
          </reference>
          <reference field="0" count="1">
            <x v="6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19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21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30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31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34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39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46"/>
          </reference>
        </references>
      </pivotArea>
    </format>
    <format dxfId="0">
      <pivotArea outline="0" fieldPosition="0" axis="axisRow" field="0" grandRow="1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6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19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21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30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31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39"/>
          </reference>
        </references>
      </pivotArea>
    </format>
    <format dxfId="1">
      <pivotArea outline="0" fieldPosition="0" axis="axisRow" field="0" grandRow="1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34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0" count="1">
            <x v="18"/>
          </reference>
        </references>
      </pivotArea>
    </format>
    <format dxfId="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0" count="1">
            <x v="18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0" count="1">
            <x v="1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6.140625" style="0" bestFit="1" customWidth="1"/>
    <col min="3" max="42" width="12.00390625" style="0" bestFit="1" customWidth="1"/>
    <col min="43" max="44" width="11.00390625" style="0" bestFit="1" customWidth="1"/>
    <col min="45" max="105" width="12.00390625" style="0" bestFit="1" customWidth="1"/>
  </cols>
  <sheetData>
    <row r="2" spans="3:4" ht="12.75">
      <c r="C2" t="s">
        <v>70</v>
      </c>
      <c r="D2" t="s">
        <v>71</v>
      </c>
    </row>
    <row r="3" spans="1:3" ht="12.75">
      <c r="A3" s="14" t="s">
        <v>60</v>
      </c>
      <c r="B3" s="14" t="s">
        <v>64</v>
      </c>
      <c r="C3" s="17" t="s">
        <v>61</v>
      </c>
    </row>
    <row r="4" spans="1:4" ht="12.75">
      <c r="A4" s="16" t="s">
        <v>8</v>
      </c>
      <c r="B4" s="16" t="s">
        <v>65</v>
      </c>
      <c r="C4" s="25">
        <v>8573</v>
      </c>
      <c r="D4" s="26"/>
    </row>
    <row r="5" spans="1:4" ht="12.75">
      <c r="A5" s="24"/>
      <c r="B5" s="19" t="s">
        <v>66</v>
      </c>
      <c r="C5" s="22">
        <v>0.5684124577160854</v>
      </c>
      <c r="D5" s="26">
        <f>C4*C5</f>
        <v>4873</v>
      </c>
    </row>
    <row r="6" spans="1:4" ht="12.75">
      <c r="A6" s="27" t="s">
        <v>20</v>
      </c>
      <c r="B6" s="27" t="s">
        <v>65</v>
      </c>
      <c r="C6" s="32">
        <v>42045</v>
      </c>
      <c r="D6" s="31"/>
    </row>
    <row r="7" spans="1:4" ht="12.75">
      <c r="A7" s="28"/>
      <c r="B7" s="29" t="s">
        <v>66</v>
      </c>
      <c r="C7" s="30">
        <v>0.00903793554524912</v>
      </c>
      <c r="D7" s="31">
        <f>C6*C7</f>
        <v>379.99999999999926</v>
      </c>
    </row>
    <row r="8" spans="1:4" ht="12.75">
      <c r="A8" s="16" t="s">
        <v>23</v>
      </c>
      <c r="B8" s="16" t="s">
        <v>65</v>
      </c>
      <c r="C8" s="25">
        <v>22979</v>
      </c>
      <c r="D8" s="26"/>
    </row>
    <row r="9" spans="1:4" ht="12.75">
      <c r="A9" s="24"/>
      <c r="B9" s="19" t="s">
        <v>66</v>
      </c>
      <c r="C9" s="22">
        <v>0.6203054963227295</v>
      </c>
      <c r="D9" s="26">
        <f>C8*C9</f>
        <v>14254</v>
      </c>
    </row>
    <row r="10" spans="1:4" ht="12.75">
      <c r="A10" s="16" t="s">
        <v>21</v>
      </c>
      <c r="B10" s="16" t="s">
        <v>65</v>
      </c>
      <c r="C10" s="25">
        <v>864</v>
      </c>
      <c r="D10" s="26"/>
    </row>
    <row r="11" spans="1:4" ht="12.75">
      <c r="A11" s="24"/>
      <c r="B11" s="19" t="s">
        <v>66</v>
      </c>
      <c r="C11" s="22">
        <v>0.619212962962963</v>
      </c>
      <c r="D11" s="26">
        <f>C10*C11</f>
        <v>535</v>
      </c>
    </row>
    <row r="12" spans="1:4" ht="12.75">
      <c r="A12" s="16" t="s">
        <v>31</v>
      </c>
      <c r="B12" s="16" t="s">
        <v>65</v>
      </c>
      <c r="C12" s="25">
        <v>8621</v>
      </c>
      <c r="D12" s="26"/>
    </row>
    <row r="13" spans="1:4" ht="12.75">
      <c r="A13" s="24"/>
      <c r="B13" s="19" t="s">
        <v>66</v>
      </c>
      <c r="C13" s="22">
        <v>0.5568959517457371</v>
      </c>
      <c r="D13" s="26">
        <f>C12*C13</f>
        <v>4801</v>
      </c>
    </row>
    <row r="14" spans="1:4" ht="12.75">
      <c r="A14" s="16" t="s">
        <v>32</v>
      </c>
      <c r="B14" s="16" t="s">
        <v>65</v>
      </c>
      <c r="C14" s="25">
        <v>58969</v>
      </c>
      <c r="D14" s="26"/>
    </row>
    <row r="15" spans="1:4" ht="12.75">
      <c r="A15" s="24"/>
      <c r="B15" s="19" t="s">
        <v>66</v>
      </c>
      <c r="C15" s="22">
        <v>0.23517441367498182</v>
      </c>
      <c r="D15" s="26">
        <f>C14*C15</f>
        <v>13868.000000000004</v>
      </c>
    </row>
    <row r="16" spans="1:4" ht="12.75">
      <c r="A16" s="16" t="s">
        <v>34</v>
      </c>
      <c r="B16" s="16" t="s">
        <v>65</v>
      </c>
      <c r="C16" s="25">
        <v>99676</v>
      </c>
      <c r="D16" s="26"/>
    </row>
    <row r="17" spans="1:4" ht="12.75">
      <c r="A17" s="24"/>
      <c r="B17" s="19" t="s">
        <v>66</v>
      </c>
      <c r="C17" s="22">
        <v>0.31613427505116576</v>
      </c>
      <c r="D17" s="26">
        <f>C16*C17</f>
        <v>31510.999999999996</v>
      </c>
    </row>
    <row r="18" spans="1:4" ht="12.75">
      <c r="A18" s="16" t="s">
        <v>41</v>
      </c>
      <c r="B18" s="16" t="s">
        <v>65</v>
      </c>
      <c r="C18" s="25">
        <v>3610</v>
      </c>
      <c r="D18" s="26"/>
    </row>
    <row r="19" spans="1:4" ht="12.75">
      <c r="A19" s="24"/>
      <c r="B19" s="19" t="s">
        <v>66</v>
      </c>
      <c r="C19" s="22">
        <v>0.29030470914127426</v>
      </c>
      <c r="D19" s="26" t="s">
        <v>69</v>
      </c>
    </row>
    <row r="20" spans="1:4" ht="12.75">
      <c r="A20" s="16" t="s">
        <v>47</v>
      </c>
      <c r="B20" s="16" t="s">
        <v>65</v>
      </c>
      <c r="C20" s="18">
        <v>779</v>
      </c>
      <c r="D20" s="26">
        <f>SUM(D5:D19)</f>
        <v>70222</v>
      </c>
    </row>
    <row r="21" spans="1:4" ht="12.75">
      <c r="A21" s="24"/>
      <c r="B21" s="19" t="s">
        <v>66</v>
      </c>
      <c r="C21" s="22">
        <v>0.4711168164313222</v>
      </c>
      <c r="D21" s="3">
        <f>D20/GETPIVOTDATA("Sum of 2000 Total",$A$3)</f>
        <v>0.28532074306424615</v>
      </c>
    </row>
    <row r="22" spans="1:3" ht="12.75">
      <c r="A22" s="16" t="s">
        <v>67</v>
      </c>
      <c r="B22" s="15"/>
      <c r="C22" s="25">
        <v>246116</v>
      </c>
    </row>
    <row r="23" spans="1:3" ht="12.75">
      <c r="A23" s="20" t="s">
        <v>68</v>
      </c>
      <c r="B23" s="21"/>
      <c r="C23" s="23">
        <v>3.6865950185915084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75" zoomScaleNormal="75" zoomScalePageLayoutView="0" workbookViewId="0" topLeftCell="A1">
      <selection activeCell="K26" sqref="K26"/>
    </sheetView>
  </sheetViews>
  <sheetFormatPr defaultColWidth="9.140625" defaultRowHeight="12.75"/>
  <cols>
    <col min="1" max="1" width="12.57421875" style="0" customWidth="1"/>
    <col min="2" max="2" width="11.8515625" style="0" customWidth="1"/>
    <col min="3" max="7" width="10.28125" style="0" bestFit="1" customWidth="1"/>
  </cols>
  <sheetData>
    <row r="1" spans="1:11" ht="12.75">
      <c r="A1" s="7" t="s">
        <v>60</v>
      </c>
      <c r="B1" s="7">
        <v>1995</v>
      </c>
      <c r="C1" s="7">
        <v>1996</v>
      </c>
      <c r="D1" s="7">
        <v>1997</v>
      </c>
      <c r="E1" s="7">
        <v>1998</v>
      </c>
      <c r="F1" s="7">
        <v>1999</v>
      </c>
      <c r="G1" s="7">
        <v>2000</v>
      </c>
      <c r="H1" s="6" t="s">
        <v>56</v>
      </c>
      <c r="I1" t="s">
        <v>63</v>
      </c>
      <c r="J1" s="7" t="s">
        <v>57</v>
      </c>
      <c r="K1">
        <f>G1</f>
        <v>2000</v>
      </c>
    </row>
    <row r="2" spans="1:11" ht="12.75">
      <c r="A2" t="s">
        <v>0</v>
      </c>
      <c r="B2" s="2">
        <f>1-SUM('Data &lt;88'!B3:C3)/(SUM('Data &lt;88'!B3:C3)+'Data 88+'!B2)</f>
        <v>0.06484323889084598</v>
      </c>
      <c r="C2" s="2">
        <f>1-SUM('Data &lt;88'!D3:E3)/(SUM('Data &lt;88'!D3:E3)+'Data 88+'!C2)</f>
        <v>0.04953492974470608</v>
      </c>
      <c r="D2" s="2">
        <f>1-SUM('Data &lt;88'!F3:G3)/(SUM('Data &lt;88'!F3:G3)+'Data 88+'!D2)</f>
        <v>0.06281292671825212</v>
      </c>
      <c r="E2" s="2">
        <f>1-SUM('Data &lt;88'!I3)/(SUM('Data &lt;88'!I3)+'Data 88+'!E2)</f>
        <v>0.07119448037947396</v>
      </c>
      <c r="F2" s="2">
        <f>1-SUM('Data &lt;88'!K3)/(SUM('Data &lt;88'!K3)+'Data 88+'!F2)</f>
        <v>0.06440365090759925</v>
      </c>
      <c r="G2" s="2">
        <f>1-SUM('Data &lt;88'!M3)/(SUM('Data &lt;88'!M3)+'Data 88+'!G2)</f>
        <v>0.05567112431896981</v>
      </c>
      <c r="H2">
        <v>1500</v>
      </c>
      <c r="I2">
        <v>1</v>
      </c>
      <c r="J2">
        <f>'Data &lt;88'!M3+'Data 88+'!G2</f>
        <v>40380</v>
      </c>
      <c r="K2" s="3">
        <f aca="true" t="shared" si="0" ref="K2:K52">G2</f>
        <v>0.05567112431896981</v>
      </c>
    </row>
    <row r="3" spans="1:11" ht="12.75">
      <c r="A3" s="9" t="s">
        <v>1</v>
      </c>
      <c r="B3" s="2">
        <f>1-SUM('Data &lt;88'!B4:C4)/(SUM('Data &lt;88'!B4:C4)+'Data 88+'!B3)</f>
        <v>0.14183551847437426</v>
      </c>
      <c r="C3" s="2">
        <f>1-SUM('Data &lt;88'!D4:E4)/(SUM('Data &lt;88'!D4:E4)+'Data 88+'!C3)</f>
        <v>0.05037783375314864</v>
      </c>
      <c r="D3" s="2">
        <f>1-SUM('Data &lt;88'!F4:G4)/(SUM('Data &lt;88'!F4:G4)+'Data 88+'!D3)</f>
        <v>0.14116777531411673</v>
      </c>
      <c r="E3" s="2">
        <f>1-SUM('Data &lt;88'!I4)/(SUM('Data &lt;88'!I4)+'Data 88+'!E3)</f>
        <v>0.21499085923217554</v>
      </c>
      <c r="F3" s="2">
        <f>1-SUM('Data &lt;88'!K4)/(SUM('Data &lt;88'!K4)+'Data 88+'!F3)</f>
        <v>0.17690366007572567</v>
      </c>
      <c r="G3" s="2">
        <f>1-SUM('Data &lt;88'!M4)/(SUM('Data &lt;88'!M4)+'Data 88+'!G3)</f>
        <v>0.16197975253093366</v>
      </c>
      <c r="H3">
        <v>3000</v>
      </c>
      <c r="I3">
        <v>1</v>
      </c>
      <c r="J3">
        <f>'Data &lt;88'!M4+'Data 88+'!G3</f>
        <v>2667</v>
      </c>
      <c r="K3" s="3">
        <f t="shared" si="0"/>
        <v>0.16197975253093366</v>
      </c>
    </row>
    <row r="4" spans="1:11" ht="12.75">
      <c r="A4" s="9" t="s">
        <v>3</v>
      </c>
      <c r="B4" s="2">
        <f>1-SUM('Data &lt;88'!B5:C5)/(SUM('Data &lt;88'!B5:C5)+'Data 88+'!B4)</f>
        <v>0.06845627602617488</v>
      </c>
      <c r="C4" s="2">
        <f>1-SUM('Data &lt;88'!D5:E5)/(SUM('Data &lt;88'!D5:E5)+'Data 88+'!C4)</f>
        <v>0.01661049590755903</v>
      </c>
      <c r="D4" s="2">
        <f>1-SUM('Data &lt;88'!F5:G5)/(SUM('Data &lt;88'!F5:G5)+'Data 88+'!D4)</f>
        <v>0.05272455496670747</v>
      </c>
      <c r="E4" s="2">
        <f>1-SUM('Data &lt;88'!I5)/(SUM('Data &lt;88'!I5)+'Data 88+'!E4)</f>
        <v>0.029679928948048828</v>
      </c>
      <c r="F4" s="2">
        <f>1-SUM('Data &lt;88'!K5)/(SUM('Data &lt;88'!K5)+'Data 88+'!F4)</f>
        <v>0.02774783864975805</v>
      </c>
      <c r="G4" s="2">
        <f>1-SUM('Data &lt;88'!M5)/(SUM('Data &lt;88'!M5)+'Data 88+'!G4)</f>
        <v>0.030149688700490174</v>
      </c>
      <c r="H4">
        <v>2000</v>
      </c>
      <c r="I4">
        <v>1</v>
      </c>
      <c r="J4">
        <f>'Data &lt;88'!M5+'Data 88+'!G4</f>
        <v>75490</v>
      </c>
      <c r="K4" s="3">
        <f t="shared" si="0"/>
        <v>0.030149688700490174</v>
      </c>
    </row>
    <row r="5" spans="1:11" ht="12.75">
      <c r="A5" s="9" t="s">
        <v>2</v>
      </c>
      <c r="B5" s="2">
        <f>1-SUM('Data &lt;88'!B6:C6)/(SUM('Data &lt;88'!B6:C6)+'Data 88+'!B5)</f>
        <v>0.08385130289266074</v>
      </c>
      <c r="C5" s="2">
        <f>1-SUM('Data &lt;88'!D6:E6)/(SUM('Data &lt;88'!D6:E6)+'Data 88+'!C5)</f>
        <v>0.07540294783836132</v>
      </c>
      <c r="D5" s="2">
        <f>1-SUM('Data &lt;88'!F6:G6)/(SUM('Data &lt;88'!F6:G6)+'Data 88+'!D5)</f>
        <v>0.08978802826289833</v>
      </c>
      <c r="E5" s="2">
        <f>1-SUM('Data &lt;88'!I6)/(SUM('Data &lt;88'!I6)+'Data 88+'!E5)</f>
        <v>0.09552383550019694</v>
      </c>
      <c r="F5" s="2">
        <f>1-SUM('Data &lt;88'!K6)/(SUM('Data &lt;88'!K6)+'Data 88+'!F5)</f>
        <v>0.08328042620145193</v>
      </c>
      <c r="G5" s="2">
        <f>1-SUM('Data &lt;88'!M6)/(SUM('Data &lt;88'!M6)+'Data 88+'!G5)</f>
        <v>0.09142690229297501</v>
      </c>
      <c r="H5">
        <v>1500</v>
      </c>
      <c r="I5">
        <v>1</v>
      </c>
      <c r="J5">
        <f>'Data &lt;88'!M6+'Data 88+'!G5</f>
        <v>34235</v>
      </c>
      <c r="K5" s="3">
        <f t="shared" si="0"/>
        <v>0.09142690229297501</v>
      </c>
    </row>
    <row r="6" spans="1:11" ht="12.75">
      <c r="A6" s="9" t="s">
        <v>6</v>
      </c>
      <c r="B6" s="2">
        <f>1-SUM('Data &lt;88'!B7:C7)/(SUM('Data &lt;88'!B7:C7)+'Data 88+'!B6)</f>
        <v>0.08987448135941523</v>
      </c>
      <c r="C6" s="2">
        <f>1-SUM('Data &lt;88'!D7:E7)/(SUM('Data &lt;88'!D7:E7)+'Data 88+'!C6)</f>
        <v>0.06822645915010772</v>
      </c>
      <c r="D6" s="2">
        <f>1-SUM('Data &lt;88'!F7:G7)/(SUM('Data &lt;88'!F7:G7)+'Data 88+'!D6)</f>
        <v>0.08551698712495037</v>
      </c>
      <c r="E6" s="2">
        <f>1-SUM('Data &lt;88'!I7)/(SUM('Data &lt;88'!I7)+'Data 88+'!E6)</f>
        <v>0.06343517205249105</v>
      </c>
      <c r="F6" s="2">
        <f>1-SUM('Data &lt;88'!K7)/(SUM('Data &lt;88'!K7)+'Data 88+'!F6)</f>
        <v>0.060785294216899266</v>
      </c>
      <c r="G6" s="2">
        <f>1-SUM('Data &lt;88'!M7)/(SUM('Data &lt;88'!M7)+'Data 88+'!G6)</f>
        <v>0.06328170707214775</v>
      </c>
      <c r="H6">
        <v>2000</v>
      </c>
      <c r="I6">
        <v>1</v>
      </c>
      <c r="J6">
        <f>'Data &lt;88'!M7+'Data 88+'!G6</f>
        <v>343559</v>
      </c>
      <c r="K6" s="3">
        <f t="shared" si="0"/>
        <v>0.06328170707214775</v>
      </c>
    </row>
    <row r="7" spans="1:11" ht="12.75">
      <c r="A7" s="9" t="s">
        <v>7</v>
      </c>
      <c r="B7" s="2">
        <f>1-SUM('Data &lt;88'!B8:C8)/(SUM('Data &lt;88'!B8:C8)+'Data 88+'!B7)</f>
        <v>0.09192600276625174</v>
      </c>
      <c r="C7" s="2">
        <f>1-SUM('Data &lt;88'!D8:E8)/(SUM('Data &lt;88'!D8:E8)+'Data 88+'!C7)</f>
        <v>0.07465582083964395</v>
      </c>
      <c r="D7" s="2">
        <f>1-SUM('Data &lt;88'!F8:G8)/(SUM('Data &lt;88'!F8:G8)+'Data 88+'!D7)</f>
        <v>0.09608208955223885</v>
      </c>
      <c r="E7" s="2">
        <f>1-SUM('Data &lt;88'!I8)/(SUM('Data &lt;88'!I8)+'Data 88+'!E7)</f>
        <v>0.09071134545754922</v>
      </c>
      <c r="F7" s="2">
        <f>1-SUM('Data &lt;88'!K8)/(SUM('Data &lt;88'!K8)+'Data 88+'!F7)</f>
        <v>0.09964215035107216</v>
      </c>
      <c r="G7" s="2">
        <f>1-SUM('Data &lt;88'!M8)/(SUM('Data &lt;88'!M8)+'Data 88+'!G7)</f>
        <v>0.09697389069431228</v>
      </c>
      <c r="H7">
        <v>2500</v>
      </c>
      <c r="I7">
        <v>1</v>
      </c>
      <c r="J7">
        <f>'Data &lt;88'!M8+'Data 88+'!G7</f>
        <v>80929</v>
      </c>
      <c r="K7" s="3">
        <f t="shared" si="0"/>
        <v>0.09697389069431228</v>
      </c>
    </row>
    <row r="8" spans="1:11" ht="12.75">
      <c r="A8" s="9" t="s">
        <v>8</v>
      </c>
      <c r="B8" s="2">
        <f>1-SUM('Data &lt;88'!B9:C9)/(SUM('Data &lt;88'!B9:C9)+'Data 88+'!B8)</f>
        <v>0.45774121166791326</v>
      </c>
      <c r="C8" s="2">
        <f>1-SUM('Data &lt;88'!D9:E9)/(SUM('Data &lt;88'!D9:E9)+'Data 88+'!C8)</f>
        <v>0.4964232488822653</v>
      </c>
      <c r="D8" s="2">
        <f>1-SUM('Data &lt;88'!F9:G9)/(SUM('Data &lt;88'!F9:G9)+'Data 88+'!D8)</f>
        <v>0.5511057979677226</v>
      </c>
      <c r="E8" s="2">
        <f>1-SUM('Data &lt;88'!I9)/(SUM('Data &lt;88'!I9)+'Data 88+'!E8)</f>
        <v>0.5791519434628976</v>
      </c>
      <c r="F8" s="2">
        <f>1-SUM('Data &lt;88'!K9)/(SUM('Data &lt;88'!K9)+'Data 88+'!F8)</f>
        <v>0.5595889645928739</v>
      </c>
      <c r="G8" s="2">
        <f>1-SUM('Data &lt;88'!M9)/(SUM('Data &lt;88'!M9)+'Data 88+'!G8)</f>
        <v>0.5684124577160854</v>
      </c>
      <c r="H8">
        <v>2500</v>
      </c>
      <c r="I8">
        <v>1</v>
      </c>
      <c r="J8">
        <f>'Data &lt;88'!M9+'Data 88+'!G8</f>
        <v>8573</v>
      </c>
      <c r="K8" s="3">
        <f t="shared" si="0"/>
        <v>0.5684124577160854</v>
      </c>
    </row>
    <row r="9" spans="1:11" ht="12.75">
      <c r="A9" s="9" t="s">
        <v>9</v>
      </c>
      <c r="B9" s="2">
        <f>1-SUM('Data &lt;88'!B10:C10)/(SUM('Data &lt;88'!B10:C10)+'Data 88+'!B9)</f>
        <v>0.4326387456158448</v>
      </c>
      <c r="C9" s="2">
        <f>1-SUM('Data &lt;88'!D10:E10)/(SUM('Data &lt;88'!D10:E10)+'Data 88+'!C9)</f>
        <v>0.6014669926650367</v>
      </c>
      <c r="D9" s="2">
        <f>1-SUM('Data &lt;88'!F10:G10)/(SUM('Data &lt;88'!F10:G10)+'Data 88+'!D9)</f>
        <v>0.6591157205240175</v>
      </c>
      <c r="E9" s="2">
        <f>1-SUM('Data &lt;88'!I10)/(SUM('Data &lt;88'!I10)+'Data 88+'!E9)</f>
        <v>0.5838449731389102</v>
      </c>
      <c r="F9" s="2">
        <f>1-SUM('Data &lt;88'!K10)/(SUM('Data &lt;88'!K10)+'Data 88+'!F9)</f>
        <v>0.46777217015140593</v>
      </c>
      <c r="G9" s="2">
        <f>1-SUM('Data &lt;88'!M10)/(SUM('Data &lt;88'!M10)+'Data 88+'!G9)</f>
        <v>0.46899918633034987</v>
      </c>
      <c r="H9">
        <v>2000</v>
      </c>
      <c r="I9">
        <v>1</v>
      </c>
      <c r="J9">
        <f>'Data &lt;88'!M10+'Data 88+'!G9</f>
        <v>6145</v>
      </c>
      <c r="K9" s="3">
        <f t="shared" si="0"/>
        <v>0.46899918633034987</v>
      </c>
    </row>
    <row r="10" spans="1:11" ht="12.75">
      <c r="A10" s="9" t="s">
        <v>10</v>
      </c>
      <c r="B10" s="2">
        <f>1-SUM('Data &lt;88'!B11:C11)/(SUM('Data &lt;88'!B11:C11)+'Data 88+'!B10)</f>
        <v>0.28402366863905326</v>
      </c>
      <c r="C10" s="2">
        <f>1-SUM('Data &lt;88'!D11:E11)/(SUM('Data &lt;88'!D11:E11)+'Data 88+'!C10)</f>
        <v>0.29830508474576267</v>
      </c>
      <c r="D10" s="2">
        <f>1-SUM('Data &lt;88'!F11:G11)/(SUM('Data &lt;88'!F11:G11)+'Data 88+'!D10)</f>
        <v>0.4186643835616438</v>
      </c>
      <c r="E10" s="2">
        <f>1-SUM('Data &lt;88'!I11)/(SUM('Data &lt;88'!I11)+'Data 88+'!E10)</f>
        <v>0.625</v>
      </c>
      <c r="F10" s="2">
        <f>1-SUM('Data &lt;88'!K11)/(SUM('Data &lt;88'!K11)+'Data 88+'!F10)</f>
        <v>0.47392708814028606</v>
      </c>
      <c r="G10" s="2">
        <f>1-SUM('Data &lt;88'!M11)/(SUM('Data &lt;88'!M11)+'Data 88+'!G10)</f>
        <v>0.6826970748636589</v>
      </c>
      <c r="H10">
        <v>2000</v>
      </c>
      <c r="I10">
        <v>1</v>
      </c>
      <c r="J10">
        <f>'Data &lt;88'!M11+'Data 88+'!G10</f>
        <v>2017</v>
      </c>
      <c r="K10" s="3">
        <f t="shared" si="0"/>
        <v>0.6826970748636589</v>
      </c>
    </row>
    <row r="11" spans="1:11" ht="12.75">
      <c r="A11" s="9" t="s">
        <v>11</v>
      </c>
      <c r="B11" s="2">
        <f>1-SUM('Data &lt;88'!B12:C12)/(SUM('Data &lt;88'!B12:C12)+'Data 88+'!B11)</f>
        <v>0.08656944672019229</v>
      </c>
      <c r="C11" s="2">
        <f>1-SUM('Data &lt;88'!D12:E12)/(SUM('Data &lt;88'!D12:E12)+'Data 88+'!C11)</f>
        <v>0.04098319538500128</v>
      </c>
      <c r="D11" s="2">
        <f>1-SUM('Data &lt;88'!F12:G12)/(SUM('Data &lt;88'!F12:G12)+'Data 88+'!D11)</f>
        <v>0.0474820143884892</v>
      </c>
      <c r="E11" s="2">
        <f>1-SUM('Data &lt;88'!I12)/(SUM('Data &lt;88'!I12)+'Data 88+'!E11)</f>
        <v>0.014352621241879415</v>
      </c>
      <c r="F11" s="2">
        <f>1-SUM('Data &lt;88'!K12)/(SUM('Data &lt;88'!K12)+'Data 88+'!F11)</f>
        <v>0.02313668573380001</v>
      </c>
      <c r="G11" s="2">
        <f>1-SUM('Data &lt;88'!M12)/(SUM('Data &lt;88'!M12)+'Data 88+'!G11)</f>
        <v>0.013011611628098496</v>
      </c>
      <c r="H11">
        <v>500</v>
      </c>
      <c r="I11">
        <v>1</v>
      </c>
      <c r="J11">
        <f>'Data &lt;88'!M12+'Data 88+'!G11</f>
        <v>24286</v>
      </c>
      <c r="K11" s="3">
        <f t="shared" si="0"/>
        <v>0.013011611628098496</v>
      </c>
    </row>
    <row r="12" spans="1:11" ht="12.75">
      <c r="A12" s="9" t="s">
        <v>12</v>
      </c>
      <c r="B12" s="2">
        <f>1-SUM('Data &lt;88'!B13:C13)/(SUM('Data &lt;88'!B13:C13)+'Data 88+'!B12)</f>
        <v>0.09034646677027147</v>
      </c>
      <c r="C12" s="2">
        <f>1-SUM('Data &lt;88'!D13:E13)/(SUM('Data &lt;88'!D13:E13)+'Data 88+'!C12)</f>
        <v>0.0708886729294893</v>
      </c>
      <c r="D12" s="2">
        <f>1-SUM('Data &lt;88'!F13:G13)/(SUM('Data &lt;88'!F13:G13)+'Data 88+'!D12)</f>
        <v>0.0655776905570764</v>
      </c>
      <c r="E12" s="2">
        <f>1-SUM('Data &lt;88'!I13)/(SUM('Data &lt;88'!I13)+'Data 88+'!E12)</f>
        <v>0.06568310855020154</v>
      </c>
      <c r="F12" s="2">
        <f>1-SUM('Data &lt;88'!K13)/(SUM('Data &lt;88'!K13)+'Data 88+'!F12)</f>
        <v>0.07406624197087042</v>
      </c>
      <c r="G12" s="2">
        <f>1-SUM('Data &lt;88'!M13)/(SUM('Data &lt;88'!M13)+'Data 88+'!G12)</f>
        <v>0.06766601375441028</v>
      </c>
      <c r="H12">
        <v>1500</v>
      </c>
      <c r="I12">
        <v>1</v>
      </c>
      <c r="J12">
        <f>'Data &lt;88'!M13+'Data 88+'!G12</f>
        <v>161839</v>
      </c>
      <c r="K12" s="3">
        <f t="shared" si="0"/>
        <v>0.06766601375441028</v>
      </c>
    </row>
    <row r="13" spans="1:11" ht="12.75">
      <c r="A13" s="9" t="s">
        <v>13</v>
      </c>
      <c r="B13" s="2">
        <f>1-SUM('Data &lt;88'!B14:C14)/(SUM('Data &lt;88'!B14:C14)+'Data 88+'!B13)</f>
        <v>0.14869358669833732</v>
      </c>
      <c r="C13" s="2">
        <f>1-SUM('Data &lt;88'!D14:E14)/(SUM('Data &lt;88'!D14:E14)+'Data 88+'!C13)</f>
        <v>1</v>
      </c>
      <c r="D13" s="2">
        <f>1-SUM('Data &lt;88'!F14:G14)/(SUM('Data &lt;88'!F14:G14)+'Data 88+'!D13)</f>
        <v>1</v>
      </c>
      <c r="E13" s="2">
        <f>1-SUM('Data &lt;88'!I14)/(SUM('Data &lt;88'!I14)+'Data 88+'!E13)</f>
        <v>0.10344827586206895</v>
      </c>
      <c r="F13" s="2">
        <f>1-SUM('Data &lt;88'!K14)/(SUM('Data &lt;88'!K14)+'Data 88+'!F13)</f>
        <v>0.6666666666666667</v>
      </c>
      <c r="G13" s="2" t="e">
        <f>1-SUM('Data &lt;88'!M14)/(SUM('Data &lt;88'!M14)+'Data 88+'!G13)</f>
        <v>#DIV/0!</v>
      </c>
      <c r="H13">
        <v>0</v>
      </c>
      <c r="I13">
        <v>1</v>
      </c>
      <c r="J13">
        <f>'Data &lt;88'!M14+'Data 88+'!G13</f>
        <v>0</v>
      </c>
      <c r="K13" s="3">
        <v>0</v>
      </c>
    </row>
    <row r="14" spans="1:11" ht="12.75">
      <c r="A14" t="s">
        <v>14</v>
      </c>
      <c r="B14" s="2">
        <f>1-SUM('Data &lt;88'!B15:C15)/(SUM('Data &lt;88'!B15:C15)+'Data 88+'!B14)</f>
        <v>0.1452846630518978</v>
      </c>
      <c r="C14" s="2">
        <f>1-SUM('Data &lt;88'!D15:E15)/(SUM('Data &lt;88'!D15:E15)+'Data 88+'!C14)</f>
        <v>0.2166898470097357</v>
      </c>
      <c r="D14" s="2">
        <f>1-SUM('Data &lt;88'!F15:G15)/(SUM('Data &lt;88'!F15:G15)+'Data 88+'!D14)</f>
        <v>0.20252924438823905</v>
      </c>
      <c r="E14" s="2">
        <f>1-SUM('Data &lt;88'!I15)/(SUM('Data &lt;88'!I15)+'Data 88+'!E14)</f>
        <v>0.22530932799881453</v>
      </c>
      <c r="F14" s="2">
        <f>1-SUM('Data &lt;88'!K15)/(SUM('Data &lt;88'!K15)+'Data 88+'!F14)</f>
        <v>0.2390430237233615</v>
      </c>
      <c r="G14" s="2">
        <f>1-SUM('Data &lt;88'!M15)/(SUM('Data &lt;88'!M15)+'Data 88+'!G14)</f>
        <v>0.25576407506702414</v>
      </c>
      <c r="H14">
        <v>2500</v>
      </c>
      <c r="I14">
        <v>1</v>
      </c>
      <c r="J14">
        <f>'Data &lt;88'!M15+'Data 88+'!G14</f>
        <v>13055</v>
      </c>
      <c r="K14" s="3">
        <f t="shared" si="0"/>
        <v>0.25576407506702414</v>
      </c>
    </row>
    <row r="15" spans="1:11" ht="12.75">
      <c r="A15" t="s">
        <v>15</v>
      </c>
      <c r="B15" s="2">
        <f>1-SUM('Data &lt;88'!B16:C16)/(SUM('Data &lt;88'!B16:C16)+'Data 88+'!B15)</f>
        <v>0.2548911848757969</v>
      </c>
      <c r="C15" s="2">
        <f>1-SUM('Data &lt;88'!D16:E16)/(SUM('Data &lt;88'!D16:E16)+'Data 88+'!C15)</f>
        <v>0.2672968646809273</v>
      </c>
      <c r="D15" s="2">
        <f>1-SUM('Data &lt;88'!F16:G16)/(SUM('Data &lt;88'!F16:G16)+'Data 88+'!D15)</f>
        <v>0.29801056847794616</v>
      </c>
      <c r="E15" s="2">
        <f>1-SUM('Data &lt;88'!I16)/(SUM('Data &lt;88'!I16)+'Data 88+'!E15)</f>
        <v>0.26907904936350535</v>
      </c>
      <c r="F15" s="2">
        <f>1-SUM('Data &lt;88'!K16)/(SUM('Data &lt;88'!K16)+'Data 88+'!F15)</f>
        <v>0.2696156050828893</v>
      </c>
      <c r="G15" s="2">
        <f>1-SUM('Data &lt;88'!M16)/(SUM('Data &lt;88'!M16)+'Data 88+'!G15)</f>
        <v>0.23712718260046228</v>
      </c>
      <c r="H15">
        <v>2500</v>
      </c>
      <c r="I15">
        <v>1</v>
      </c>
      <c r="J15">
        <f>'Data &lt;88'!M16+'Data 88+'!G15</f>
        <v>215454</v>
      </c>
      <c r="K15" s="3">
        <f t="shared" si="0"/>
        <v>0.23712718260046228</v>
      </c>
    </row>
    <row r="16" spans="1:11" ht="12.75">
      <c r="A16" t="s">
        <v>16</v>
      </c>
      <c r="B16" s="2">
        <f>1-SUM('Data &lt;88'!B17:C17)/(SUM('Data &lt;88'!B17:C17)+'Data 88+'!B16)</f>
        <v>0.26613716968879564</v>
      </c>
      <c r="C16" s="2">
        <f>1-SUM('Data &lt;88'!D17:E17)/(SUM('Data &lt;88'!D17:E17)+'Data 88+'!C16)</f>
        <v>0.2665850267478155</v>
      </c>
      <c r="D16" s="2">
        <f>1-SUM('Data &lt;88'!F17:G17)/(SUM('Data &lt;88'!F17:G17)+'Data 88+'!D16)</f>
        <v>0.27795053003533565</v>
      </c>
      <c r="E16" s="2">
        <f>1-SUM('Data &lt;88'!I17)/(SUM('Data &lt;88'!I17)+'Data 88+'!E16)</f>
        <v>0.2859870952808079</v>
      </c>
      <c r="F16" s="2">
        <f>1-SUM('Data &lt;88'!K17)/(SUM('Data &lt;88'!K17)+'Data 88+'!F16)</f>
        <v>0.27505636400901823</v>
      </c>
      <c r="G16" s="2">
        <f>1-SUM('Data &lt;88'!M17)/(SUM('Data &lt;88'!M17)+'Data 88+'!G16)</f>
        <v>0.2960697755824355</v>
      </c>
      <c r="H16">
        <v>2500</v>
      </c>
      <c r="I16">
        <v>1</v>
      </c>
      <c r="J16">
        <f>'Data &lt;88'!M17+'Data 88+'!G16</f>
        <v>102844</v>
      </c>
      <c r="K16" s="3">
        <f t="shared" si="0"/>
        <v>0.2960697755824355</v>
      </c>
    </row>
    <row r="17" spans="1:11" ht="12.75">
      <c r="A17" t="s">
        <v>17</v>
      </c>
      <c r="B17" s="2">
        <f>1-SUM('Data &lt;88'!B18:C18)/(SUM('Data &lt;88'!B18:C18)+'Data 88+'!B17)</f>
        <v>0.6353751359188111</v>
      </c>
      <c r="C17" s="2">
        <f>1-SUM('Data &lt;88'!D18:E18)/(SUM('Data &lt;88'!D18:E18)+'Data 88+'!C17)</f>
        <v>0.6679205298013244</v>
      </c>
      <c r="D17" s="2">
        <f>1-SUM('Data &lt;88'!F18:G18)/(SUM('Data &lt;88'!F18:G18)+'Data 88+'!D17)</f>
        <v>0.6568728386262243</v>
      </c>
      <c r="E17" s="2">
        <f>1-SUM('Data &lt;88'!I18)/(SUM('Data &lt;88'!I18)+'Data 88+'!E17)</f>
        <v>0.6159256860862381</v>
      </c>
      <c r="F17" s="2">
        <f>1-SUM('Data &lt;88'!K18)/(SUM('Data &lt;88'!K18)+'Data 88+'!F17)</f>
        <v>0.5750710583514462</v>
      </c>
      <c r="G17" s="2">
        <f>1-SUM('Data &lt;88'!M18)/(SUM('Data &lt;88'!M18)+'Data 88+'!G17)</f>
        <v>0.601939644799538</v>
      </c>
      <c r="H17">
        <v>2500</v>
      </c>
      <c r="I17">
        <v>1</v>
      </c>
      <c r="J17">
        <f>'Data &lt;88'!M18+'Data 88+'!G17</f>
        <v>41554</v>
      </c>
      <c r="K17" s="3">
        <f t="shared" si="0"/>
        <v>0.601939644799538</v>
      </c>
    </row>
    <row r="18" spans="1:11" ht="12.75">
      <c r="A18" t="s">
        <v>18</v>
      </c>
      <c r="B18" s="2">
        <f>1-SUM('Data &lt;88'!B19:C19)/(SUM('Data &lt;88'!B19:C19)+'Data 88+'!B18)</f>
        <v>0.1857994423613114</v>
      </c>
      <c r="C18" s="2">
        <f>1-SUM('Data &lt;88'!D19:E19)/(SUM('Data &lt;88'!D19:E19)+'Data 88+'!C18)</f>
        <v>0.2888184985745962</v>
      </c>
      <c r="D18" s="2">
        <f>1-SUM('Data &lt;88'!F19:G19)/(SUM('Data &lt;88'!F19:G19)+'Data 88+'!D18)</f>
        <v>0.21588674793550922</v>
      </c>
      <c r="E18" s="2">
        <f>1-SUM('Data &lt;88'!I19)/(SUM('Data &lt;88'!I19)+'Data 88+'!E18)</f>
        <v>0.23638815269447155</v>
      </c>
      <c r="F18" s="2">
        <f>1-SUM('Data &lt;88'!K19)/(SUM('Data &lt;88'!K19)+'Data 88+'!F18)</f>
        <v>0.21868541701308886</v>
      </c>
      <c r="G18" s="2">
        <f>1-SUM('Data &lt;88'!M19)/(SUM('Data &lt;88'!M19)+'Data 88+'!G18)</f>
        <v>0.23861863565451713</v>
      </c>
      <c r="H18">
        <v>2000</v>
      </c>
      <c r="I18">
        <v>1</v>
      </c>
      <c r="J18">
        <f>'Data &lt;88'!M19+'Data 88+'!G18</f>
        <v>42306</v>
      </c>
      <c r="K18" s="3">
        <f t="shared" si="0"/>
        <v>0.23861863565451713</v>
      </c>
    </row>
    <row r="19" spans="1:11" ht="12.75">
      <c r="A19" t="s">
        <v>19</v>
      </c>
      <c r="B19" s="2">
        <f>1-SUM('Data &lt;88'!B20:C20)/(SUM('Data &lt;88'!B20:C20)+'Data 88+'!B19)</f>
        <v>0.2618294716265164</v>
      </c>
      <c r="C19" s="2">
        <f>1-SUM('Data &lt;88'!D20:E20)/(SUM('Data &lt;88'!D20:E20)+'Data 88+'!C19)</f>
        <v>0.3020238032821265</v>
      </c>
      <c r="D19" s="2">
        <f>1-SUM('Data &lt;88'!F20:G20)/(SUM('Data &lt;88'!F20:G20)+'Data 88+'!D19)</f>
        <v>0.330258658060787</v>
      </c>
      <c r="E19" s="2">
        <f>1-SUM('Data &lt;88'!I20)/(SUM('Data &lt;88'!I20)+'Data 88+'!E19)</f>
        <v>0.3273200757575757</v>
      </c>
      <c r="F19" s="2">
        <f>1-SUM('Data &lt;88'!K20)/(SUM('Data &lt;88'!K20)+'Data 88+'!F19)</f>
        <v>0.3208549137874517</v>
      </c>
      <c r="G19" s="2">
        <f>1-SUM('Data &lt;88'!M20)/(SUM('Data &lt;88'!M20)+'Data 88+'!G19)</f>
        <v>0.3416529776644519</v>
      </c>
      <c r="H19">
        <v>2000</v>
      </c>
      <c r="I19">
        <v>1</v>
      </c>
      <c r="J19">
        <f>'Data &lt;88'!M20+'Data 88+'!G19</f>
        <v>40787</v>
      </c>
      <c r="K19" s="3">
        <f t="shared" si="0"/>
        <v>0.3416529776644519</v>
      </c>
    </row>
    <row r="20" spans="1:11" ht="12.75">
      <c r="A20" t="s">
        <v>20</v>
      </c>
      <c r="B20" s="2">
        <f>1-SUM('Data &lt;88'!B21:C21)/(SUM('Data &lt;88'!B21:C21)+'Data 88+'!B20)</f>
        <v>0.039703017218682524</v>
      </c>
      <c r="C20" s="2">
        <f>1-SUM('Data &lt;88'!D21:E21)/(SUM('Data &lt;88'!D21:E21)+'Data 88+'!C20)</f>
        <v>0.01351830287074074</v>
      </c>
      <c r="D20" s="2">
        <f>1-SUM('Data &lt;88'!F21:G21)/(SUM('Data &lt;88'!F21:G21)+'Data 88+'!D20)</f>
        <v>0.022001455056320673</v>
      </c>
      <c r="E20" s="2">
        <f>1-SUM('Data &lt;88'!I21)/(SUM('Data &lt;88'!I21)+'Data 88+'!E20)</f>
        <v>0.00967224107451281</v>
      </c>
      <c r="F20" s="2">
        <f>1-SUM('Data &lt;88'!K21)/(SUM('Data &lt;88'!K21)+'Data 88+'!F20)</f>
        <v>0.01124369441461881</v>
      </c>
      <c r="G20" s="2">
        <f>1-SUM('Data &lt;88'!M21)/(SUM('Data &lt;88'!M21)+'Data 88+'!G20)</f>
        <v>0.00903793554524912</v>
      </c>
      <c r="H20">
        <v>1000</v>
      </c>
      <c r="I20">
        <v>1</v>
      </c>
      <c r="J20">
        <f>'Data &lt;88'!M21+'Data 88+'!G20</f>
        <v>42045</v>
      </c>
      <c r="K20" s="3">
        <f t="shared" si="0"/>
        <v>0.00903793554524912</v>
      </c>
    </row>
    <row r="21" spans="1:11" ht="12.75">
      <c r="A21" t="s">
        <v>21</v>
      </c>
      <c r="B21" s="2">
        <f>1-SUM('Data &lt;88'!B22:C22)/(SUM('Data &lt;88'!B22:C22)+'Data 88+'!B21)</f>
        <v>0.1713483146067416</v>
      </c>
      <c r="C21" s="2">
        <f>1-SUM('Data &lt;88'!D22:E22)/(SUM('Data &lt;88'!D22:E22)+'Data 88+'!C21)</f>
        <v>0.4143426294820717</v>
      </c>
      <c r="D21" s="2">
        <f>1-SUM('Data &lt;88'!F22:G22)/(SUM('Data &lt;88'!F22:G22)+'Data 88+'!D21)</f>
        <v>0.5087719298245614</v>
      </c>
      <c r="E21" s="2">
        <f>1-SUM('Data &lt;88'!I22)/(SUM('Data &lt;88'!I22)+'Data 88+'!E21)</f>
        <v>0.5718562874251497</v>
      </c>
      <c r="F21" s="2">
        <f>1-SUM('Data &lt;88'!K22)/(SUM('Data &lt;88'!K22)+'Data 88+'!F21)</f>
        <v>0.4328097731239092</v>
      </c>
      <c r="G21" s="2">
        <f>1-SUM('Data &lt;88'!M22)/(SUM('Data &lt;88'!M22)+'Data 88+'!G21)</f>
        <v>0.619212962962963</v>
      </c>
      <c r="H21">
        <v>3000</v>
      </c>
      <c r="I21">
        <v>1</v>
      </c>
      <c r="J21">
        <f>'Data &lt;88'!M22+'Data 88+'!G21</f>
        <v>864</v>
      </c>
      <c r="K21" s="34">
        <v>0.8</v>
      </c>
    </row>
    <row r="22" spans="1:11" ht="12.75">
      <c r="A22" t="s">
        <v>22</v>
      </c>
      <c r="B22" s="2">
        <f>1-SUM('Data &lt;88'!B23:C23)/(SUM('Data &lt;88'!B23:C23)+'Data 88+'!B22)</f>
        <v>0.3755718059403389</v>
      </c>
      <c r="C22" s="2">
        <f>1-SUM('Data &lt;88'!D23:E23)/(SUM('Data &lt;88'!D23:E23)+'Data 88+'!C22)</f>
        <v>0.39445945431713536</v>
      </c>
      <c r="D22" s="2">
        <f>1-SUM('Data &lt;88'!F23:G23)/(SUM('Data &lt;88'!F23:G23)+'Data 88+'!D22)</f>
        <v>0.39803891131118696</v>
      </c>
      <c r="E22" s="2">
        <f>1-SUM('Data &lt;88'!I23)/(SUM('Data &lt;88'!I23)+'Data 88+'!E22)</f>
        <v>0.289906561978186</v>
      </c>
      <c r="F22" s="2">
        <f>1-SUM('Data &lt;88'!K23)/(SUM('Data &lt;88'!K23)+'Data 88+'!F22)</f>
        <v>0.3022232706257003</v>
      </c>
      <c r="G22" s="2">
        <f>1-SUM('Data &lt;88'!M23)/(SUM('Data &lt;88'!M23)+'Data 88+'!G22)</f>
        <v>0.31610674116003823</v>
      </c>
      <c r="H22">
        <v>2000</v>
      </c>
      <c r="I22">
        <v>1</v>
      </c>
      <c r="J22">
        <f>'Data &lt;88'!M23+'Data 88+'!G22</f>
        <v>81618</v>
      </c>
      <c r="K22" s="3">
        <f t="shared" si="0"/>
        <v>0.31610674116003823</v>
      </c>
    </row>
    <row r="23" spans="1:11" ht="12.75">
      <c r="A23" t="s">
        <v>23</v>
      </c>
      <c r="B23" s="2">
        <f>1-SUM('Data &lt;88'!B24:C24)/(SUM('Data &lt;88'!B24:C24)+'Data 88+'!B23)</f>
        <v>0.3406113537117904</v>
      </c>
      <c r="C23" s="2">
        <f>1-SUM('Data &lt;88'!D24:E24)/(SUM('Data &lt;88'!D24:E24)+'Data 88+'!C23)</f>
        <v>0.42873907175966675</v>
      </c>
      <c r="D23" s="2">
        <f>1-SUM('Data &lt;88'!F24:G24)/(SUM('Data &lt;88'!F24:G24)+'Data 88+'!D23)</f>
        <v>0.4628817970141077</v>
      </c>
      <c r="E23" s="2">
        <f>1-SUM('Data &lt;88'!I24)/(SUM('Data &lt;88'!I24)+'Data 88+'!E23)</f>
        <v>0.4699491050494653</v>
      </c>
      <c r="F23" s="2">
        <f>1-SUM('Data &lt;88'!K24)/(SUM('Data &lt;88'!K24)+'Data 88+'!F23)</f>
        <v>0.5725661568341831</v>
      </c>
      <c r="G23" s="2">
        <f>1-SUM('Data &lt;88'!M24)/(SUM('Data &lt;88'!M24)+'Data 88+'!G23)</f>
        <v>0.6203054963227295</v>
      </c>
      <c r="H23">
        <v>2500</v>
      </c>
      <c r="I23">
        <v>1</v>
      </c>
      <c r="J23">
        <f>'Data &lt;88'!M24+'Data 88+'!G23</f>
        <v>22979</v>
      </c>
      <c r="K23" s="3">
        <f t="shared" si="0"/>
        <v>0.6203054963227295</v>
      </c>
    </row>
    <row r="24" spans="1:11" ht="12.75">
      <c r="A24" t="s">
        <v>24</v>
      </c>
      <c r="B24" s="2">
        <f>1-SUM('Data &lt;88'!B25:C25)/(SUM('Data &lt;88'!B25:C25)+'Data 88+'!B24)</f>
        <v>0.36801593769808927</v>
      </c>
      <c r="C24" s="2">
        <f>1-SUM('Data &lt;88'!D25:E25)/(SUM('Data &lt;88'!D25:E25)+'Data 88+'!C24)</f>
        <v>0.3907852976906002</v>
      </c>
      <c r="D24" s="2">
        <f>1-SUM('Data &lt;88'!F25:G25)/(SUM('Data &lt;88'!F25:G25)+'Data 88+'!D24)</f>
        <v>0.4254504074694486</v>
      </c>
      <c r="E24" s="2">
        <f>1-SUM('Data &lt;88'!I25)/(SUM('Data &lt;88'!I25)+'Data 88+'!E24)</f>
        <v>0.39139204659301907</v>
      </c>
      <c r="F24" s="2">
        <f>1-SUM('Data &lt;88'!K25)/(SUM('Data &lt;88'!K25)+'Data 88+'!F24)</f>
        <v>0.3909801794172908</v>
      </c>
      <c r="G24" s="2">
        <f>1-SUM('Data &lt;88'!M25)/(SUM('Data &lt;88'!M25)+'Data 88+'!G24)</f>
        <v>0.38730605434214127</v>
      </c>
      <c r="H24">
        <v>3000</v>
      </c>
      <c r="I24">
        <v>1</v>
      </c>
      <c r="J24">
        <f>'Data &lt;88'!M25+'Data 88+'!G24</f>
        <v>160612</v>
      </c>
      <c r="K24" s="3">
        <f t="shared" si="0"/>
        <v>0.38730605434214127</v>
      </c>
    </row>
    <row r="25" spans="1:11" ht="12.75">
      <c r="A25" t="s">
        <v>25</v>
      </c>
      <c r="B25" s="2">
        <f>1-SUM('Data &lt;88'!B26:C26)/(SUM('Data &lt;88'!B26:C26)+'Data 88+'!B25)</f>
        <v>0.4392220421393841</v>
      </c>
      <c r="C25" s="2">
        <f>1-SUM('Data &lt;88'!D26:E26)/(SUM('Data &lt;88'!D26:E26)+'Data 88+'!C25)</f>
        <v>0.44331907987140673</v>
      </c>
      <c r="D25" s="2">
        <f>1-SUM('Data &lt;88'!F26:G26)/(SUM('Data &lt;88'!F26:G26)+'Data 88+'!D25)</f>
        <v>0.4703094387461104</v>
      </c>
      <c r="E25" s="2">
        <f>1-SUM('Data &lt;88'!I26)/(SUM('Data &lt;88'!I26)+'Data 88+'!E25)</f>
        <v>0.43415609800445476</v>
      </c>
      <c r="F25" s="2">
        <f>1-SUM('Data &lt;88'!K26)/(SUM('Data &lt;88'!K26)+'Data 88+'!F25)</f>
        <v>0.41941421961090863</v>
      </c>
      <c r="G25" s="2">
        <f>1-SUM('Data &lt;88'!M26)/(SUM('Data &lt;88'!M26)+'Data 88+'!G25)</f>
        <v>0.5210399186371726</v>
      </c>
      <c r="H25">
        <v>3000</v>
      </c>
      <c r="I25">
        <v>1</v>
      </c>
      <c r="J25">
        <f>'Data &lt;88'!M26+'Data 88+'!G25</f>
        <v>78660</v>
      </c>
      <c r="K25" s="3">
        <f t="shared" si="0"/>
        <v>0.5210399186371726</v>
      </c>
    </row>
    <row r="26" spans="1:11" ht="12.75">
      <c r="A26" t="s">
        <v>26</v>
      </c>
      <c r="B26" s="2">
        <f>1-SUM('Data &lt;88'!B27:C27)/(SUM('Data &lt;88'!B27:C27)+'Data 88+'!B26)</f>
        <v>0.22006250476408262</v>
      </c>
      <c r="C26" s="2">
        <f>1-SUM('Data &lt;88'!D27:E27)/(SUM('Data &lt;88'!D27:E27)+'Data 88+'!C26)</f>
        <v>0.26629618103409947</v>
      </c>
      <c r="D26" s="2">
        <f>1-SUM('Data &lt;88'!F27:G27)/(SUM('Data &lt;88'!F27:G27)+'Data 88+'!D26)</f>
        <v>0.29902151527518106</v>
      </c>
      <c r="E26" s="2">
        <f>1-SUM('Data &lt;88'!I27)/(SUM('Data &lt;88'!I27)+'Data 88+'!E26)</f>
        <v>0.2928094586986246</v>
      </c>
      <c r="F26" s="2">
        <f>1-SUM('Data &lt;88'!K27)/(SUM('Data &lt;88'!K27)+'Data 88+'!F26)</f>
        <v>0.2910738369773759</v>
      </c>
      <c r="G26" s="2">
        <f>1-SUM('Data &lt;88'!M27)/(SUM('Data &lt;88'!M27)+'Data 88+'!G26)</f>
        <v>0.2864804768326453</v>
      </c>
      <c r="H26">
        <v>2000</v>
      </c>
      <c r="I26">
        <v>1</v>
      </c>
      <c r="J26">
        <f>'Data &lt;88'!M27+'Data 88+'!G26</f>
        <v>97141</v>
      </c>
      <c r="K26" s="36">
        <f t="shared" si="0"/>
        <v>0.2864804768326453</v>
      </c>
    </row>
    <row r="27" spans="1:11" ht="12.75">
      <c r="A27" t="s">
        <v>27</v>
      </c>
      <c r="B27" s="2">
        <f>1-SUM('Data &lt;88'!B28:C28)/(SUM('Data &lt;88'!B28:C28)+'Data 88+'!B27)</f>
        <v>0.0325674674107338</v>
      </c>
      <c r="C27" s="2">
        <f>1-SUM('Data &lt;88'!D28:E28)/(SUM('Data &lt;88'!D28:E28)+'Data 88+'!C27)</f>
        <v>0.01271586906091593</v>
      </c>
      <c r="D27" s="2">
        <f>1-SUM('Data &lt;88'!F28:G28)/(SUM('Data &lt;88'!F28:G28)+'Data 88+'!D27)</f>
        <v>0.013512300233435082</v>
      </c>
      <c r="E27" s="2">
        <f>1-SUM('Data &lt;88'!I28)/(SUM('Data &lt;88'!I28)+'Data 88+'!E27)</f>
        <v>0.018721128130318454</v>
      </c>
      <c r="F27" s="2">
        <f>1-SUM('Data &lt;88'!K28)/(SUM('Data &lt;88'!K28)+'Data 88+'!F27)</f>
        <v>0.03504091875028259</v>
      </c>
      <c r="G27" s="2">
        <f>1-SUM('Data &lt;88'!M28)/(SUM('Data &lt;88'!M28)+'Data 88+'!G27)</f>
        <v>0.027615833077631158</v>
      </c>
      <c r="H27">
        <v>1500</v>
      </c>
      <c r="I27">
        <v>1</v>
      </c>
      <c r="J27">
        <f>'Data &lt;88'!M28+'Data 88+'!G27</f>
        <v>19554</v>
      </c>
      <c r="K27" s="3">
        <f t="shared" si="0"/>
        <v>0.027615833077631158</v>
      </c>
    </row>
    <row r="28" spans="1:11" ht="12.75">
      <c r="A28" t="s">
        <v>28</v>
      </c>
      <c r="B28" s="2">
        <f>1-SUM('Data &lt;88'!B29:C29)/(SUM('Data &lt;88'!B29:C29)+'Data 88+'!B28)</f>
        <v>0.2945193171608266</v>
      </c>
      <c r="C28" s="2">
        <f>1-SUM('Data &lt;88'!D29:E29)/(SUM('Data &lt;88'!D29:E29)+'Data 88+'!C28)</f>
        <v>0.26024327784891166</v>
      </c>
      <c r="D28" s="2">
        <f>1-SUM('Data &lt;88'!F29:G29)/(SUM('Data &lt;88'!F29:G29)+'Data 88+'!D28)</f>
        <v>0.2374292897548711</v>
      </c>
      <c r="E28" s="2">
        <f>1-SUM('Data &lt;88'!I29)/(SUM('Data &lt;88'!I29)+'Data 88+'!E28)</f>
        <v>0.23790882687207981</v>
      </c>
      <c r="F28" s="2">
        <f>1-SUM('Data &lt;88'!K29)/(SUM('Data &lt;88'!K29)+'Data 88+'!F28)</f>
        <v>0.2699207828518173</v>
      </c>
      <c r="G28" s="2">
        <f>1-SUM('Data &lt;88'!M29)/(SUM('Data &lt;88'!M29)+'Data 88+'!G28)</f>
        <v>0.2697152935248174</v>
      </c>
      <c r="H28">
        <v>2500</v>
      </c>
      <c r="I28">
        <v>1</v>
      </c>
      <c r="J28">
        <f>'Data &lt;88'!M29+'Data 88+'!G28</f>
        <v>7938</v>
      </c>
      <c r="K28" s="3">
        <f t="shared" si="0"/>
        <v>0.2697152935248174</v>
      </c>
    </row>
    <row r="29" spans="1:11" ht="12.75">
      <c r="A29" t="s">
        <v>29</v>
      </c>
      <c r="B29" s="2">
        <f>1-SUM('Data &lt;88'!B30:C30)/(SUM('Data &lt;88'!B30:C30)+'Data 88+'!B29)</f>
        <v>0.37580099141579015</v>
      </c>
      <c r="C29" s="2">
        <f>1-SUM('Data &lt;88'!D30:E30)/(SUM('Data &lt;88'!D30:E30)+'Data 88+'!C29)</f>
        <v>0.3922545312296257</v>
      </c>
      <c r="D29" s="2">
        <f>1-SUM('Data &lt;88'!F30:G30)/(SUM('Data &lt;88'!F30:G30)+'Data 88+'!D29)</f>
        <v>0.3975413734068861</v>
      </c>
      <c r="E29" s="2">
        <f>1-SUM('Data &lt;88'!I30)/(SUM('Data &lt;88'!I30)+'Data 88+'!E29)</f>
        <v>0.3674387421873311</v>
      </c>
      <c r="F29" s="2">
        <f>1-SUM('Data &lt;88'!K30)/(SUM('Data &lt;88'!K30)+'Data 88+'!F29)</f>
        <v>0.33440835604752295</v>
      </c>
      <c r="G29" s="2">
        <f>1-SUM('Data &lt;88'!M30)/(SUM('Data &lt;88'!M30)+'Data 88+'!G29)</f>
        <v>0.357700270743749</v>
      </c>
      <c r="H29">
        <v>2500</v>
      </c>
      <c r="I29">
        <v>1</v>
      </c>
      <c r="J29">
        <f>'Data &lt;88'!M30+'Data 88+'!G29</f>
        <v>43953</v>
      </c>
      <c r="K29" s="3">
        <f t="shared" si="0"/>
        <v>0.357700270743749</v>
      </c>
    </row>
    <row r="30" spans="1:11" ht="12.75">
      <c r="A30" t="s">
        <v>30</v>
      </c>
      <c r="B30" s="2">
        <f>1-SUM('Data &lt;88'!B31:C31)/(SUM('Data &lt;88'!B31:C31)+'Data 88+'!B30)</f>
        <v>0.04935284402965012</v>
      </c>
      <c r="C30" s="2">
        <f>1-SUM('Data &lt;88'!D31:E31)/(SUM('Data &lt;88'!D31:E31)+'Data 88+'!C30)</f>
        <v>0.04813535609670794</v>
      </c>
      <c r="D30" s="2">
        <f>1-SUM('Data &lt;88'!F31:G31)/(SUM('Data &lt;88'!F31:G31)+'Data 88+'!D30)</f>
        <v>0.07081747103851976</v>
      </c>
      <c r="E30" s="2">
        <f>1-SUM('Data &lt;88'!I31)/(SUM('Data &lt;88'!I31)+'Data 88+'!E30)</f>
        <v>0.05454782297196081</v>
      </c>
      <c r="F30" s="2">
        <f>1-SUM('Data &lt;88'!K31)/(SUM('Data &lt;88'!K31)+'Data 88+'!F30)</f>
        <v>0.06094025922100421</v>
      </c>
      <c r="G30" s="2">
        <f>1-SUM('Data &lt;88'!M31)/(SUM('Data &lt;88'!M31)+'Data 88+'!G30)</f>
        <v>0.051177879513688906</v>
      </c>
      <c r="H30">
        <v>2000</v>
      </c>
      <c r="I30">
        <v>1</v>
      </c>
      <c r="J30">
        <f>'Data &lt;88'!M31+'Data 88+'!G30</f>
        <v>32983</v>
      </c>
      <c r="K30" s="3">
        <f t="shared" si="0"/>
        <v>0.051177879513688906</v>
      </c>
    </row>
    <row r="31" spans="1:11" ht="12.75">
      <c r="A31" t="s">
        <v>31</v>
      </c>
      <c r="B31" s="2">
        <f>1-SUM('Data &lt;88'!B32:C32)/(SUM('Data &lt;88'!B32:C32)+'Data 88+'!B31)</f>
        <v>0.4291364535266974</v>
      </c>
      <c r="C31" s="2">
        <f>1-SUM('Data &lt;88'!D32:E32)/(SUM('Data &lt;88'!D32:E32)+'Data 88+'!C31)</f>
        <v>0.46905167518455426</v>
      </c>
      <c r="D31" s="2">
        <f>1-SUM('Data &lt;88'!F32:G32)/(SUM('Data &lt;88'!F32:G32)+'Data 88+'!D31)</f>
        <v>0.5653610193487494</v>
      </c>
      <c r="E31" s="2">
        <f>1-SUM('Data &lt;88'!I32)/(SUM('Data &lt;88'!I32)+'Data 88+'!E31)</f>
        <v>0.5818747121142331</v>
      </c>
      <c r="F31" s="2">
        <f>1-SUM('Data &lt;88'!K32)/(SUM('Data &lt;88'!K32)+'Data 88+'!F31)</f>
        <v>0.5243680669212585</v>
      </c>
      <c r="G31" s="2">
        <f>1-SUM('Data &lt;88'!M32)/(SUM('Data &lt;88'!M32)+'Data 88+'!G31)</f>
        <v>0.5568959517457371</v>
      </c>
      <c r="H31">
        <v>3000</v>
      </c>
      <c r="I31">
        <v>1</v>
      </c>
      <c r="J31">
        <f>'Data &lt;88'!M32+'Data 88+'!G31</f>
        <v>8621</v>
      </c>
      <c r="K31" s="3">
        <f t="shared" si="0"/>
        <v>0.5568959517457371</v>
      </c>
    </row>
    <row r="32" spans="1:11" ht="12.75">
      <c r="A32" t="s">
        <v>32</v>
      </c>
      <c r="B32" s="2">
        <f>1-SUM('Data &lt;88'!B33:C33)/(SUM('Data &lt;88'!B33:C33)+'Data 88+'!B32)</f>
        <v>0.14860827822073885</v>
      </c>
      <c r="C32" s="2">
        <f>1-SUM('Data &lt;88'!D33:E33)/(SUM('Data &lt;88'!D33:E33)+'Data 88+'!C32)</f>
        <v>0.19868528114427653</v>
      </c>
      <c r="D32" s="2">
        <f>1-SUM('Data &lt;88'!F33:G33)/(SUM('Data &lt;88'!F33:G33)+'Data 88+'!D32)</f>
        <v>0.23216051417270933</v>
      </c>
      <c r="E32" s="2">
        <f>1-SUM('Data &lt;88'!I33)/(SUM('Data &lt;88'!I33)+'Data 88+'!E32)</f>
        <v>0.2510634446556249</v>
      </c>
      <c r="F32" s="2">
        <f>1-SUM('Data &lt;88'!K33)/(SUM('Data &lt;88'!K33)+'Data 88+'!F32)</f>
        <v>0.2691160144324174</v>
      </c>
      <c r="G32" s="2">
        <f>1-SUM('Data &lt;88'!M33)/(SUM('Data &lt;88'!M33)+'Data 88+'!G32)</f>
        <v>0.23517441367498182</v>
      </c>
      <c r="H32">
        <v>2500</v>
      </c>
      <c r="I32">
        <v>1</v>
      </c>
      <c r="J32">
        <f>'Data &lt;88'!M33+'Data 88+'!G32</f>
        <v>58969</v>
      </c>
      <c r="K32" s="3">
        <f t="shared" si="0"/>
        <v>0.23517441367498182</v>
      </c>
    </row>
    <row r="33" spans="1:11" ht="12.75">
      <c r="A33" t="s">
        <v>33</v>
      </c>
      <c r="B33" s="2">
        <f>1-SUM('Data &lt;88'!B34:C34)/(SUM('Data &lt;88'!B34:C34)+'Data 88+'!B33)</f>
        <v>0.06578444121471738</v>
      </c>
      <c r="C33" s="2">
        <f>1-SUM('Data &lt;88'!D34:E34)/(SUM('Data &lt;88'!D34:E34)+'Data 88+'!C33)</f>
        <v>0.022154911293812196</v>
      </c>
      <c r="D33" s="2">
        <f>1-SUM('Data &lt;88'!F34:G34)/(SUM('Data &lt;88'!F34:G34)+'Data 88+'!D33)</f>
        <v>0.04563951168914071</v>
      </c>
      <c r="E33" s="2">
        <f>1-SUM('Data &lt;88'!I34)/(SUM('Data &lt;88'!I34)+'Data 88+'!E33)</f>
        <v>0.028629569854747072</v>
      </c>
      <c r="F33" s="2">
        <f>1-SUM('Data &lt;88'!K34)/(SUM('Data &lt;88'!K34)+'Data 88+'!F33)</f>
        <v>0.03125590774465936</v>
      </c>
      <c r="G33" s="2">
        <f>1-SUM('Data &lt;88'!M34)/(SUM('Data &lt;88'!M34)+'Data 88+'!G33)</f>
        <v>0.017701601573475667</v>
      </c>
      <c r="H33">
        <v>2000</v>
      </c>
      <c r="I33">
        <v>1</v>
      </c>
      <c r="J33">
        <f>'Data &lt;88'!M34+'Data 88+'!G33</f>
        <v>14236</v>
      </c>
      <c r="K33" s="3">
        <f t="shared" si="0"/>
        <v>0.017701601573475667</v>
      </c>
    </row>
    <row r="34" spans="1:11" ht="12.75">
      <c r="A34" t="s">
        <v>34</v>
      </c>
      <c r="B34" s="2">
        <f>1-SUM('Data &lt;88'!B35:C35)/(SUM('Data &lt;88'!B35:C35)+'Data 88+'!B34)</f>
        <v>0.294440072346712</v>
      </c>
      <c r="C34" s="2">
        <f>1-SUM('Data &lt;88'!D35:E35)/(SUM('Data &lt;88'!D35:E35)+'Data 88+'!C34)</f>
        <v>0.3606069962377212</v>
      </c>
      <c r="D34" s="2">
        <f>1-SUM('Data &lt;88'!F35:G35)/(SUM('Data &lt;88'!F35:G35)+'Data 88+'!D34)</f>
        <v>0.37255301517436257</v>
      </c>
      <c r="E34" s="2">
        <f>1-SUM('Data &lt;88'!I35)/(SUM('Data &lt;88'!I35)+'Data 88+'!E34)</f>
        <v>0.329342639500509</v>
      </c>
      <c r="F34" s="2">
        <f>1-SUM('Data &lt;88'!K35)/(SUM('Data &lt;88'!K35)+'Data 88+'!F34)</f>
        <v>0.30290548228056124</v>
      </c>
      <c r="G34" s="2">
        <f>1-SUM('Data &lt;88'!M35)/(SUM('Data &lt;88'!M35)+'Data 88+'!G34)</f>
        <v>0.31613427505116576</v>
      </c>
      <c r="H34">
        <v>2500</v>
      </c>
      <c r="I34">
        <v>1</v>
      </c>
      <c r="J34">
        <f>'Data &lt;88'!M35+'Data 88+'!G34</f>
        <v>99676</v>
      </c>
      <c r="K34" s="3">
        <f t="shared" si="0"/>
        <v>0.31613427505116576</v>
      </c>
    </row>
    <row r="35" spans="1:11" ht="12.75">
      <c r="A35" t="s">
        <v>35</v>
      </c>
      <c r="B35" s="2">
        <f>1-SUM('Data &lt;88'!B36:C36)/(SUM('Data &lt;88'!B36:C36)+'Data 88+'!B35)</f>
        <v>0.1391784082866886</v>
      </c>
      <c r="C35" s="2">
        <f>1-SUM('Data &lt;88'!D36:E36)/(SUM('Data &lt;88'!D36:E36)+'Data 88+'!C35)</f>
        <v>0.1703223129585274</v>
      </c>
      <c r="D35" s="2">
        <f>1-SUM('Data &lt;88'!F36:G36)/(SUM('Data &lt;88'!F36:G36)+'Data 88+'!D35)</f>
        <v>0.2367199061080778</v>
      </c>
      <c r="E35" s="2">
        <f>1-SUM('Data &lt;88'!I36)/(SUM('Data &lt;88'!I36)+'Data 88+'!E35)</f>
        <v>0.2854747751867094</v>
      </c>
      <c r="F35" s="2">
        <f>1-SUM('Data &lt;88'!K36)/(SUM('Data &lt;88'!K36)+'Data 88+'!F35)</f>
        <v>0.27902684370205455</v>
      </c>
      <c r="G35" s="2">
        <f>1-SUM('Data &lt;88'!M36)/(SUM('Data &lt;88'!M36)+'Data 88+'!G35)</f>
        <v>0.31842514901856567</v>
      </c>
      <c r="H35">
        <v>2000</v>
      </c>
      <c r="I35">
        <v>1</v>
      </c>
      <c r="J35">
        <f>'Data &lt;88'!M36+'Data 88+'!G35</f>
        <v>79017</v>
      </c>
      <c r="K35" s="3">
        <f t="shared" si="0"/>
        <v>0.31842514901856567</v>
      </c>
    </row>
    <row r="36" spans="1:11" ht="12.75">
      <c r="A36" t="s">
        <v>36</v>
      </c>
      <c r="B36" s="2">
        <f>1-SUM('Data &lt;88'!B37:C37)/(SUM('Data &lt;88'!B37:C37)+'Data 88+'!B36)</f>
        <v>0.5302904564315353</v>
      </c>
      <c r="C36" s="2">
        <f>1-SUM('Data &lt;88'!D37:E37)/(SUM('Data &lt;88'!D37:E37)+'Data 88+'!C36)</f>
        <v>0.6024016010673783</v>
      </c>
      <c r="D36" s="2">
        <f>1-SUM('Data &lt;88'!F37:G37)/(SUM('Data &lt;88'!F37:G37)+'Data 88+'!D36)</f>
        <v>0.6578316650218525</v>
      </c>
      <c r="E36" s="2">
        <f>1-SUM('Data &lt;88'!I37)/(SUM('Data &lt;88'!I37)+'Data 88+'!E36)</f>
        <v>0.5847657566565554</v>
      </c>
      <c r="F36" s="2">
        <f>1-SUM('Data &lt;88'!K37)/(SUM('Data &lt;88'!K37)+'Data 88+'!F36)</f>
        <v>0.5862018023341704</v>
      </c>
      <c r="G36" s="2">
        <f>1-SUM('Data &lt;88'!M37)/(SUM('Data &lt;88'!M37)+'Data 88+'!G36)</f>
        <v>0.5781808189062929</v>
      </c>
      <c r="H36">
        <v>3000</v>
      </c>
      <c r="I36">
        <v>1</v>
      </c>
      <c r="J36">
        <f>'Data &lt;88'!M37+'Data 88+'!G36</f>
        <v>7278</v>
      </c>
      <c r="K36" s="3">
        <f t="shared" si="0"/>
        <v>0.5781808189062929</v>
      </c>
    </row>
    <row r="37" spans="1:11" ht="12.75">
      <c r="A37" t="s">
        <v>37</v>
      </c>
      <c r="B37" s="2">
        <f>1-SUM('Data &lt;88'!B38:C38)/(SUM('Data &lt;88'!B38:C38)+'Data 88+'!B37)</f>
        <v>0.313072254567232</v>
      </c>
      <c r="C37" s="2">
        <f>1-SUM('Data &lt;88'!D38:E38)/(SUM('Data &lt;88'!D38:E38)+'Data 88+'!C37)</f>
        <v>0.36522945738169044</v>
      </c>
      <c r="D37" s="2">
        <f>1-SUM('Data &lt;88'!F38:G38)/(SUM('Data &lt;88'!F38:G38)+'Data 88+'!D37)</f>
        <v>0.38705281298507643</v>
      </c>
      <c r="E37" s="2">
        <f>1-SUM('Data &lt;88'!I38)/(SUM('Data &lt;88'!I38)+'Data 88+'!E37)</f>
        <v>0.3941482896336169</v>
      </c>
      <c r="F37" s="2">
        <f>1-SUM('Data &lt;88'!K38)/(SUM('Data &lt;88'!K38)+'Data 88+'!F37)</f>
        <v>0.39540370547994286</v>
      </c>
      <c r="G37" s="2">
        <f>1-SUM('Data &lt;88'!M38)/(SUM('Data &lt;88'!M38)+'Data 88+'!G37)</f>
        <v>0.40088366267742837</v>
      </c>
      <c r="H37">
        <v>2500</v>
      </c>
      <c r="I37">
        <v>1</v>
      </c>
      <c r="J37">
        <f>'Data &lt;88'!M38+'Data 88+'!G37</f>
        <v>172464</v>
      </c>
      <c r="K37" s="3">
        <f t="shared" si="0"/>
        <v>0.40088366267742837</v>
      </c>
    </row>
    <row r="38" spans="1:11" ht="12.75">
      <c r="A38" t="s">
        <v>38</v>
      </c>
      <c r="B38" s="2">
        <f>1-SUM('Data &lt;88'!B39:C39)/(SUM('Data &lt;88'!B39:C39)+'Data 88+'!B38)</f>
        <v>0.05985938345051378</v>
      </c>
      <c r="C38" s="2">
        <f>1-SUM('Data &lt;88'!D39:E39)/(SUM('Data &lt;88'!D39:E39)+'Data 88+'!C38)</f>
        <v>0.030145777940772</v>
      </c>
      <c r="D38" s="2">
        <f>1-SUM('Data &lt;88'!F39:G39)/(SUM('Data &lt;88'!F39:G39)+'Data 88+'!D38)</f>
        <v>0.05054513387846726</v>
      </c>
      <c r="E38" s="2">
        <f>1-SUM('Data &lt;88'!I39)/(SUM('Data &lt;88'!I39)+'Data 88+'!E38)</f>
        <v>0.05486032331253543</v>
      </c>
      <c r="F38" s="2">
        <f>1-SUM('Data &lt;88'!K39)/(SUM('Data &lt;88'!K39)+'Data 88+'!F38)</f>
        <v>0.06914575866188766</v>
      </c>
      <c r="G38" s="2">
        <f>1-SUM('Data &lt;88'!M39)/(SUM('Data &lt;88'!M39)+'Data 88+'!G38)</f>
        <v>0.06554002593606556</v>
      </c>
      <c r="H38">
        <v>1500</v>
      </c>
      <c r="I38">
        <v>1</v>
      </c>
      <c r="J38">
        <f>'Data &lt;88'!M39+'Data 88+'!G38</f>
        <v>48581</v>
      </c>
      <c r="K38" s="3">
        <f t="shared" si="0"/>
        <v>0.06554002593606556</v>
      </c>
    </row>
    <row r="39" spans="1:11" ht="12.75">
      <c r="A39" t="s">
        <v>39</v>
      </c>
      <c r="B39" s="2">
        <f>1-SUM('Data &lt;88'!B40:C40)/(SUM('Data &lt;88'!B40:C40)+'Data 88+'!B39)</f>
        <v>0.14387205089688082</v>
      </c>
      <c r="C39" s="2">
        <f>1-SUM('Data &lt;88'!D40:E40)/(SUM('Data &lt;88'!D40:E40)+'Data 88+'!C39)</f>
        <v>0.1976511169513797</v>
      </c>
      <c r="D39" s="2">
        <f>1-SUM('Data &lt;88'!F40:G40)/(SUM('Data &lt;88'!F40:G40)+'Data 88+'!D39)</f>
        <v>0.2106893643125527</v>
      </c>
      <c r="E39" s="2">
        <f>1-SUM('Data &lt;88'!I40)/(SUM('Data &lt;88'!I40)+'Data 88+'!E39)</f>
        <v>0.22178184660042422</v>
      </c>
      <c r="F39" s="2">
        <f>1-SUM('Data &lt;88'!K40)/(SUM('Data &lt;88'!K40)+'Data 88+'!F39)</f>
        <v>0.21112349643136408</v>
      </c>
      <c r="G39" s="2">
        <f>1-SUM('Data &lt;88'!M40)/(SUM('Data &lt;88'!M40)+'Data 88+'!G39)</f>
        <v>0.20877128731001648</v>
      </c>
      <c r="H39">
        <v>2500</v>
      </c>
      <c r="I39">
        <v>1</v>
      </c>
      <c r="J39">
        <f>'Data &lt;88'!M40+'Data 88+'!G39</f>
        <v>54610</v>
      </c>
      <c r="K39" s="3">
        <f t="shared" si="0"/>
        <v>0.20877128731001648</v>
      </c>
    </row>
    <row r="40" spans="1:11" ht="12.75">
      <c r="A40" t="s">
        <v>40</v>
      </c>
      <c r="B40" s="2">
        <f>1-SUM('Data &lt;88'!B41:C41)/(SUM('Data &lt;88'!B41:C41)+'Data 88+'!B40)</f>
        <v>0.3638544208504232</v>
      </c>
      <c r="C40" s="2">
        <f>1-SUM('Data &lt;88'!D41:E41)/(SUM('Data &lt;88'!D41:E41)+'Data 88+'!C40)</f>
        <v>0.43507900380793973</v>
      </c>
      <c r="D40" s="2">
        <f>1-SUM('Data &lt;88'!F41:G41)/(SUM('Data &lt;88'!F41:G41)+'Data 88+'!D40)</f>
        <v>0.4785323528092911</v>
      </c>
      <c r="E40" s="2">
        <f>1-SUM('Data &lt;88'!I41)/(SUM('Data &lt;88'!I41)+'Data 88+'!E40)</f>
        <v>0.4678998340371001</v>
      </c>
      <c r="F40" s="2">
        <f>1-SUM('Data &lt;88'!K41)/(SUM('Data &lt;88'!K41)+'Data 88+'!F40)</f>
        <v>0.43199977413252777</v>
      </c>
      <c r="G40" s="2">
        <f>1-SUM('Data &lt;88'!M41)/(SUM('Data &lt;88'!M41)+'Data 88+'!G40)</f>
        <v>0.4554080762853958</v>
      </c>
      <c r="H40">
        <v>2500</v>
      </c>
      <c r="I40">
        <v>1</v>
      </c>
      <c r="J40">
        <f>'Data &lt;88'!M41+'Data 88+'!G40</f>
        <v>106757</v>
      </c>
      <c r="K40" s="3">
        <f t="shared" si="0"/>
        <v>0.4554080762853958</v>
      </c>
    </row>
    <row r="41" spans="1:11" ht="12.75">
      <c r="A41" t="s">
        <v>41</v>
      </c>
      <c r="B41" s="2">
        <f>1-SUM('Data &lt;88'!B42:C42)/(SUM('Data &lt;88'!B42:C42)+'Data 88+'!B41)</f>
        <v>0.19919719016557957</v>
      </c>
      <c r="C41" s="2">
        <f>1-SUM('Data &lt;88'!D42:E42)/(SUM('Data &lt;88'!D42:E42)+'Data 88+'!C41)</f>
        <v>0.20291970802919712</v>
      </c>
      <c r="D41" s="2">
        <f>1-SUM('Data &lt;88'!F42:G42)/(SUM('Data &lt;88'!F42:G42)+'Data 88+'!D41)</f>
        <v>0.17631851085832473</v>
      </c>
      <c r="E41" s="2">
        <f>1-SUM('Data &lt;88'!I42)/(SUM('Data &lt;88'!I42)+'Data 88+'!E41)</f>
        <v>0.25680933852140075</v>
      </c>
      <c r="F41" s="2">
        <f>1-SUM('Data &lt;88'!K42)/(SUM('Data &lt;88'!K42)+'Data 88+'!F41)</f>
        <v>0.21974588627369296</v>
      </c>
      <c r="G41" s="2">
        <f>1-SUM('Data &lt;88'!M42)/(SUM('Data &lt;88'!M42)+'Data 88+'!G41)</f>
        <v>0.29030470914127426</v>
      </c>
      <c r="H41">
        <v>2500</v>
      </c>
      <c r="I41">
        <v>1</v>
      </c>
      <c r="J41">
        <f>'Data &lt;88'!M42+'Data 88+'!G41</f>
        <v>3610</v>
      </c>
      <c r="K41" s="3">
        <f t="shared" si="0"/>
        <v>0.29030470914127426</v>
      </c>
    </row>
    <row r="42" spans="1:11" ht="12.75">
      <c r="A42" t="s">
        <v>42</v>
      </c>
      <c r="B42" s="2">
        <f>1-SUM('Data &lt;88'!B43:C43)/(SUM('Data &lt;88'!B43:C43)+'Data 88+'!B42)</f>
        <v>0.14953237793819563</v>
      </c>
      <c r="C42" s="2">
        <f>1-SUM('Data &lt;88'!D43:E43)/(SUM('Data &lt;88'!D43:E43)+'Data 88+'!C42)</f>
        <v>0.2090941408396083</v>
      </c>
      <c r="D42" s="2">
        <f>1-SUM('Data &lt;88'!F43:G43)/(SUM('Data &lt;88'!F43:G43)+'Data 88+'!D42)</f>
        <v>0.24112064185773463</v>
      </c>
      <c r="E42" s="2">
        <f>1-SUM('Data &lt;88'!I43)/(SUM('Data &lt;88'!I43)+'Data 88+'!E42)</f>
        <v>0.3384398661736221</v>
      </c>
      <c r="F42" s="2">
        <f>1-SUM('Data &lt;88'!K43)/(SUM('Data &lt;88'!K43)+'Data 88+'!F42)</f>
        <v>0.2999524639518302</v>
      </c>
      <c r="G42" s="2">
        <f>1-SUM('Data &lt;88'!M43)/(SUM('Data &lt;88'!M43)+'Data 88+'!G42)</f>
        <v>0.29045390556633566</v>
      </c>
      <c r="H42">
        <v>1500</v>
      </c>
      <c r="I42">
        <v>1</v>
      </c>
      <c r="J42">
        <f>'Data &lt;88'!M43+'Data 88+'!G42</f>
        <v>26283</v>
      </c>
      <c r="K42" s="3">
        <f t="shared" si="0"/>
        <v>0.29045390556633566</v>
      </c>
    </row>
    <row r="43" spans="1:11" ht="12.75">
      <c r="A43" t="s">
        <v>43</v>
      </c>
      <c r="B43" s="2">
        <f>1-SUM('Data &lt;88'!B44:C44)/(SUM('Data &lt;88'!B44:C44)+'Data 88+'!B43)</f>
        <v>0.5421444065695693</v>
      </c>
      <c r="C43" s="2">
        <f>1-SUM('Data &lt;88'!D44:E44)/(SUM('Data &lt;88'!D44:E44)+'Data 88+'!C43)</f>
        <v>0.5083129584352079</v>
      </c>
      <c r="D43" s="2">
        <f>1-SUM('Data &lt;88'!F44:G44)/(SUM('Data &lt;88'!F44:G44)+'Data 88+'!D43)</f>
        <v>0.48742253007655856</v>
      </c>
      <c r="E43" s="2">
        <f>1-SUM('Data &lt;88'!I44)/(SUM('Data &lt;88'!I44)+'Data 88+'!E43)</f>
        <v>0.5478036175710594</v>
      </c>
      <c r="F43" s="2">
        <f>1-SUM('Data &lt;88'!K44)/(SUM('Data &lt;88'!K44)+'Data 88+'!F43)</f>
        <v>0.48198786389123593</v>
      </c>
      <c r="G43" s="2">
        <f>1-SUM('Data &lt;88'!M44)/(SUM('Data &lt;88'!M44)+'Data 88+'!G43)</f>
        <v>0.4954822766236775</v>
      </c>
      <c r="H43">
        <v>2500</v>
      </c>
      <c r="I43">
        <v>1</v>
      </c>
      <c r="J43">
        <f>'Data &lt;88'!M44+'Data 88+'!G43</f>
        <v>12949</v>
      </c>
      <c r="K43" s="3">
        <f t="shared" si="0"/>
        <v>0.4954822766236775</v>
      </c>
    </row>
    <row r="44" spans="1:11" ht="12.75">
      <c r="A44" t="s">
        <v>44</v>
      </c>
      <c r="B44" s="2">
        <f>1-SUM('Data &lt;88'!B45:C45)/(SUM('Data &lt;88'!B45:C45)+'Data 88+'!B44)</f>
        <v>0.17043129004494595</v>
      </c>
      <c r="C44" s="2">
        <f>1-SUM('Data &lt;88'!D45:E45)/(SUM('Data &lt;88'!D45:E45)+'Data 88+'!C44)</f>
        <v>0.16616568085587768</v>
      </c>
      <c r="D44" s="2">
        <f>1-SUM('Data &lt;88'!F45:G45)/(SUM('Data &lt;88'!F45:G45)+'Data 88+'!D44)</f>
        <v>0.20334298499605163</v>
      </c>
      <c r="E44" s="2">
        <f>1-SUM('Data &lt;88'!I45)/(SUM('Data &lt;88'!I45)+'Data 88+'!E44)</f>
        <v>0.17781712208573575</v>
      </c>
      <c r="F44" s="2">
        <f>1-SUM('Data &lt;88'!K45)/(SUM('Data &lt;88'!K45)+'Data 88+'!F44)</f>
        <v>0.17990373044524666</v>
      </c>
      <c r="G44" s="2">
        <f>1-SUM('Data &lt;88'!M45)/(SUM('Data &lt;88'!M45)+'Data 88+'!G44)</f>
        <v>0.2050789656656623</v>
      </c>
      <c r="H44">
        <v>2000</v>
      </c>
      <c r="I44">
        <v>1</v>
      </c>
      <c r="J44">
        <f>'Data &lt;88'!M45+'Data 88+'!G44</f>
        <v>60406</v>
      </c>
      <c r="K44" s="3">
        <f t="shared" si="0"/>
        <v>0.2050789656656623</v>
      </c>
    </row>
    <row r="45" spans="1:11" ht="12.75">
      <c r="A45" t="s">
        <v>45</v>
      </c>
      <c r="B45" s="2">
        <f>1-SUM('Data &lt;88'!B46:C46)/(SUM('Data &lt;88'!B46:C46)+'Data 88+'!B45)</f>
        <v>0.04820351407767787</v>
      </c>
      <c r="C45" s="2">
        <f>1-SUM('Data &lt;88'!D46:E46)/(SUM('Data &lt;88'!D46:E46)+'Data 88+'!C45)</f>
        <v>0.040515875912988</v>
      </c>
      <c r="D45" s="2">
        <f>1-SUM('Data &lt;88'!F46:G46)/(SUM('Data &lt;88'!F46:G46)+'Data 88+'!D45)</f>
        <v>0.04687123362582879</v>
      </c>
      <c r="E45" s="2">
        <f>1-SUM('Data &lt;88'!I46)/(SUM('Data &lt;88'!I46)+'Data 88+'!E45)</f>
        <v>0.009047560396248655</v>
      </c>
      <c r="F45" s="2">
        <f>1-SUM('Data &lt;88'!K46)/(SUM('Data &lt;88'!K46)+'Data 88+'!F45)</f>
        <v>0.008860102363274613</v>
      </c>
      <c r="G45" s="2">
        <f>1-SUM('Data &lt;88'!M46)/(SUM('Data &lt;88'!M46)+'Data 88+'!G45)</f>
        <v>0.008049240951601866</v>
      </c>
      <c r="H45">
        <v>1000</v>
      </c>
      <c r="I45">
        <v>1</v>
      </c>
      <c r="J45">
        <f>'Data &lt;88'!M46+'Data 88+'!G45</f>
        <v>321521</v>
      </c>
      <c r="K45" s="13">
        <v>0</v>
      </c>
    </row>
    <row r="46" spans="1:11" ht="12.75">
      <c r="A46" t="s">
        <v>46</v>
      </c>
      <c r="B46" s="2">
        <f>1-SUM('Data &lt;88'!B47:C47)/(SUM('Data &lt;88'!B47:C47)+'Data 88+'!B46)</f>
        <v>0.25850194864128984</v>
      </c>
      <c r="C46" s="2">
        <f>1-SUM('Data &lt;88'!D47:E47)/(SUM('Data &lt;88'!D47:E47)+'Data 88+'!C46)</f>
        <v>0.25944152489534156</v>
      </c>
      <c r="D46" s="2">
        <f>1-SUM('Data &lt;88'!F47:G47)/(SUM('Data &lt;88'!F47:G47)+'Data 88+'!D46)</f>
        <v>0.3166910018087912</v>
      </c>
      <c r="E46" s="2">
        <f>1-SUM('Data &lt;88'!I47)/(SUM('Data &lt;88'!I47)+'Data 88+'!E46)</f>
        <v>0.275673548841351</v>
      </c>
      <c r="F46" s="2">
        <f>1-SUM('Data &lt;88'!K47)/(SUM('Data &lt;88'!K47)+'Data 88+'!F46)</f>
        <v>0.26676305422848046</v>
      </c>
      <c r="G46" s="2">
        <f>1-SUM('Data &lt;88'!M47)/(SUM('Data &lt;88'!M47)+'Data 88+'!G46)</f>
        <v>0.25985848558453906</v>
      </c>
      <c r="H46">
        <v>2500</v>
      </c>
      <c r="I46">
        <v>1</v>
      </c>
      <c r="J46">
        <f>'Data &lt;88'!M47+'Data 88+'!G46</f>
        <v>47345</v>
      </c>
      <c r="K46" s="3">
        <f t="shared" si="0"/>
        <v>0.25985848558453906</v>
      </c>
    </row>
    <row r="47" spans="1:11" ht="12.75">
      <c r="A47" t="s">
        <v>47</v>
      </c>
      <c r="B47" s="2">
        <f>1-SUM('Data &lt;88'!B48:C48)/(SUM('Data &lt;88'!B48:C48)+'Data 88+'!B47)</f>
        <v>0.14577656675749318</v>
      </c>
      <c r="C47" s="2">
        <f>1-SUM('Data &lt;88'!D48:E48)/(SUM('Data &lt;88'!D48:E48)+'Data 88+'!C47)</f>
        <v>0.47722342733188716</v>
      </c>
      <c r="D47" s="2">
        <f>1-SUM('Data &lt;88'!F48:G48)/(SUM('Data &lt;88'!F48:G48)+'Data 88+'!D47)</f>
        <v>0.4774193548387097</v>
      </c>
      <c r="E47" s="2">
        <f>1-SUM('Data &lt;88'!I48)/(SUM('Data &lt;88'!I48)+'Data 88+'!E47)</f>
        <v>0.524671052631579</v>
      </c>
      <c r="F47" s="2">
        <f>1-SUM('Data &lt;88'!K48)/(SUM('Data &lt;88'!K48)+'Data 88+'!F47)</f>
        <v>0.4237762237762238</v>
      </c>
      <c r="G47" s="2">
        <f>1-SUM('Data &lt;88'!M48)/(SUM('Data &lt;88'!M48)+'Data 88+'!G47)</f>
        <v>0.4711168164313222</v>
      </c>
      <c r="H47">
        <v>3000</v>
      </c>
      <c r="I47">
        <v>1</v>
      </c>
      <c r="J47">
        <f>'Data &lt;88'!M48+'Data 88+'!G47</f>
        <v>779</v>
      </c>
      <c r="K47" s="3">
        <f t="shared" si="0"/>
        <v>0.4711168164313222</v>
      </c>
    </row>
    <row r="48" spans="1:11" ht="12.75">
      <c r="A48" t="s">
        <v>48</v>
      </c>
      <c r="B48" s="2">
        <f>1-SUM('Data &lt;88'!B49:C49)/(SUM('Data &lt;88'!B49:C49)+'Data 88+'!B48)</f>
        <v>0.2718982281538237</v>
      </c>
      <c r="C48" s="2">
        <f>1-SUM('Data &lt;88'!D49:E49)/(SUM('Data &lt;88'!D49:E49)+'Data 88+'!C48)</f>
        <v>0.3434887882935046</v>
      </c>
      <c r="D48" s="2">
        <f>1-SUM('Data &lt;88'!F49:G49)/(SUM('Data &lt;88'!F49:G49)+'Data 88+'!D48)</f>
        <v>0.38608973428198057</v>
      </c>
      <c r="E48" s="2">
        <f>1-SUM('Data &lt;88'!I49)/(SUM('Data &lt;88'!I49)+'Data 88+'!E48)</f>
        <v>0.36391080341329896</v>
      </c>
      <c r="F48" s="2">
        <f>1-SUM('Data &lt;88'!K49)/(SUM('Data &lt;88'!K49)+'Data 88+'!F48)</f>
        <v>0.3738298235953136</v>
      </c>
      <c r="G48" s="2">
        <f>1-SUM('Data &lt;88'!M49)/(SUM('Data &lt;88'!M49)+'Data 88+'!G48)</f>
        <v>0.36004097537460333</v>
      </c>
      <c r="H48">
        <v>2000</v>
      </c>
      <c r="I48">
        <v>1</v>
      </c>
      <c r="J48">
        <f>'Data &lt;88'!M49+'Data 88+'!G48</f>
        <v>49786</v>
      </c>
      <c r="K48" s="3">
        <f t="shared" si="0"/>
        <v>0.36004097537460333</v>
      </c>
    </row>
    <row r="49" spans="1:11" ht="12.75">
      <c r="A49" t="s">
        <v>49</v>
      </c>
      <c r="B49" s="2">
        <f>1-SUM('Data &lt;88'!B50:C50)/(SUM('Data &lt;88'!B50:C50)+'Data 88+'!B49)</f>
        <v>0.1593981127263453</v>
      </c>
      <c r="C49" s="2">
        <f>1-SUM('Data &lt;88'!D50:E50)/(SUM('Data &lt;88'!D50:E50)+'Data 88+'!C49)</f>
        <v>0.15934120695669507</v>
      </c>
      <c r="D49" s="2">
        <f>1-SUM('Data &lt;88'!F50:G50)/(SUM('Data &lt;88'!F50:G50)+'Data 88+'!D49)</f>
        <v>0.16876718294907045</v>
      </c>
      <c r="E49" s="2">
        <f>1-SUM('Data &lt;88'!I50)/(SUM('Data &lt;88'!I50)+'Data 88+'!E49)</f>
        <v>0.1549799133928106</v>
      </c>
      <c r="F49" s="2">
        <f>1-SUM('Data &lt;88'!K50)/(SUM('Data &lt;88'!K50)+'Data 88+'!F49)</f>
        <v>0.17654140731063805</v>
      </c>
      <c r="G49" s="2">
        <f>1-SUM('Data &lt;88'!M50)/(SUM('Data &lt;88'!M50)+'Data 88+'!G49)</f>
        <v>0.19267757278001363</v>
      </c>
      <c r="H49">
        <v>3000</v>
      </c>
      <c r="I49">
        <v>1</v>
      </c>
      <c r="J49">
        <f>'Data &lt;88'!M50+'Data 88+'!G49</f>
        <v>38266</v>
      </c>
      <c r="K49" s="3">
        <f t="shared" si="0"/>
        <v>0.19267757278001363</v>
      </c>
    </row>
    <row r="50" spans="1:11" ht="12.75">
      <c r="A50" t="s">
        <v>50</v>
      </c>
      <c r="B50" s="2">
        <f>1-SUM('Data &lt;88'!B51:C51)/(SUM('Data &lt;88'!B51:C51)+'Data 88+'!B50)</f>
        <v>0.45144485144485147</v>
      </c>
      <c r="C50" s="2">
        <f>1-SUM('Data &lt;88'!D51:E51)/(SUM('Data &lt;88'!D51:E51)+'Data 88+'!C50)</f>
        <v>0.5419039217258802</v>
      </c>
      <c r="D50" s="2">
        <f>1-SUM('Data &lt;88'!F51:G51)/(SUM('Data &lt;88'!F51:G51)+'Data 88+'!D50)</f>
        <v>0.5755963760285928</v>
      </c>
      <c r="E50" s="2">
        <f>1-SUM('Data &lt;88'!I51)/(SUM('Data &lt;88'!I51)+'Data 88+'!E50)</f>
        <v>0.5669607056936647</v>
      </c>
      <c r="F50" s="2">
        <f>1-SUM('Data &lt;88'!K51)/(SUM('Data &lt;88'!K51)+'Data 88+'!F50)</f>
        <v>0.5864118213941536</v>
      </c>
      <c r="G50" s="2">
        <f>1-SUM('Data &lt;88'!M51)/(SUM('Data &lt;88'!M51)+'Data 88+'!G50)</f>
        <v>0.5900214893020648</v>
      </c>
      <c r="H50">
        <v>2500</v>
      </c>
      <c r="I50">
        <v>1</v>
      </c>
      <c r="J50">
        <f>'Data &lt;88'!M51+'Data 88+'!G50</f>
        <v>10703</v>
      </c>
      <c r="K50" s="3">
        <f t="shared" si="0"/>
        <v>0.5900214893020648</v>
      </c>
    </row>
    <row r="51" spans="1:11" ht="12.75">
      <c r="A51" t="s">
        <v>51</v>
      </c>
      <c r="B51" s="2">
        <f>1-SUM('Data &lt;88'!B52:C52)/(SUM('Data &lt;88'!B52:C52)+'Data 88+'!B51)</f>
        <v>0.6826402391854314</v>
      </c>
      <c r="C51" s="2">
        <f>1-SUM('Data &lt;88'!D52:E52)/(SUM('Data &lt;88'!D52:E52)+'Data 88+'!C51)</f>
        <v>0.7306046669431145</v>
      </c>
      <c r="D51" s="2">
        <f>1-SUM('Data &lt;88'!F52:G52)/(SUM('Data &lt;88'!F52:G52)+'Data 88+'!D51)</f>
        <v>0.7160020373310962</v>
      </c>
      <c r="E51" s="2">
        <f>1-SUM('Data &lt;88'!I52)/(SUM('Data &lt;88'!I52)+'Data 88+'!E51)</f>
        <v>0.6791910696199744</v>
      </c>
      <c r="F51" s="2">
        <f>1-SUM('Data &lt;88'!K52)/(SUM('Data &lt;88'!K52)+'Data 88+'!F51)</f>
        <v>0.6975778910313666</v>
      </c>
      <c r="G51" s="2">
        <f>1-SUM('Data &lt;88'!M52)/(SUM('Data &lt;88'!M52)+'Data 88+'!G51)</f>
        <v>0.7326400654320266</v>
      </c>
      <c r="H51">
        <v>3000</v>
      </c>
      <c r="I51">
        <v>1</v>
      </c>
      <c r="J51">
        <f>'Data &lt;88'!M52+'Data 88+'!G51</f>
        <v>85585</v>
      </c>
      <c r="K51" s="3">
        <f t="shared" si="0"/>
        <v>0.7326400654320266</v>
      </c>
    </row>
    <row r="52" spans="1:11" ht="12.75">
      <c r="A52" t="s">
        <v>52</v>
      </c>
      <c r="B52" s="2">
        <f>1-SUM('Data &lt;88'!B53:C53)/(SUM('Data &lt;88'!B53:C53)+'Data 88+'!B52)</f>
        <v>0.3060921248142645</v>
      </c>
      <c r="C52" s="2">
        <f>1-SUM('Data &lt;88'!D53:E53)/(SUM('Data &lt;88'!D53:E53)+'Data 88+'!C52)</f>
        <v>0.2853042479908151</v>
      </c>
      <c r="D52" s="2">
        <f>1-SUM('Data &lt;88'!F53:G53)/(SUM('Data &lt;88'!F53:G53)+'Data 88+'!D52)</f>
        <v>0.3305930710510864</v>
      </c>
      <c r="E52" s="2">
        <f>1-SUM('Data &lt;88'!I53)/(SUM('Data &lt;88'!I53)+'Data 88+'!E52)</f>
        <v>0.270999115826702</v>
      </c>
      <c r="F52" s="2">
        <f>1-SUM('Data &lt;88'!K53)/(SUM('Data &lt;88'!K53)+'Data 88+'!F52)</f>
        <v>0.27158395649218214</v>
      </c>
      <c r="G52" s="2">
        <f>1-SUM('Data &lt;88'!M53)/(SUM('Data &lt;88'!M53)+'Data 88+'!G52)</f>
        <v>0.2418803418803419</v>
      </c>
      <c r="H52">
        <v>2500</v>
      </c>
      <c r="I52">
        <v>1</v>
      </c>
      <c r="J52">
        <f>'Data &lt;88'!M53+'Data 88+'!G52</f>
        <v>2340</v>
      </c>
      <c r="K52" s="3">
        <f t="shared" si="0"/>
        <v>0.2418803418803419</v>
      </c>
    </row>
    <row r="54" spans="1:8" ht="12.75">
      <c r="A54" s="6" t="s">
        <v>56</v>
      </c>
      <c r="B54" s="7">
        <v>1995</v>
      </c>
      <c r="C54" s="7">
        <v>1996</v>
      </c>
      <c r="D54" s="7">
        <v>1997</v>
      </c>
      <c r="E54" s="7">
        <v>1998</v>
      </c>
      <c r="F54" s="7">
        <v>1999</v>
      </c>
      <c r="G54" s="7">
        <v>2000</v>
      </c>
      <c r="H54" s="6" t="s">
        <v>55</v>
      </c>
    </row>
    <row r="55" spans="1:8" ht="12.75">
      <c r="A55" s="5">
        <v>500</v>
      </c>
      <c r="B55" s="3">
        <f aca="true" t="shared" si="1" ref="B55:G60">SUMIF($H$2:$H$52,$A55,B$2:B$52)/SUMIF($H$2:$H$52,$A55,$I$2:$I$52)</f>
        <v>0.08656944672019229</v>
      </c>
      <c r="C55" s="3">
        <f t="shared" si="1"/>
        <v>0.04098319538500128</v>
      </c>
      <c r="D55" s="3">
        <f t="shared" si="1"/>
        <v>0.0474820143884892</v>
      </c>
      <c r="E55" s="3">
        <f t="shared" si="1"/>
        <v>0.014352621241879415</v>
      </c>
      <c r="F55" s="3">
        <f t="shared" si="1"/>
        <v>0.02313668573380001</v>
      </c>
      <c r="G55" s="3">
        <f t="shared" si="1"/>
        <v>0.013011611628098496</v>
      </c>
      <c r="H55" s="8">
        <f aca="true" t="shared" si="2" ref="H55:H60">SUMIF($H$2:$H$52,$A55,$I$2:$I$52)</f>
        <v>1</v>
      </c>
    </row>
    <row r="56" spans="1:8" ht="12.75">
      <c r="A56" s="5">
        <v>1000</v>
      </c>
      <c r="B56" s="3">
        <f t="shared" si="1"/>
        <v>0.043953265648180195</v>
      </c>
      <c r="C56" s="3">
        <f t="shared" si="1"/>
        <v>0.02701708939186437</v>
      </c>
      <c r="D56" s="3">
        <f t="shared" si="1"/>
        <v>0.03443634434107473</v>
      </c>
      <c r="E56" s="3">
        <f t="shared" si="1"/>
        <v>0.009359900735380733</v>
      </c>
      <c r="F56" s="3">
        <f t="shared" si="1"/>
        <v>0.010051898388946712</v>
      </c>
      <c r="G56" s="3">
        <f t="shared" si="1"/>
        <v>0.008543588248425493</v>
      </c>
      <c r="H56" s="8">
        <f t="shared" si="2"/>
        <v>2</v>
      </c>
    </row>
    <row r="57" spans="1:8" ht="12.75">
      <c r="A57" s="5">
        <v>1500</v>
      </c>
      <c r="B57" s="3">
        <f t="shared" si="1"/>
        <v>0.0801667062255369</v>
      </c>
      <c r="C57" s="3">
        <f t="shared" si="1"/>
        <v>0.07463038972564216</v>
      </c>
      <c r="D57" s="3">
        <f t="shared" si="1"/>
        <v>0.08722612025131064</v>
      </c>
      <c r="E57" s="3">
        <f t="shared" si="1"/>
        <v>0.10740379034105807</v>
      </c>
      <c r="F57" s="3">
        <f t="shared" si="1"/>
        <v>0.10431491007398701</v>
      </c>
      <c r="G57" s="3">
        <f t="shared" si="1"/>
        <v>0.09972896749106458</v>
      </c>
      <c r="H57" s="8">
        <f t="shared" si="2"/>
        <v>6</v>
      </c>
    </row>
    <row r="58" spans="1:8" ht="12.75">
      <c r="A58" s="5">
        <v>2000</v>
      </c>
      <c r="B58" s="3">
        <f t="shared" si="1"/>
        <v>0.20114627754327408</v>
      </c>
      <c r="C58" s="3">
        <f t="shared" si="1"/>
        <v>0.22972877070575798</v>
      </c>
      <c r="D58" s="3">
        <f t="shared" si="1"/>
        <v>0.26167977591336566</v>
      </c>
      <c r="E58" s="3">
        <f t="shared" si="1"/>
        <v>0.25836649359851993</v>
      </c>
      <c r="F58" s="3">
        <f t="shared" si="1"/>
        <v>0.23754049186694187</v>
      </c>
      <c r="G58" s="3">
        <f t="shared" si="1"/>
        <v>0.26003161995571505</v>
      </c>
      <c r="H58" s="8">
        <f t="shared" si="2"/>
        <v>13</v>
      </c>
    </row>
    <row r="59" spans="1:8" ht="12.75">
      <c r="A59" s="5">
        <v>2500</v>
      </c>
      <c r="B59" s="3">
        <f t="shared" si="1"/>
        <v>0.30965866467239034</v>
      </c>
      <c r="C59" s="3">
        <f t="shared" si="1"/>
        <v>0.3382074965999666</v>
      </c>
      <c r="D59" s="3">
        <f t="shared" si="1"/>
        <v>0.35515858307899567</v>
      </c>
      <c r="E59" s="3">
        <f t="shared" si="1"/>
        <v>0.35389176329684957</v>
      </c>
      <c r="F59" s="3">
        <f t="shared" si="1"/>
        <v>0.3490501850989865</v>
      </c>
      <c r="G59" s="3">
        <f t="shared" si="1"/>
        <v>0.3577856370832653</v>
      </c>
      <c r="H59" s="8">
        <f t="shared" si="2"/>
        <v>19</v>
      </c>
    </row>
    <row r="60" spans="1:8" ht="12.75">
      <c r="A60" s="5">
        <v>3000</v>
      </c>
      <c r="B60" s="3">
        <f t="shared" si="1"/>
        <v>0.3408515157273435</v>
      </c>
      <c r="C60" s="3">
        <f t="shared" si="1"/>
        <v>0.4152719353645396</v>
      </c>
      <c r="D60" s="3">
        <f t="shared" si="1"/>
        <v>0.45900897898263504</v>
      </c>
      <c r="E60" s="3">
        <f t="shared" si="1"/>
        <v>0.45976419951888353</v>
      </c>
      <c r="F60" s="3">
        <f t="shared" si="1"/>
        <v>0.42539702484461017</v>
      </c>
      <c r="G60" s="3">
        <f t="shared" si="1"/>
        <v>0.46900554597428923</v>
      </c>
      <c r="H60" s="8">
        <f t="shared" si="2"/>
        <v>9</v>
      </c>
    </row>
    <row r="61" spans="2:8" ht="12.75">
      <c r="B61" s="3"/>
      <c r="C61" s="3"/>
      <c r="D61" s="3"/>
      <c r="E61" s="3"/>
      <c r="F61" s="3"/>
      <c r="G61" s="3"/>
      <c r="H61" s="4"/>
    </row>
    <row r="62" spans="2:8" ht="12.75">
      <c r="B62" s="3"/>
      <c r="C62" s="3"/>
      <c r="D62" s="3"/>
      <c r="E62" s="3"/>
      <c r="F62" s="3"/>
      <c r="G62" s="3"/>
      <c r="H62" s="4"/>
    </row>
    <row r="63" spans="1:7" ht="12.75" hidden="1">
      <c r="A63" t="s">
        <v>53</v>
      </c>
      <c r="B63" s="4">
        <f>SUM('Data &lt;88'!B3:C53)</f>
        <v>2019960</v>
      </c>
      <c r="C63" s="4">
        <f>SUM('Data &lt;88'!D3:E53)</f>
        <v>2196072</v>
      </c>
      <c r="D63" s="4">
        <f>SUM('Data &lt;88'!F3:G53)</f>
        <v>2071031</v>
      </c>
      <c r="E63" s="4">
        <f>SUM('Data &lt;88'!I3:I53)</f>
        <v>2283479</v>
      </c>
      <c r="F63" s="4">
        <f>SUM('Data &lt;88'!K3:K53)</f>
        <v>2397596</v>
      </c>
      <c r="G63" s="4">
        <f>SUM('Data &lt;88'!M3:M53)</f>
        <v>2400406</v>
      </c>
    </row>
    <row r="64" spans="1:7" ht="12.75" hidden="1">
      <c r="A64" t="s">
        <v>54</v>
      </c>
      <c r="B64" s="4">
        <f>SUM('Data 88+'!B2:B52)</f>
        <v>580982</v>
      </c>
      <c r="C64" s="4">
        <f>SUM('Data 88+'!C2:C52)</f>
        <v>675084</v>
      </c>
      <c r="D64" s="4">
        <f>SUM('Data 88+'!D2:D52)</f>
        <v>702061</v>
      </c>
      <c r="E64" s="4">
        <f>SUM('Data 88+'!E2:E52)</f>
        <v>688255</v>
      </c>
      <c r="F64" s="4">
        <f>SUM('Data 88+'!F2:F52)</f>
        <v>728551</v>
      </c>
      <c r="G64" s="4">
        <f>SUM('Data 88+'!G2:G52)</f>
        <v>733843</v>
      </c>
    </row>
    <row r="66" spans="1:7" ht="12.75">
      <c r="A66" t="s">
        <v>53</v>
      </c>
      <c r="B66" s="3">
        <f aca="true" t="shared" si="3" ref="B66:G67">B63/SUM(B$63:B$64)</f>
        <v>0.776626314619857</v>
      </c>
      <c r="C66" s="3">
        <f t="shared" si="3"/>
        <v>0.7648737999607127</v>
      </c>
      <c r="D66" s="3">
        <f t="shared" si="3"/>
        <v>0.7468309742338155</v>
      </c>
      <c r="E66" s="3">
        <f t="shared" si="3"/>
        <v>0.7683995270101563</v>
      </c>
      <c r="F66" s="3">
        <f t="shared" si="3"/>
        <v>0.7669492189586734</v>
      </c>
      <c r="G66" s="3">
        <f t="shared" si="3"/>
        <v>0.765863209974702</v>
      </c>
    </row>
    <row r="67" spans="1:7" ht="12.75">
      <c r="A67" t="s">
        <v>54</v>
      </c>
      <c r="B67" s="3">
        <f t="shared" si="3"/>
        <v>0.22337368538014304</v>
      </c>
      <c r="C67" s="3">
        <f t="shared" si="3"/>
        <v>0.2351262000392873</v>
      </c>
      <c r="D67" s="3">
        <f t="shared" si="3"/>
        <v>0.25316902576618444</v>
      </c>
      <c r="E67" s="3">
        <f t="shared" si="3"/>
        <v>0.23160047298984365</v>
      </c>
      <c r="F67" s="3">
        <f t="shared" si="3"/>
        <v>0.2330507810413266</v>
      </c>
      <c r="G67" s="3">
        <f t="shared" si="3"/>
        <v>0.23413679002529791</v>
      </c>
    </row>
    <row r="70" spans="2:10" ht="12.75">
      <c r="B70" t="s">
        <v>56</v>
      </c>
      <c r="C70" t="s">
        <v>55</v>
      </c>
      <c r="D70" s="10" t="s">
        <v>56</v>
      </c>
      <c r="E70" s="11">
        <v>500</v>
      </c>
      <c r="F70" s="11">
        <v>1000</v>
      </c>
      <c r="G70" s="11">
        <v>1500</v>
      </c>
      <c r="H70" s="11">
        <v>2000</v>
      </c>
      <c r="I70" s="11">
        <v>2500</v>
      </c>
      <c r="J70" s="11">
        <v>3000</v>
      </c>
    </row>
    <row r="71" spans="2:10" ht="12.75">
      <c r="B71">
        <v>500</v>
      </c>
      <c r="C71">
        <v>1</v>
      </c>
      <c r="D71" t="s">
        <v>55</v>
      </c>
      <c r="E71" s="5">
        <v>1</v>
      </c>
      <c r="F71" s="5">
        <v>2</v>
      </c>
      <c r="G71" s="5">
        <v>6</v>
      </c>
      <c r="H71" s="5">
        <v>13</v>
      </c>
      <c r="I71" s="5">
        <v>19</v>
      </c>
      <c r="J71" s="5">
        <v>9</v>
      </c>
    </row>
    <row r="72" spans="2:3" ht="12.75">
      <c r="B72">
        <v>1000</v>
      </c>
      <c r="C72">
        <v>2</v>
      </c>
    </row>
    <row r="73" spans="2:3" ht="12.75">
      <c r="B73">
        <v>1500</v>
      </c>
      <c r="C73">
        <v>6</v>
      </c>
    </row>
    <row r="74" spans="2:3" ht="12.75">
      <c r="B74">
        <v>2000</v>
      </c>
      <c r="C74">
        <v>13</v>
      </c>
    </row>
    <row r="75" spans="2:3" ht="12.75">
      <c r="B75">
        <v>2500</v>
      </c>
      <c r="C75">
        <v>19</v>
      </c>
    </row>
    <row r="76" spans="2:3" ht="12.75">
      <c r="B76">
        <v>3000</v>
      </c>
      <c r="C76">
        <v>9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MSMap.8" shapeId="157680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A22">
      <selection activeCell="M48" sqref="M48"/>
    </sheetView>
  </sheetViews>
  <sheetFormatPr defaultColWidth="9.140625" defaultRowHeight="12.75"/>
  <cols>
    <col min="7" max="7" width="11.00390625" style="0" bestFit="1" customWidth="1"/>
  </cols>
  <sheetData>
    <row r="1" spans="2:13" ht="12.75">
      <c r="B1">
        <v>1995</v>
      </c>
      <c r="D1">
        <v>1996</v>
      </c>
      <c r="F1">
        <v>1997</v>
      </c>
      <c r="I1">
        <v>1998</v>
      </c>
      <c r="K1">
        <v>1999</v>
      </c>
      <c r="M1">
        <v>2000</v>
      </c>
    </row>
    <row r="2" spans="2:13" ht="12.75"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  <c r="H2" s="1"/>
      <c r="I2" t="s">
        <v>58</v>
      </c>
      <c r="J2" s="1"/>
      <c r="K2" t="s">
        <v>58</v>
      </c>
      <c r="L2" s="1"/>
      <c r="M2" t="s">
        <v>58</v>
      </c>
    </row>
    <row r="3" spans="1:13" ht="12.75">
      <c r="A3" t="s">
        <v>0</v>
      </c>
      <c r="B3">
        <v>12429</v>
      </c>
      <c r="C3">
        <v>24736</v>
      </c>
      <c r="D3">
        <v>16514</v>
      </c>
      <c r="E3">
        <v>31513</v>
      </c>
      <c r="F3">
        <v>11073</v>
      </c>
      <c r="G3">
        <v>28048</v>
      </c>
      <c r="I3">
        <v>43078</v>
      </c>
      <c r="K3">
        <v>45615</v>
      </c>
      <c r="M3">
        <v>38132</v>
      </c>
    </row>
    <row r="4" spans="1:13" ht="12.75">
      <c r="A4" t="s">
        <v>1</v>
      </c>
      <c r="B4">
        <v>275</v>
      </c>
      <c r="C4">
        <v>445</v>
      </c>
      <c r="D4">
        <v>255</v>
      </c>
      <c r="E4">
        <v>499</v>
      </c>
      <c r="F4">
        <v>187</v>
      </c>
      <c r="G4">
        <v>975</v>
      </c>
      <c r="I4">
        <v>2147</v>
      </c>
      <c r="K4">
        <v>3913</v>
      </c>
      <c r="M4">
        <v>2235</v>
      </c>
    </row>
    <row r="5" spans="1:13" ht="12.75">
      <c r="A5" t="s">
        <v>2</v>
      </c>
      <c r="B5">
        <v>12997</v>
      </c>
      <c r="C5">
        <v>49640</v>
      </c>
      <c r="D5">
        <v>12433</v>
      </c>
      <c r="E5">
        <v>65182</v>
      </c>
      <c r="F5">
        <v>9131</v>
      </c>
      <c r="G5">
        <v>67550</v>
      </c>
      <c r="I5">
        <v>86309</v>
      </c>
      <c r="K5">
        <v>84794</v>
      </c>
      <c r="M5">
        <v>73214</v>
      </c>
    </row>
    <row r="6" spans="1:13" ht="12.75">
      <c r="A6" t="s">
        <v>3</v>
      </c>
      <c r="B6">
        <v>8955</v>
      </c>
      <c r="C6">
        <v>21703</v>
      </c>
      <c r="D6">
        <v>8576</v>
      </c>
      <c r="E6">
        <v>19590</v>
      </c>
      <c r="F6">
        <v>7930</v>
      </c>
      <c r="G6">
        <v>19380</v>
      </c>
      <c r="I6">
        <v>29845</v>
      </c>
      <c r="K6">
        <v>33210</v>
      </c>
      <c r="M6">
        <v>31105</v>
      </c>
    </row>
    <row r="7" spans="1:13" ht="12.75">
      <c r="A7" t="s">
        <v>6</v>
      </c>
      <c r="B7">
        <v>33175</v>
      </c>
      <c r="C7">
        <v>175869</v>
      </c>
      <c r="D7">
        <v>36009</v>
      </c>
      <c r="E7">
        <v>200231</v>
      </c>
      <c r="F7">
        <v>43513</v>
      </c>
      <c r="G7">
        <v>214459</v>
      </c>
      <c r="I7">
        <v>293186</v>
      </c>
      <c r="K7">
        <v>306153</v>
      </c>
      <c r="M7">
        <v>321818</v>
      </c>
    </row>
    <row r="8" spans="1:13" ht="12.75">
      <c r="A8" t="s">
        <v>7</v>
      </c>
      <c r="B8">
        <v>11942</v>
      </c>
      <c r="C8">
        <v>40581</v>
      </c>
      <c r="D8">
        <v>11544</v>
      </c>
      <c r="E8">
        <v>42832</v>
      </c>
      <c r="F8">
        <v>12364</v>
      </c>
      <c r="G8">
        <v>42869</v>
      </c>
      <c r="I8">
        <v>66048</v>
      </c>
      <c r="K8">
        <v>66423</v>
      </c>
      <c r="M8">
        <v>73081</v>
      </c>
    </row>
    <row r="9" spans="1:13" ht="12.75">
      <c r="A9" t="s">
        <v>8</v>
      </c>
      <c r="B9">
        <v>517</v>
      </c>
      <c r="C9">
        <v>2383</v>
      </c>
      <c r="D9">
        <v>547</v>
      </c>
      <c r="E9">
        <v>2832</v>
      </c>
      <c r="F9">
        <v>530</v>
      </c>
      <c r="G9">
        <v>2474</v>
      </c>
      <c r="I9">
        <v>3573</v>
      </c>
      <c r="K9">
        <v>3943</v>
      </c>
      <c r="M9">
        <v>3700</v>
      </c>
    </row>
    <row r="10" spans="1:13" ht="12.75">
      <c r="A10" t="s">
        <v>9</v>
      </c>
      <c r="B10">
        <v>882</v>
      </c>
      <c r="C10">
        <v>1868</v>
      </c>
      <c r="D10">
        <v>438</v>
      </c>
      <c r="E10">
        <v>866</v>
      </c>
      <c r="F10">
        <v>186</v>
      </c>
      <c r="G10">
        <v>1063</v>
      </c>
      <c r="I10">
        <v>2169</v>
      </c>
      <c r="K10">
        <v>3691</v>
      </c>
      <c r="M10">
        <v>3263</v>
      </c>
    </row>
    <row r="11" spans="1:13" ht="12.75">
      <c r="A11" t="s">
        <v>10</v>
      </c>
      <c r="B11">
        <v>987</v>
      </c>
      <c r="C11">
        <v>2280</v>
      </c>
      <c r="D11">
        <v>271</v>
      </c>
      <c r="E11">
        <v>143</v>
      </c>
      <c r="F11">
        <v>239</v>
      </c>
      <c r="G11">
        <v>440</v>
      </c>
      <c r="I11">
        <v>756</v>
      </c>
      <c r="K11">
        <v>1140</v>
      </c>
      <c r="M11">
        <v>640</v>
      </c>
    </row>
    <row r="12" spans="1:13" ht="12.75">
      <c r="A12" t="s">
        <v>11</v>
      </c>
      <c r="B12">
        <v>5487</v>
      </c>
      <c r="C12">
        <v>11237</v>
      </c>
      <c r="D12">
        <v>5670</v>
      </c>
      <c r="E12">
        <v>13448</v>
      </c>
      <c r="F12">
        <v>3277</v>
      </c>
      <c r="G12">
        <v>10625</v>
      </c>
      <c r="I12">
        <v>19572</v>
      </c>
      <c r="K12">
        <v>22884</v>
      </c>
      <c r="M12">
        <v>23970</v>
      </c>
    </row>
    <row r="13" spans="1:13" ht="12.75">
      <c r="A13" t="s">
        <v>12</v>
      </c>
      <c r="B13">
        <v>28458</v>
      </c>
      <c r="C13">
        <v>71049</v>
      </c>
      <c r="D13">
        <v>30888</v>
      </c>
      <c r="E13">
        <v>89575</v>
      </c>
      <c r="F13">
        <v>26853</v>
      </c>
      <c r="G13">
        <v>86470</v>
      </c>
      <c r="I13">
        <v>132801</v>
      </c>
      <c r="K13">
        <v>140116</v>
      </c>
      <c r="M13">
        <v>150888</v>
      </c>
    </row>
    <row r="14" spans="1:13" ht="12.75">
      <c r="A14" t="s">
        <v>13</v>
      </c>
      <c r="B14">
        <v>1</v>
      </c>
      <c r="C14">
        <v>1791</v>
      </c>
      <c r="D14">
        <v>0</v>
      </c>
      <c r="E14">
        <v>0</v>
      </c>
      <c r="F14">
        <v>0</v>
      </c>
      <c r="G14">
        <v>0</v>
      </c>
      <c r="I14">
        <v>26</v>
      </c>
      <c r="K14">
        <v>1</v>
      </c>
      <c r="M14">
        <v>0</v>
      </c>
    </row>
    <row r="15" spans="1:13" ht="12.75">
      <c r="A15" t="s">
        <v>14</v>
      </c>
      <c r="B15">
        <v>1284</v>
      </c>
      <c r="C15">
        <v>16371</v>
      </c>
      <c r="D15">
        <v>1362</v>
      </c>
      <c r="E15">
        <v>9902</v>
      </c>
      <c r="F15">
        <v>1899</v>
      </c>
      <c r="G15">
        <v>10713</v>
      </c>
      <c r="I15">
        <v>10456</v>
      </c>
      <c r="K15">
        <v>11355</v>
      </c>
      <c r="M15">
        <v>9716</v>
      </c>
    </row>
    <row r="16" spans="1:13" ht="12.75">
      <c r="A16" t="s">
        <v>15</v>
      </c>
      <c r="B16">
        <v>23463</v>
      </c>
      <c r="C16">
        <v>98559</v>
      </c>
      <c r="D16">
        <v>25407</v>
      </c>
      <c r="E16">
        <v>105508</v>
      </c>
      <c r="F16">
        <v>24419</v>
      </c>
      <c r="G16">
        <v>91954</v>
      </c>
      <c r="I16">
        <v>127295</v>
      </c>
      <c r="K16">
        <v>128693</v>
      </c>
      <c r="M16">
        <v>164364</v>
      </c>
    </row>
    <row r="17" spans="1:13" ht="12.75">
      <c r="A17" t="s">
        <v>16</v>
      </c>
      <c r="B17">
        <v>18629</v>
      </c>
      <c r="C17">
        <v>54827</v>
      </c>
      <c r="D17">
        <v>18935</v>
      </c>
      <c r="E17">
        <v>60719</v>
      </c>
      <c r="F17">
        <v>11099</v>
      </c>
      <c r="G17">
        <v>60420</v>
      </c>
      <c r="I17">
        <v>74031</v>
      </c>
      <c r="K17">
        <v>77814</v>
      </c>
      <c r="M17">
        <v>72395</v>
      </c>
    </row>
    <row r="18" spans="1:13" ht="12.75">
      <c r="A18" t="s">
        <v>17</v>
      </c>
      <c r="B18">
        <v>4085</v>
      </c>
      <c r="C18">
        <v>9999</v>
      </c>
      <c r="D18">
        <v>3284</v>
      </c>
      <c r="E18">
        <v>9252</v>
      </c>
      <c r="F18">
        <v>3227</v>
      </c>
      <c r="G18">
        <v>9771</v>
      </c>
      <c r="I18">
        <v>17200</v>
      </c>
      <c r="K18">
        <v>20332</v>
      </c>
      <c r="M18">
        <v>16541</v>
      </c>
    </row>
    <row r="19" spans="1:13" ht="12.75">
      <c r="A19" t="s">
        <v>18</v>
      </c>
      <c r="B19">
        <v>5053</v>
      </c>
      <c r="C19">
        <v>11884</v>
      </c>
      <c r="D19">
        <v>4652</v>
      </c>
      <c r="E19">
        <v>17800</v>
      </c>
      <c r="F19">
        <v>4281</v>
      </c>
      <c r="G19">
        <v>21641</v>
      </c>
      <c r="I19">
        <v>32846</v>
      </c>
      <c r="K19">
        <v>32891</v>
      </c>
      <c r="M19">
        <v>32211</v>
      </c>
    </row>
    <row r="20" spans="1:13" ht="12.75">
      <c r="A20" t="s">
        <v>19</v>
      </c>
      <c r="B20">
        <v>6479</v>
      </c>
      <c r="C20">
        <v>19199</v>
      </c>
      <c r="D20">
        <v>5924</v>
      </c>
      <c r="E20">
        <v>20701</v>
      </c>
      <c r="F20">
        <v>5296</v>
      </c>
      <c r="G20">
        <v>22513</v>
      </c>
      <c r="I20">
        <v>28414</v>
      </c>
      <c r="K20">
        <v>31077</v>
      </c>
      <c r="M20">
        <v>26852</v>
      </c>
    </row>
    <row r="21" spans="1:13" ht="12.75">
      <c r="A21" t="s">
        <v>20</v>
      </c>
      <c r="B21">
        <v>6984</v>
      </c>
      <c r="C21">
        <v>29490</v>
      </c>
      <c r="D21">
        <v>6165</v>
      </c>
      <c r="E21">
        <v>32803</v>
      </c>
      <c r="F21">
        <v>5561</v>
      </c>
      <c r="G21">
        <v>33423</v>
      </c>
      <c r="I21">
        <v>48737</v>
      </c>
      <c r="K21">
        <v>48806</v>
      </c>
      <c r="M21">
        <v>41665</v>
      </c>
    </row>
    <row r="22" spans="1:13" ht="12.75">
      <c r="A22" t="s">
        <v>21</v>
      </c>
      <c r="B22">
        <v>84</v>
      </c>
      <c r="C22">
        <v>211</v>
      </c>
      <c r="D22">
        <v>76</v>
      </c>
      <c r="E22">
        <v>71</v>
      </c>
      <c r="F22">
        <v>54</v>
      </c>
      <c r="G22">
        <v>114</v>
      </c>
      <c r="I22">
        <v>429</v>
      </c>
      <c r="K22">
        <v>975</v>
      </c>
      <c r="M22">
        <v>329</v>
      </c>
    </row>
    <row r="23" spans="1:13" ht="12.75">
      <c r="A23" t="s">
        <v>22</v>
      </c>
      <c r="B23">
        <v>10545</v>
      </c>
      <c r="C23">
        <v>28222</v>
      </c>
      <c r="D23">
        <v>8997</v>
      </c>
      <c r="E23">
        <v>38742</v>
      </c>
      <c r="F23">
        <v>9725</v>
      </c>
      <c r="G23">
        <v>36809</v>
      </c>
      <c r="I23">
        <v>59961</v>
      </c>
      <c r="K23">
        <v>59161</v>
      </c>
      <c r="M23">
        <v>55818</v>
      </c>
    </row>
    <row r="24" spans="1:13" ht="12.75">
      <c r="A24" t="s">
        <v>23</v>
      </c>
      <c r="B24">
        <v>1757</v>
      </c>
      <c r="C24">
        <v>7605</v>
      </c>
      <c r="D24">
        <v>1311</v>
      </c>
      <c r="E24">
        <v>8425</v>
      </c>
      <c r="F24">
        <v>1202</v>
      </c>
      <c r="G24">
        <v>6641</v>
      </c>
      <c r="I24">
        <v>9269</v>
      </c>
      <c r="K24">
        <v>8803</v>
      </c>
      <c r="M24">
        <v>8725</v>
      </c>
    </row>
    <row r="25" spans="1:13" ht="12.75">
      <c r="A25" t="s">
        <v>24</v>
      </c>
      <c r="B25">
        <v>13180</v>
      </c>
      <c r="C25">
        <v>77547</v>
      </c>
      <c r="D25">
        <v>12271</v>
      </c>
      <c r="E25">
        <v>83514</v>
      </c>
      <c r="F25">
        <v>10899</v>
      </c>
      <c r="G25">
        <v>70390</v>
      </c>
      <c r="I25">
        <v>91122</v>
      </c>
      <c r="K25">
        <v>92057</v>
      </c>
      <c r="M25">
        <v>98406</v>
      </c>
    </row>
    <row r="26" spans="1:13" ht="12.75">
      <c r="A26" t="s">
        <v>25</v>
      </c>
      <c r="B26">
        <v>6532</v>
      </c>
      <c r="C26">
        <v>27722</v>
      </c>
      <c r="D26">
        <v>4663</v>
      </c>
      <c r="E26">
        <v>31008</v>
      </c>
      <c r="F26">
        <v>6437</v>
      </c>
      <c r="G26">
        <v>30332</v>
      </c>
      <c r="I26">
        <v>37344</v>
      </c>
      <c r="K26">
        <v>46048</v>
      </c>
      <c r="M26">
        <v>37675</v>
      </c>
    </row>
    <row r="27" spans="1:13" ht="12.75">
      <c r="A27" t="s">
        <v>26</v>
      </c>
      <c r="B27">
        <v>13395</v>
      </c>
      <c r="C27">
        <v>68461</v>
      </c>
      <c r="D27">
        <v>11377</v>
      </c>
      <c r="E27">
        <v>71139</v>
      </c>
      <c r="F27">
        <v>10629</v>
      </c>
      <c r="G27">
        <v>63231</v>
      </c>
      <c r="I27">
        <v>70340</v>
      </c>
      <c r="K27">
        <v>74640</v>
      </c>
      <c r="M27">
        <v>69312</v>
      </c>
    </row>
    <row r="28" spans="1:13" ht="12.75">
      <c r="A28" t="s">
        <v>27</v>
      </c>
      <c r="B28">
        <v>9068</v>
      </c>
      <c r="C28">
        <v>13122</v>
      </c>
      <c r="D28">
        <v>8123</v>
      </c>
      <c r="E28">
        <v>14859</v>
      </c>
      <c r="F28">
        <v>7126</v>
      </c>
      <c r="G28">
        <v>14849</v>
      </c>
      <c r="I28">
        <v>24216</v>
      </c>
      <c r="K28">
        <v>21342</v>
      </c>
      <c r="M28">
        <v>19014</v>
      </c>
    </row>
    <row r="29" spans="1:13" ht="12.75">
      <c r="A29" t="s">
        <v>28</v>
      </c>
      <c r="B29">
        <v>1269</v>
      </c>
      <c r="C29">
        <v>2657</v>
      </c>
      <c r="D29">
        <v>1300</v>
      </c>
      <c r="E29">
        <v>3322</v>
      </c>
      <c r="F29">
        <v>1137</v>
      </c>
      <c r="G29">
        <v>3716</v>
      </c>
      <c r="I29">
        <v>6035</v>
      </c>
      <c r="K29">
        <v>6267</v>
      </c>
      <c r="M29">
        <v>5797</v>
      </c>
    </row>
    <row r="30" spans="1:13" ht="12.75">
      <c r="A30" t="s">
        <v>29</v>
      </c>
      <c r="B30">
        <v>1658</v>
      </c>
      <c r="C30">
        <v>18993</v>
      </c>
      <c r="D30">
        <v>1051</v>
      </c>
      <c r="E30">
        <v>22253</v>
      </c>
      <c r="F30">
        <v>1717</v>
      </c>
      <c r="G30">
        <v>23620</v>
      </c>
      <c r="I30">
        <v>29249</v>
      </c>
      <c r="K30">
        <v>31989</v>
      </c>
      <c r="M30">
        <v>28231</v>
      </c>
    </row>
    <row r="31" spans="1:13" ht="12.75">
      <c r="A31" t="s">
        <v>30</v>
      </c>
      <c r="B31">
        <v>3827</v>
      </c>
      <c r="C31">
        <v>20925</v>
      </c>
      <c r="D31">
        <v>3511</v>
      </c>
      <c r="E31">
        <v>18261</v>
      </c>
      <c r="F31">
        <v>3012</v>
      </c>
      <c r="G31">
        <v>19687</v>
      </c>
      <c r="I31">
        <v>29032</v>
      </c>
      <c r="K31">
        <v>28184</v>
      </c>
      <c r="M31">
        <v>31295</v>
      </c>
    </row>
    <row r="32" spans="1:13" ht="12.75">
      <c r="A32" t="s">
        <v>31</v>
      </c>
      <c r="B32">
        <v>743</v>
      </c>
      <c r="C32">
        <v>2721</v>
      </c>
      <c r="D32">
        <v>1191</v>
      </c>
      <c r="E32">
        <v>2549</v>
      </c>
      <c r="F32">
        <v>548</v>
      </c>
      <c r="G32">
        <v>2215</v>
      </c>
      <c r="I32">
        <v>3631</v>
      </c>
      <c r="K32">
        <v>5231</v>
      </c>
      <c r="M32">
        <v>3820</v>
      </c>
    </row>
    <row r="33" spans="1:13" ht="12.75">
      <c r="A33" t="s">
        <v>32</v>
      </c>
      <c r="B33">
        <v>7462</v>
      </c>
      <c r="C33">
        <v>33862</v>
      </c>
      <c r="D33">
        <v>5698</v>
      </c>
      <c r="E33">
        <v>31725</v>
      </c>
      <c r="F33">
        <v>5199</v>
      </c>
      <c r="G33">
        <v>32075</v>
      </c>
      <c r="I33">
        <v>41375</v>
      </c>
      <c r="K33">
        <v>42134</v>
      </c>
      <c r="M33">
        <v>45101</v>
      </c>
    </row>
    <row r="34" spans="1:13" ht="12.75">
      <c r="A34" t="s">
        <v>33</v>
      </c>
      <c r="B34">
        <v>3775</v>
      </c>
      <c r="C34">
        <v>8438</v>
      </c>
      <c r="D34">
        <v>2646</v>
      </c>
      <c r="E34">
        <v>8653</v>
      </c>
      <c r="F34">
        <v>3225</v>
      </c>
      <c r="G34">
        <v>8736</v>
      </c>
      <c r="I34">
        <v>13843</v>
      </c>
      <c r="K34">
        <v>15373</v>
      </c>
      <c r="M34">
        <v>13984</v>
      </c>
    </row>
    <row r="35" spans="1:13" ht="12.75">
      <c r="A35" t="s">
        <v>34</v>
      </c>
      <c r="B35">
        <v>19205</v>
      </c>
      <c r="C35">
        <v>31898</v>
      </c>
      <c r="D35">
        <v>24573</v>
      </c>
      <c r="E35">
        <v>31340</v>
      </c>
      <c r="F35">
        <v>19218</v>
      </c>
      <c r="G35">
        <v>26969</v>
      </c>
      <c r="I35">
        <v>54674</v>
      </c>
      <c r="K35">
        <v>66171</v>
      </c>
      <c r="M35">
        <v>68165</v>
      </c>
    </row>
    <row r="36" spans="1:13" ht="12.75">
      <c r="A36" t="s">
        <v>35</v>
      </c>
      <c r="B36">
        <v>10253</v>
      </c>
      <c r="C36">
        <v>43266</v>
      </c>
      <c r="D36">
        <v>8396</v>
      </c>
      <c r="E36">
        <v>35596</v>
      </c>
      <c r="F36">
        <v>6753</v>
      </c>
      <c r="G36">
        <v>38121</v>
      </c>
      <c r="I36">
        <v>51568</v>
      </c>
      <c r="K36">
        <v>62499</v>
      </c>
      <c r="M36">
        <v>53856</v>
      </c>
    </row>
    <row r="37" spans="1:13" ht="12.75">
      <c r="A37" t="s">
        <v>36</v>
      </c>
      <c r="B37">
        <v>835</v>
      </c>
      <c r="C37">
        <v>1995</v>
      </c>
      <c r="D37">
        <v>490</v>
      </c>
      <c r="E37">
        <v>1894</v>
      </c>
      <c r="F37">
        <v>549</v>
      </c>
      <c r="G37">
        <v>1878</v>
      </c>
      <c r="I37">
        <v>2464</v>
      </c>
      <c r="K37">
        <v>2801</v>
      </c>
      <c r="M37">
        <v>3070</v>
      </c>
    </row>
    <row r="38" spans="1:13" ht="12.75">
      <c r="A38" t="s">
        <v>37</v>
      </c>
      <c r="B38">
        <v>27226</v>
      </c>
      <c r="C38">
        <v>84035</v>
      </c>
      <c r="D38">
        <v>19876</v>
      </c>
      <c r="E38">
        <v>93574</v>
      </c>
      <c r="F38">
        <v>17131</v>
      </c>
      <c r="G38">
        <v>83168</v>
      </c>
      <c r="I38">
        <v>104673</v>
      </c>
      <c r="K38">
        <v>109678</v>
      </c>
      <c r="M38">
        <v>103326</v>
      </c>
    </row>
    <row r="39" spans="1:13" ht="12.75">
      <c r="A39" t="s">
        <v>38</v>
      </c>
      <c r="B39">
        <v>8886</v>
      </c>
      <c r="C39">
        <v>34572</v>
      </c>
      <c r="D39">
        <v>8171</v>
      </c>
      <c r="E39">
        <v>44720</v>
      </c>
      <c r="F39">
        <v>7853</v>
      </c>
      <c r="G39">
        <v>39521</v>
      </c>
      <c r="I39">
        <v>53321</v>
      </c>
      <c r="K39">
        <v>49864</v>
      </c>
      <c r="M39">
        <v>45397</v>
      </c>
    </row>
    <row r="40" spans="1:13" ht="12.75">
      <c r="A40" t="s">
        <v>39</v>
      </c>
      <c r="B40">
        <v>11377</v>
      </c>
      <c r="C40">
        <v>37067</v>
      </c>
      <c r="D40">
        <v>13670</v>
      </c>
      <c r="E40">
        <v>35177</v>
      </c>
      <c r="F40">
        <v>15696</v>
      </c>
      <c r="G40">
        <v>35771</v>
      </c>
      <c r="I40">
        <v>41823</v>
      </c>
      <c r="K40">
        <v>47417</v>
      </c>
      <c r="M40">
        <v>43209</v>
      </c>
    </row>
    <row r="41" spans="1:13" ht="12.75">
      <c r="A41" t="s">
        <v>40</v>
      </c>
      <c r="B41">
        <v>17792</v>
      </c>
      <c r="C41">
        <v>43472</v>
      </c>
      <c r="D41">
        <v>13103</v>
      </c>
      <c r="E41">
        <v>38524</v>
      </c>
      <c r="F41">
        <v>11495</v>
      </c>
      <c r="G41">
        <v>35022</v>
      </c>
      <c r="I41">
        <v>50657</v>
      </c>
      <c r="K41">
        <v>60354</v>
      </c>
      <c r="M41">
        <v>58139</v>
      </c>
    </row>
    <row r="42" spans="1:13" ht="12.75">
      <c r="A42" t="s">
        <v>41</v>
      </c>
      <c r="B42">
        <v>723</v>
      </c>
      <c r="C42">
        <v>873</v>
      </c>
      <c r="D42">
        <v>652</v>
      </c>
      <c r="E42">
        <v>986</v>
      </c>
      <c r="F42">
        <v>340</v>
      </c>
      <c r="G42">
        <v>1253</v>
      </c>
      <c r="I42">
        <v>2292</v>
      </c>
      <c r="K42">
        <v>3746</v>
      </c>
      <c r="M42">
        <v>2562</v>
      </c>
    </row>
    <row r="43" spans="1:13" ht="12.75">
      <c r="A43" t="s">
        <v>42</v>
      </c>
      <c r="B43">
        <v>1499</v>
      </c>
      <c r="C43">
        <v>22417</v>
      </c>
      <c r="D43">
        <v>1395</v>
      </c>
      <c r="E43">
        <v>23078</v>
      </c>
      <c r="F43">
        <v>788</v>
      </c>
      <c r="G43">
        <v>22480</v>
      </c>
      <c r="I43">
        <v>15028</v>
      </c>
      <c r="K43">
        <v>17672</v>
      </c>
      <c r="M43">
        <v>18649</v>
      </c>
    </row>
    <row r="44" spans="1:13" ht="12.75">
      <c r="A44" t="s">
        <v>43</v>
      </c>
      <c r="B44">
        <v>1166</v>
      </c>
      <c r="C44">
        <v>1789</v>
      </c>
      <c r="D44">
        <v>1157</v>
      </c>
      <c r="E44">
        <v>2865</v>
      </c>
      <c r="F44">
        <v>1151</v>
      </c>
      <c r="G44">
        <v>3067</v>
      </c>
      <c r="I44">
        <v>4200</v>
      </c>
      <c r="K44">
        <v>6744</v>
      </c>
      <c r="M44">
        <v>6533</v>
      </c>
    </row>
    <row r="45" spans="1:13" ht="12.75">
      <c r="A45" t="s">
        <v>44</v>
      </c>
      <c r="B45">
        <v>12533</v>
      </c>
      <c r="C45">
        <v>30841</v>
      </c>
      <c r="D45">
        <v>12669</v>
      </c>
      <c r="E45">
        <v>38927</v>
      </c>
      <c r="F45">
        <v>9661</v>
      </c>
      <c r="G45">
        <v>32710</v>
      </c>
      <c r="I45">
        <v>52475</v>
      </c>
      <c r="K45">
        <v>54520</v>
      </c>
      <c r="M45">
        <v>48018</v>
      </c>
    </row>
    <row r="46" spans="1:13" ht="12.75">
      <c r="A46" t="s">
        <v>45</v>
      </c>
      <c r="B46">
        <v>53702</v>
      </c>
      <c r="C46">
        <v>177931</v>
      </c>
      <c r="D46">
        <v>53059</v>
      </c>
      <c r="E46">
        <v>249214</v>
      </c>
      <c r="F46">
        <v>51521</v>
      </c>
      <c r="G46">
        <v>213404</v>
      </c>
      <c r="I46">
        <v>281594</v>
      </c>
      <c r="K46">
        <v>284474</v>
      </c>
      <c r="M46">
        <v>318933</v>
      </c>
    </row>
    <row r="47" spans="1:13" ht="12.75">
      <c r="A47" t="s">
        <v>46</v>
      </c>
      <c r="B47">
        <v>4040</v>
      </c>
      <c r="C47">
        <v>23738</v>
      </c>
      <c r="D47">
        <v>5347</v>
      </c>
      <c r="E47">
        <v>27910</v>
      </c>
      <c r="F47">
        <v>4648</v>
      </c>
      <c r="G47">
        <v>26707</v>
      </c>
      <c r="I47">
        <v>34977</v>
      </c>
      <c r="K47">
        <v>34993</v>
      </c>
      <c r="M47">
        <v>35042</v>
      </c>
    </row>
    <row r="48" spans="1:14" ht="12.75">
      <c r="A48" t="s">
        <v>47</v>
      </c>
      <c r="B48">
        <v>40</v>
      </c>
      <c r="C48">
        <v>587</v>
      </c>
      <c r="D48">
        <v>10</v>
      </c>
      <c r="E48">
        <v>231</v>
      </c>
      <c r="F48">
        <v>8</v>
      </c>
      <c r="G48">
        <v>154</v>
      </c>
      <c r="I48">
        <v>289</v>
      </c>
      <c r="K48">
        <v>412</v>
      </c>
      <c r="M48" s="12">
        <v>412</v>
      </c>
      <c r="N48">
        <v>3554</v>
      </c>
    </row>
    <row r="49" spans="1:13" ht="12.75">
      <c r="A49" t="s">
        <v>48</v>
      </c>
      <c r="B49">
        <v>8564</v>
      </c>
      <c r="C49">
        <v>26406</v>
      </c>
      <c r="D49">
        <v>8979</v>
      </c>
      <c r="E49">
        <v>22202</v>
      </c>
      <c r="F49">
        <v>7361</v>
      </c>
      <c r="G49">
        <v>22235</v>
      </c>
      <c r="I49">
        <v>31606</v>
      </c>
      <c r="K49">
        <v>32976</v>
      </c>
      <c r="M49">
        <v>31861</v>
      </c>
    </row>
    <row r="50" spans="1:13" ht="12.75">
      <c r="A50" t="s">
        <v>49</v>
      </c>
      <c r="B50">
        <v>5186</v>
      </c>
      <c r="C50">
        <v>27774</v>
      </c>
      <c r="D50">
        <v>4967</v>
      </c>
      <c r="E50">
        <v>28772</v>
      </c>
      <c r="F50">
        <v>3552</v>
      </c>
      <c r="G50">
        <v>26985</v>
      </c>
      <c r="I50">
        <v>32393</v>
      </c>
      <c r="K50">
        <v>32147</v>
      </c>
      <c r="M50">
        <v>30893</v>
      </c>
    </row>
    <row r="51" spans="1:13" ht="12.75">
      <c r="A51" t="s">
        <v>50</v>
      </c>
      <c r="B51">
        <v>1200</v>
      </c>
      <c r="C51">
        <v>5539</v>
      </c>
      <c r="D51">
        <v>914</v>
      </c>
      <c r="E51">
        <v>4798</v>
      </c>
      <c r="F51">
        <v>786</v>
      </c>
      <c r="G51">
        <v>4320</v>
      </c>
      <c r="I51">
        <v>4320</v>
      </c>
      <c r="K51">
        <v>5150</v>
      </c>
      <c r="M51">
        <v>4388</v>
      </c>
    </row>
    <row r="52" spans="1:13" ht="12.75">
      <c r="A52" t="s">
        <v>51</v>
      </c>
      <c r="B52">
        <v>5276</v>
      </c>
      <c r="C52">
        <v>25082</v>
      </c>
      <c r="D52">
        <v>3471</v>
      </c>
      <c r="E52">
        <v>25114</v>
      </c>
      <c r="F52">
        <v>6111</v>
      </c>
      <c r="G52">
        <v>22326</v>
      </c>
      <c r="I52">
        <v>29141</v>
      </c>
      <c r="K52">
        <v>28780</v>
      </c>
      <c r="M52">
        <v>22882</v>
      </c>
    </row>
    <row r="53" spans="1:13" ht="12.75">
      <c r="A53" t="s">
        <v>52</v>
      </c>
      <c r="B53">
        <v>229</v>
      </c>
      <c r="C53">
        <v>1172</v>
      </c>
      <c r="D53">
        <v>136</v>
      </c>
      <c r="E53">
        <v>1109</v>
      </c>
      <c r="F53">
        <v>94</v>
      </c>
      <c r="G53">
        <v>1046</v>
      </c>
      <c r="I53">
        <v>1649</v>
      </c>
      <c r="K53">
        <v>2143</v>
      </c>
      <c r="M53">
        <v>1774</v>
      </c>
    </row>
    <row r="55" spans="2:13" ht="12.75">
      <c r="B55">
        <f>SUM(B3:B53)</f>
        <v>445109</v>
      </c>
      <c r="C55">
        <f aca="true" t="shared" si="0" ref="C55:M55">SUM(C3:C53)</f>
        <v>1574851</v>
      </c>
      <c r="D55">
        <f t="shared" si="0"/>
        <v>432124</v>
      </c>
      <c r="E55">
        <f t="shared" si="0"/>
        <v>1763948</v>
      </c>
      <c r="F55">
        <f t="shared" si="0"/>
        <v>396691</v>
      </c>
      <c r="G55">
        <f t="shared" si="0"/>
        <v>1674340</v>
      </c>
      <c r="H55">
        <f t="shared" si="0"/>
        <v>0</v>
      </c>
      <c r="I55">
        <f t="shared" si="0"/>
        <v>2283479</v>
      </c>
      <c r="J55">
        <f t="shared" si="0"/>
        <v>0</v>
      </c>
      <c r="K55">
        <f t="shared" si="0"/>
        <v>2397596</v>
      </c>
      <c r="L55">
        <f t="shared" si="0"/>
        <v>0</v>
      </c>
      <c r="M55">
        <f t="shared" si="0"/>
        <v>2400406</v>
      </c>
    </row>
    <row r="56" spans="3:13" ht="12.75">
      <c r="C56">
        <f>C55+B55</f>
        <v>2019960</v>
      </c>
      <c r="E56">
        <f>E55+D55</f>
        <v>2196072</v>
      </c>
      <c r="G56">
        <f>G55+F55</f>
        <v>2071031</v>
      </c>
      <c r="I56">
        <f>I55+H55</f>
        <v>2283479</v>
      </c>
      <c r="K56">
        <f>K55+J55</f>
        <v>2397596</v>
      </c>
      <c r="M56">
        <f>M55+L55</f>
        <v>2400406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zoomScalePageLayoutView="0" workbookViewId="0" topLeftCell="A1">
      <selection activeCell="O15" sqref="O15"/>
    </sheetView>
  </sheetViews>
  <sheetFormatPr defaultColWidth="9.140625" defaultRowHeight="12.75"/>
  <sheetData>
    <row r="1" spans="1:9" ht="12.75">
      <c r="A1" t="s">
        <v>60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 t="s">
        <v>59</v>
      </c>
      <c r="I1" t="s">
        <v>62</v>
      </c>
    </row>
    <row r="2" spans="1:9" ht="12.75">
      <c r="A2" t="s">
        <v>0</v>
      </c>
      <c r="B2">
        <v>2577</v>
      </c>
      <c r="C2">
        <v>2503</v>
      </c>
      <c r="D2">
        <v>2622</v>
      </c>
      <c r="E2">
        <v>3302</v>
      </c>
      <c r="F2">
        <v>3140</v>
      </c>
      <c r="G2">
        <v>2248</v>
      </c>
      <c r="H2" s="3">
        <f>G2/(G2+'Data &lt;88'!M3)</f>
        <v>0.05567112431896979</v>
      </c>
      <c r="I2">
        <f>+G2/H2</f>
        <v>40380</v>
      </c>
    </row>
    <row r="3" spans="1:9" ht="12.75">
      <c r="A3" t="s">
        <v>1</v>
      </c>
      <c r="B3">
        <v>119</v>
      </c>
      <c r="C3">
        <v>40</v>
      </c>
      <c r="D3">
        <v>191</v>
      </c>
      <c r="E3">
        <v>588</v>
      </c>
      <c r="F3">
        <v>841</v>
      </c>
      <c r="G3">
        <v>432</v>
      </c>
      <c r="H3" s="3">
        <f>G3/(G3+'Data &lt;88'!M4)</f>
        <v>0.16197975253093364</v>
      </c>
      <c r="I3">
        <f aca="true" t="shared" si="0" ref="I3:I52">+G3/H3</f>
        <v>2667</v>
      </c>
    </row>
    <row r="4" spans="1:9" ht="12.75">
      <c r="A4" t="s">
        <v>3</v>
      </c>
      <c r="B4">
        <v>4603</v>
      </c>
      <c r="C4">
        <v>1311</v>
      </c>
      <c r="D4">
        <v>4268</v>
      </c>
      <c r="E4">
        <v>2640</v>
      </c>
      <c r="F4">
        <v>2420</v>
      </c>
      <c r="G4">
        <v>2276</v>
      </c>
      <c r="H4" s="3">
        <f>G4/(G4+'Data &lt;88'!M5)</f>
        <v>0.030149688700490132</v>
      </c>
      <c r="I4">
        <f t="shared" si="0"/>
        <v>75490</v>
      </c>
    </row>
    <row r="5" spans="1:9" ht="12.75">
      <c r="A5" t="s">
        <v>2</v>
      </c>
      <c r="B5">
        <v>2806</v>
      </c>
      <c r="C5">
        <v>2297</v>
      </c>
      <c r="D5">
        <v>2694</v>
      </c>
      <c r="E5">
        <v>3152</v>
      </c>
      <c r="F5">
        <v>3017</v>
      </c>
      <c r="G5">
        <v>3130</v>
      </c>
      <c r="H5" s="3">
        <f>G5/(G5+'Data &lt;88'!M6)</f>
        <v>0.09142690229297502</v>
      </c>
      <c r="I5">
        <f t="shared" si="0"/>
        <v>34235</v>
      </c>
    </row>
    <row r="6" spans="1:9" ht="12.75">
      <c r="A6" t="s">
        <v>6</v>
      </c>
      <c r="B6">
        <v>20643</v>
      </c>
      <c r="C6">
        <v>17298</v>
      </c>
      <c r="D6">
        <v>24124</v>
      </c>
      <c r="E6">
        <v>19858</v>
      </c>
      <c r="F6">
        <v>19814</v>
      </c>
      <c r="G6">
        <v>21741</v>
      </c>
      <c r="H6" s="3">
        <f>G6/(G6+'Data &lt;88'!M7)</f>
        <v>0.06328170707214772</v>
      </c>
      <c r="I6">
        <f t="shared" si="0"/>
        <v>343559</v>
      </c>
    </row>
    <row r="7" spans="1:9" ht="12.75">
      <c r="A7" t="s">
        <v>7</v>
      </c>
      <c r="B7">
        <v>5317</v>
      </c>
      <c r="C7">
        <v>4387</v>
      </c>
      <c r="D7">
        <v>5871</v>
      </c>
      <c r="E7">
        <v>6589</v>
      </c>
      <c r="F7">
        <v>7351</v>
      </c>
      <c r="G7">
        <v>7848</v>
      </c>
      <c r="H7" s="3">
        <f>G7/(G7+'Data &lt;88'!M8)</f>
        <v>0.0969738906943123</v>
      </c>
      <c r="I7">
        <f t="shared" si="0"/>
        <v>80929</v>
      </c>
    </row>
    <row r="8" spans="1:9" ht="12.75">
      <c r="A8" t="s">
        <v>8</v>
      </c>
      <c r="B8">
        <v>2448</v>
      </c>
      <c r="C8">
        <v>3331</v>
      </c>
      <c r="D8">
        <v>3688</v>
      </c>
      <c r="E8">
        <v>4917</v>
      </c>
      <c r="F8">
        <v>5010</v>
      </c>
      <c r="G8">
        <v>4873</v>
      </c>
      <c r="H8" s="3">
        <f>G8/(G8+'Data &lt;88'!M9)</f>
        <v>0.5684124577160854</v>
      </c>
      <c r="I8">
        <f t="shared" si="0"/>
        <v>8573</v>
      </c>
    </row>
    <row r="9" spans="1:9" ht="12.75">
      <c r="A9" t="s">
        <v>9</v>
      </c>
      <c r="B9">
        <v>2097</v>
      </c>
      <c r="C9">
        <v>1968</v>
      </c>
      <c r="D9">
        <v>2415</v>
      </c>
      <c r="E9">
        <v>3043</v>
      </c>
      <c r="F9">
        <v>3244</v>
      </c>
      <c r="G9">
        <v>2882</v>
      </c>
      <c r="H9" s="3">
        <f>G9/(G9+'Data &lt;88'!M10)</f>
        <v>0.46899918633034987</v>
      </c>
      <c r="I9">
        <f t="shared" si="0"/>
        <v>6145</v>
      </c>
    </row>
    <row r="10" spans="1:9" ht="12.75">
      <c r="A10" t="s">
        <v>10</v>
      </c>
      <c r="B10">
        <v>1296</v>
      </c>
      <c r="C10">
        <v>176</v>
      </c>
      <c r="D10">
        <v>489</v>
      </c>
      <c r="E10">
        <v>1260</v>
      </c>
      <c r="F10">
        <v>1027</v>
      </c>
      <c r="G10">
        <v>1377</v>
      </c>
      <c r="H10" s="3">
        <f>G10/(G10+'Data &lt;88'!M11)</f>
        <v>0.6826970748636589</v>
      </c>
      <c r="I10">
        <f t="shared" si="0"/>
        <v>2017</v>
      </c>
    </row>
    <row r="11" spans="1:9" ht="12.75">
      <c r="A11" t="s">
        <v>11</v>
      </c>
      <c r="B11">
        <v>1585</v>
      </c>
      <c r="C11">
        <v>817</v>
      </c>
      <c r="D11">
        <v>693</v>
      </c>
      <c r="E11">
        <v>285</v>
      </c>
      <c r="F11">
        <v>542</v>
      </c>
      <c r="G11">
        <v>316</v>
      </c>
      <c r="H11" s="3">
        <f>G11/(G11+'Data &lt;88'!M12)</f>
        <v>0.013011611628098493</v>
      </c>
      <c r="I11">
        <f t="shared" si="0"/>
        <v>24286</v>
      </c>
    </row>
    <row r="12" spans="1:9" ht="12.75">
      <c r="A12" t="s">
        <v>12</v>
      </c>
      <c r="B12">
        <v>9883</v>
      </c>
      <c r="C12">
        <v>9191</v>
      </c>
      <c r="D12">
        <v>7953</v>
      </c>
      <c r="E12">
        <v>9336</v>
      </c>
      <c r="F12">
        <v>11208</v>
      </c>
      <c r="G12">
        <v>10951</v>
      </c>
      <c r="H12" s="3">
        <f>G12/(G12+'Data &lt;88'!M13)</f>
        <v>0.06766601375441025</v>
      </c>
      <c r="I12">
        <f t="shared" si="0"/>
        <v>161838.99999999997</v>
      </c>
    </row>
    <row r="13" spans="1:9" ht="12.75">
      <c r="A13" t="s">
        <v>13</v>
      </c>
      <c r="B13">
        <v>313</v>
      </c>
      <c r="C13">
        <v>1</v>
      </c>
      <c r="D13">
        <v>6</v>
      </c>
      <c r="E13">
        <v>3</v>
      </c>
      <c r="F13">
        <v>2</v>
      </c>
      <c r="G13">
        <v>0</v>
      </c>
      <c r="H13" s="3" t="e">
        <f>G13/(G13+'Data &lt;88'!M14)</f>
        <v>#DIV/0!</v>
      </c>
      <c r="I13" t="e">
        <f t="shared" si="0"/>
        <v>#DIV/0!</v>
      </c>
    </row>
    <row r="14" spans="1:9" ht="12.75">
      <c r="A14" t="s">
        <v>14</v>
      </c>
      <c r="B14">
        <v>3001</v>
      </c>
      <c r="C14">
        <v>3116</v>
      </c>
      <c r="D14">
        <v>3203</v>
      </c>
      <c r="E14">
        <v>3041</v>
      </c>
      <c r="F14">
        <v>3567</v>
      </c>
      <c r="G14">
        <v>3339</v>
      </c>
      <c r="H14" s="3">
        <f>G14/(G14+'Data &lt;88'!M15)</f>
        <v>0.25576407506702414</v>
      </c>
      <c r="I14">
        <f t="shared" si="0"/>
        <v>13055</v>
      </c>
    </row>
    <row r="15" spans="1:9" ht="12.75">
      <c r="A15" t="s">
        <v>15</v>
      </c>
      <c r="B15">
        <v>41742</v>
      </c>
      <c r="C15">
        <v>47759</v>
      </c>
      <c r="D15">
        <v>49403</v>
      </c>
      <c r="E15">
        <v>46862</v>
      </c>
      <c r="F15">
        <v>47506</v>
      </c>
      <c r="G15">
        <v>51090</v>
      </c>
      <c r="H15" s="35">
        <f>G15/(G15+'Data &lt;88'!M16)</f>
        <v>0.23712718260046228</v>
      </c>
      <c r="I15">
        <f t="shared" si="0"/>
        <v>215454</v>
      </c>
    </row>
    <row r="16" spans="1:9" ht="12.75">
      <c r="A16" t="s">
        <v>16</v>
      </c>
      <c r="B16">
        <v>26639</v>
      </c>
      <c r="C16">
        <v>28953</v>
      </c>
      <c r="D16">
        <v>27531</v>
      </c>
      <c r="E16">
        <v>29652</v>
      </c>
      <c r="F16">
        <v>29524</v>
      </c>
      <c r="G16">
        <v>30449</v>
      </c>
      <c r="H16" s="3">
        <f>G16/(G16+'Data &lt;88'!M17)</f>
        <v>0.2960697755824355</v>
      </c>
      <c r="I16">
        <f t="shared" si="0"/>
        <v>102844</v>
      </c>
    </row>
    <row r="17" spans="1:9" ht="12.75">
      <c r="A17" t="s">
        <v>17</v>
      </c>
      <c r="B17">
        <v>24542</v>
      </c>
      <c r="C17">
        <v>25214</v>
      </c>
      <c r="D17">
        <v>24883</v>
      </c>
      <c r="E17">
        <v>27583</v>
      </c>
      <c r="F17">
        <v>27516</v>
      </c>
      <c r="G17">
        <v>25013</v>
      </c>
      <c r="H17" s="37">
        <f>G17/(G17+'Data &lt;88'!M18)</f>
        <v>0.601939644799538</v>
      </c>
      <c r="I17">
        <f t="shared" si="0"/>
        <v>41554</v>
      </c>
    </row>
    <row r="18" spans="1:9" ht="12.75">
      <c r="A18" t="s">
        <v>18</v>
      </c>
      <c r="B18">
        <v>3865</v>
      </c>
      <c r="C18">
        <v>9118</v>
      </c>
      <c r="D18">
        <v>7137</v>
      </c>
      <c r="E18">
        <v>10168</v>
      </c>
      <c r="F18">
        <v>9206</v>
      </c>
      <c r="G18">
        <v>10095</v>
      </c>
      <c r="H18" s="34">
        <f>G18/(G18+'Data &lt;88'!M19)</f>
        <v>0.2386186356545171</v>
      </c>
      <c r="I18">
        <f t="shared" si="0"/>
        <v>42306</v>
      </c>
    </row>
    <row r="19" spans="1:9" ht="12.75">
      <c r="A19" t="s">
        <v>19</v>
      </c>
      <c r="B19">
        <v>9108</v>
      </c>
      <c r="C19">
        <v>11521</v>
      </c>
      <c r="D19">
        <v>13713</v>
      </c>
      <c r="E19">
        <v>13826</v>
      </c>
      <c r="F19">
        <v>14682</v>
      </c>
      <c r="G19">
        <v>13935</v>
      </c>
      <c r="H19" s="34">
        <f>G19/(G19+'Data &lt;88'!M20)</f>
        <v>0.3416529776644519</v>
      </c>
      <c r="I19">
        <f t="shared" si="0"/>
        <v>40787</v>
      </c>
    </row>
    <row r="20" spans="1:9" ht="12.75">
      <c r="A20" t="s">
        <v>20</v>
      </c>
      <c r="B20">
        <v>1508</v>
      </c>
      <c r="C20">
        <v>534</v>
      </c>
      <c r="D20">
        <v>877</v>
      </c>
      <c r="E20">
        <v>476</v>
      </c>
      <c r="F20">
        <v>555</v>
      </c>
      <c r="G20">
        <v>380</v>
      </c>
      <c r="H20" s="34">
        <f>G20/(G20+'Data &lt;88'!M21)</f>
        <v>0.009037935545249138</v>
      </c>
      <c r="I20">
        <f t="shared" si="0"/>
        <v>42045</v>
      </c>
    </row>
    <row r="21" spans="1:9" ht="12.75">
      <c r="A21" t="s">
        <v>21</v>
      </c>
      <c r="B21">
        <v>61</v>
      </c>
      <c r="C21">
        <v>104</v>
      </c>
      <c r="D21">
        <v>174</v>
      </c>
      <c r="E21">
        <v>573</v>
      </c>
      <c r="F21">
        <v>744</v>
      </c>
      <c r="G21">
        <v>535</v>
      </c>
      <c r="H21" s="34">
        <f>G21/(G21+'Data &lt;88'!M22)</f>
        <v>0.6192129629629629</v>
      </c>
      <c r="I21">
        <f t="shared" si="0"/>
        <v>864.0000000000001</v>
      </c>
    </row>
    <row r="22" spans="1:9" ht="12.75">
      <c r="A22" t="s">
        <v>22</v>
      </c>
      <c r="B22">
        <v>23317</v>
      </c>
      <c r="C22">
        <v>31098</v>
      </c>
      <c r="D22">
        <v>30770</v>
      </c>
      <c r="E22">
        <v>24480</v>
      </c>
      <c r="F22">
        <v>25624</v>
      </c>
      <c r="G22">
        <v>25800</v>
      </c>
      <c r="H22" s="34">
        <f>G22/(G22+'Data &lt;88'!M23)</f>
        <v>0.31610674116003823</v>
      </c>
      <c r="I22">
        <f t="shared" si="0"/>
        <v>81618</v>
      </c>
    </row>
    <row r="23" spans="1:9" ht="12.75">
      <c r="A23" t="s">
        <v>23</v>
      </c>
      <c r="B23">
        <v>4836</v>
      </c>
      <c r="C23">
        <v>7307</v>
      </c>
      <c r="D23">
        <v>6759</v>
      </c>
      <c r="E23">
        <v>8218</v>
      </c>
      <c r="F23">
        <v>11792</v>
      </c>
      <c r="G23">
        <v>14254</v>
      </c>
      <c r="H23" s="34">
        <f>G23/(G23+'Data &lt;88'!M24)</f>
        <v>0.6203054963227295</v>
      </c>
      <c r="I23">
        <f t="shared" si="0"/>
        <v>22979</v>
      </c>
    </row>
    <row r="24" spans="1:16" ht="12.75">
      <c r="A24" t="s">
        <v>24</v>
      </c>
      <c r="B24">
        <v>52832</v>
      </c>
      <c r="C24">
        <v>61442</v>
      </c>
      <c r="D24">
        <v>60194</v>
      </c>
      <c r="E24">
        <v>58600</v>
      </c>
      <c r="F24">
        <v>59099</v>
      </c>
      <c r="G24">
        <v>62206</v>
      </c>
      <c r="H24" s="34">
        <f>G24/(G24+'Data &lt;88'!M25)</f>
        <v>0.3873060543421413</v>
      </c>
      <c r="I24">
        <f t="shared" si="0"/>
        <v>160612</v>
      </c>
      <c r="K24" s="3"/>
      <c r="L24" s="3"/>
      <c r="M24" s="3"/>
      <c r="N24" s="3"/>
      <c r="O24" s="3"/>
      <c r="P24" s="33"/>
    </row>
    <row r="25" spans="1:9" ht="12.75">
      <c r="A25" t="s">
        <v>25</v>
      </c>
      <c r="B25">
        <v>26829</v>
      </c>
      <c r="C25">
        <v>28407</v>
      </c>
      <c r="D25">
        <v>32647</v>
      </c>
      <c r="E25">
        <v>28653</v>
      </c>
      <c r="F25">
        <v>33265</v>
      </c>
      <c r="G25">
        <v>40985</v>
      </c>
      <c r="H25" s="34">
        <f>G25/(G25+'Data &lt;88'!M26)</f>
        <v>0.5210399186371727</v>
      </c>
      <c r="I25">
        <f t="shared" si="0"/>
        <v>78659.99999999999</v>
      </c>
    </row>
    <row r="26" spans="1:9" ht="12.75">
      <c r="A26" t="s">
        <v>26</v>
      </c>
      <c r="B26">
        <v>23096</v>
      </c>
      <c r="C26">
        <v>29949</v>
      </c>
      <c r="D26">
        <v>31507</v>
      </c>
      <c r="E26">
        <v>29124</v>
      </c>
      <c r="F26">
        <v>30646</v>
      </c>
      <c r="G26">
        <v>27829</v>
      </c>
      <c r="H26" s="36">
        <f>G26/(G26+'Data &lt;88'!M27)</f>
        <v>0.2864804768326453</v>
      </c>
      <c r="I26">
        <f t="shared" si="0"/>
        <v>97141</v>
      </c>
    </row>
    <row r="27" spans="1:9" ht="12.75">
      <c r="A27" t="s">
        <v>27</v>
      </c>
      <c r="B27">
        <v>747</v>
      </c>
      <c r="C27">
        <v>296</v>
      </c>
      <c r="D27">
        <v>301</v>
      </c>
      <c r="E27">
        <v>462</v>
      </c>
      <c r="F27">
        <v>775</v>
      </c>
      <c r="G27">
        <v>540</v>
      </c>
      <c r="H27" s="34">
        <f>G27/(G27+'Data &lt;88'!M28)</f>
        <v>0.027615833077631175</v>
      </c>
      <c r="I27">
        <f t="shared" si="0"/>
        <v>19554</v>
      </c>
    </row>
    <row r="28" spans="1:9" ht="12.75">
      <c r="A28" t="s">
        <v>28</v>
      </c>
      <c r="B28">
        <v>1639</v>
      </c>
      <c r="C28">
        <v>1626</v>
      </c>
      <c r="D28">
        <v>1511</v>
      </c>
      <c r="E28">
        <v>1884</v>
      </c>
      <c r="F28">
        <v>2317</v>
      </c>
      <c r="G28">
        <v>2141</v>
      </c>
      <c r="H28" s="34">
        <f>G28/(G28+'Data &lt;88'!M29)</f>
        <v>0.2697152935248173</v>
      </c>
      <c r="I28">
        <f t="shared" si="0"/>
        <v>7938</v>
      </c>
    </row>
    <row r="29" spans="1:9" ht="12.75">
      <c r="A29" t="s">
        <v>29</v>
      </c>
      <c r="B29">
        <v>12433</v>
      </c>
      <c r="C29">
        <v>15041</v>
      </c>
      <c r="D29">
        <v>16719</v>
      </c>
      <c r="E29">
        <v>16990</v>
      </c>
      <c r="F29">
        <v>16072</v>
      </c>
      <c r="G29">
        <v>15722</v>
      </c>
      <c r="H29" s="34">
        <f>G29/(G29+'Data &lt;88'!M30)</f>
        <v>0.357700270743749</v>
      </c>
      <c r="I29">
        <f t="shared" si="0"/>
        <v>43953</v>
      </c>
    </row>
    <row r="30" spans="1:9" ht="12.75">
      <c r="A30" t="s">
        <v>30</v>
      </c>
      <c r="B30">
        <v>1285</v>
      </c>
      <c r="C30">
        <v>1101</v>
      </c>
      <c r="D30">
        <v>1730</v>
      </c>
      <c r="E30">
        <v>1675</v>
      </c>
      <c r="F30">
        <v>1829</v>
      </c>
      <c r="G30">
        <v>1688</v>
      </c>
      <c r="H30" s="34">
        <f>G30/(G30+'Data &lt;88'!M31)</f>
        <v>0.05117787951368887</v>
      </c>
      <c r="I30">
        <f t="shared" si="0"/>
        <v>32983</v>
      </c>
    </row>
    <row r="31" spans="1:9" ht="12.75">
      <c r="A31" t="s">
        <v>31</v>
      </c>
      <c r="B31">
        <v>2604</v>
      </c>
      <c r="C31">
        <v>3304</v>
      </c>
      <c r="D31">
        <v>3594</v>
      </c>
      <c r="E31">
        <v>5053</v>
      </c>
      <c r="F31">
        <v>5767</v>
      </c>
      <c r="G31">
        <v>4801</v>
      </c>
      <c r="H31" s="3">
        <f>G31/(G31+'Data &lt;88'!M32)</f>
        <v>0.5568959517457371</v>
      </c>
      <c r="I31">
        <f t="shared" si="0"/>
        <v>8621</v>
      </c>
    </row>
    <row r="32" spans="1:15" ht="12.75">
      <c r="A32" t="s">
        <v>32</v>
      </c>
      <c r="B32">
        <v>7213</v>
      </c>
      <c r="C32">
        <v>9279</v>
      </c>
      <c r="D32">
        <v>11270</v>
      </c>
      <c r="E32">
        <v>13870</v>
      </c>
      <c r="F32">
        <v>15514</v>
      </c>
      <c r="G32">
        <v>13868</v>
      </c>
      <c r="H32" s="3">
        <f>G32/(G32+'Data &lt;88'!M33)</f>
        <v>0.23517441367498176</v>
      </c>
      <c r="I32">
        <f t="shared" si="0"/>
        <v>58969</v>
      </c>
      <c r="K32" s="3"/>
      <c r="L32" s="3"/>
      <c r="M32" s="3"/>
      <c r="N32" s="3"/>
      <c r="O32" s="3"/>
    </row>
    <row r="33" spans="1:9" ht="12.75">
      <c r="A33" t="s">
        <v>33</v>
      </c>
      <c r="B33">
        <v>860</v>
      </c>
      <c r="C33">
        <v>256</v>
      </c>
      <c r="D33">
        <v>572</v>
      </c>
      <c r="E33">
        <v>408</v>
      </c>
      <c r="F33">
        <v>496</v>
      </c>
      <c r="G33">
        <v>252</v>
      </c>
      <c r="H33" s="3">
        <f>G33/(G33+'Data &lt;88'!M34)</f>
        <v>0.017701601573475695</v>
      </c>
      <c r="I33">
        <f t="shared" si="0"/>
        <v>14236</v>
      </c>
    </row>
    <row r="34" spans="1:9" ht="12.75">
      <c r="A34" t="s">
        <v>34</v>
      </c>
      <c r="B34">
        <v>21326</v>
      </c>
      <c r="C34">
        <v>31534</v>
      </c>
      <c r="D34">
        <v>27424</v>
      </c>
      <c r="E34">
        <v>26849</v>
      </c>
      <c r="F34">
        <v>28753</v>
      </c>
      <c r="G34">
        <v>31511</v>
      </c>
      <c r="H34" s="3">
        <f>G34/(G34+'Data &lt;88'!M35)</f>
        <v>0.31613427505116576</v>
      </c>
      <c r="I34">
        <f t="shared" si="0"/>
        <v>99676</v>
      </c>
    </row>
    <row r="35" spans="1:9" ht="12.75">
      <c r="A35" t="s">
        <v>35</v>
      </c>
      <c r="B35">
        <v>8653</v>
      </c>
      <c r="C35">
        <v>9031</v>
      </c>
      <c r="D35">
        <v>13917</v>
      </c>
      <c r="E35">
        <v>20603</v>
      </c>
      <c r="F35">
        <v>24188</v>
      </c>
      <c r="G35">
        <v>25161</v>
      </c>
      <c r="H35" s="3">
        <f>G35/(G35+'Data &lt;88'!M36)</f>
        <v>0.3184251490185656</v>
      </c>
      <c r="I35">
        <f t="shared" si="0"/>
        <v>79017</v>
      </c>
    </row>
    <row r="36" spans="1:9" ht="12.75">
      <c r="A36" t="s">
        <v>36</v>
      </c>
      <c r="B36">
        <v>3195</v>
      </c>
      <c r="C36">
        <v>3612</v>
      </c>
      <c r="D36">
        <v>4666</v>
      </c>
      <c r="E36">
        <v>3470</v>
      </c>
      <c r="F36">
        <v>3968</v>
      </c>
      <c r="G36">
        <v>4208</v>
      </c>
      <c r="H36" s="3">
        <f>G36/(G36+'Data &lt;88'!M37)</f>
        <v>0.5781808189062929</v>
      </c>
      <c r="I36">
        <f t="shared" si="0"/>
        <v>7278</v>
      </c>
    </row>
    <row r="37" spans="1:9" ht="12.75">
      <c r="A37" t="s">
        <v>37</v>
      </c>
      <c r="B37">
        <v>50708</v>
      </c>
      <c r="C37">
        <v>65276</v>
      </c>
      <c r="D37">
        <v>63335</v>
      </c>
      <c r="E37">
        <v>68097</v>
      </c>
      <c r="F37">
        <v>71729</v>
      </c>
      <c r="G37">
        <v>69138</v>
      </c>
      <c r="H37" s="3">
        <f>G37/(G37+'Data &lt;88'!M38)</f>
        <v>0.4008836626774283</v>
      </c>
      <c r="I37">
        <f t="shared" si="0"/>
        <v>172464</v>
      </c>
    </row>
    <row r="38" spans="1:9" ht="12.75">
      <c r="A38" t="s">
        <v>38</v>
      </c>
      <c r="B38">
        <v>2767</v>
      </c>
      <c r="C38">
        <v>1644</v>
      </c>
      <c r="D38">
        <v>2522</v>
      </c>
      <c r="E38">
        <v>3095</v>
      </c>
      <c r="F38">
        <v>3704</v>
      </c>
      <c r="G38">
        <v>3184</v>
      </c>
      <c r="H38" s="3">
        <f>G38/(G38+'Data &lt;88'!M39)</f>
        <v>0.06554002593606555</v>
      </c>
      <c r="I38">
        <f t="shared" si="0"/>
        <v>48580.99999999999</v>
      </c>
    </row>
    <row r="39" spans="1:9" ht="12.75">
      <c r="A39" t="s">
        <v>39</v>
      </c>
      <c r="B39">
        <v>8141</v>
      </c>
      <c r="C39">
        <v>12033</v>
      </c>
      <c r="D39">
        <v>13738</v>
      </c>
      <c r="E39">
        <v>11919</v>
      </c>
      <c r="F39">
        <v>12690</v>
      </c>
      <c r="G39">
        <v>11401</v>
      </c>
      <c r="H39" s="3">
        <f>G39/(G39+'Data &lt;88'!M40)</f>
        <v>0.20877128731001648</v>
      </c>
      <c r="I39">
        <f t="shared" si="0"/>
        <v>54610</v>
      </c>
    </row>
    <row r="40" spans="1:9" ht="12.75">
      <c r="A40" t="s">
        <v>40</v>
      </c>
      <c r="B40">
        <v>35041</v>
      </c>
      <c r="C40">
        <v>39761</v>
      </c>
      <c r="D40">
        <v>42687</v>
      </c>
      <c r="E40">
        <v>44545</v>
      </c>
      <c r="F40">
        <v>45903</v>
      </c>
      <c r="G40">
        <v>48618</v>
      </c>
      <c r="H40" s="3">
        <f>G40/(G40+'Data &lt;88'!M41)</f>
        <v>0.4554080762853958</v>
      </c>
      <c r="I40">
        <f t="shared" si="0"/>
        <v>106757</v>
      </c>
    </row>
    <row r="41" spans="1:9" ht="12.75">
      <c r="A41" t="s">
        <v>41</v>
      </c>
      <c r="B41">
        <v>397</v>
      </c>
      <c r="C41">
        <v>417</v>
      </c>
      <c r="D41">
        <v>341</v>
      </c>
      <c r="E41">
        <v>792</v>
      </c>
      <c r="F41">
        <v>1055</v>
      </c>
      <c r="G41">
        <v>1048</v>
      </c>
      <c r="H41" s="3">
        <f>G41/(G41+'Data &lt;88'!M42)</f>
        <v>0.29030470914127426</v>
      </c>
      <c r="I41">
        <f t="shared" si="0"/>
        <v>3609.9999999999995</v>
      </c>
    </row>
    <row r="42" spans="1:9" ht="12.75">
      <c r="A42" t="s">
        <v>42</v>
      </c>
      <c r="B42">
        <v>4205</v>
      </c>
      <c r="C42">
        <v>6470</v>
      </c>
      <c r="D42">
        <v>7393</v>
      </c>
      <c r="E42">
        <v>7688</v>
      </c>
      <c r="F42">
        <v>7572</v>
      </c>
      <c r="G42">
        <v>7634</v>
      </c>
      <c r="H42" s="3">
        <f>G42/(G42+'Data &lt;88'!M43)</f>
        <v>0.29045390556633566</v>
      </c>
      <c r="I42">
        <f t="shared" si="0"/>
        <v>26283</v>
      </c>
    </row>
    <row r="43" spans="1:9" ht="12.75">
      <c r="A43" t="s">
        <v>43</v>
      </c>
      <c r="B43">
        <v>3499</v>
      </c>
      <c r="C43">
        <v>4158</v>
      </c>
      <c r="D43">
        <v>4011</v>
      </c>
      <c r="E43">
        <v>5088</v>
      </c>
      <c r="F43">
        <v>6275</v>
      </c>
      <c r="G43">
        <v>6416</v>
      </c>
      <c r="H43" s="3">
        <f>G43/(G43+'Data &lt;88'!M44)</f>
        <v>0.4954822766236775</v>
      </c>
      <c r="I43">
        <f t="shared" si="0"/>
        <v>12949</v>
      </c>
    </row>
    <row r="44" spans="1:9" ht="12.75">
      <c r="A44" t="s">
        <v>44</v>
      </c>
      <c r="B44">
        <v>8911</v>
      </c>
      <c r="C44">
        <v>10282</v>
      </c>
      <c r="D44">
        <v>10815</v>
      </c>
      <c r="E44">
        <v>11349</v>
      </c>
      <c r="F44">
        <v>11960</v>
      </c>
      <c r="G44">
        <v>12388</v>
      </c>
      <c r="H44" s="3">
        <f>G44/(G44+'Data &lt;88'!M45)</f>
        <v>0.20507896566566236</v>
      </c>
      <c r="I44">
        <f t="shared" si="0"/>
        <v>60406</v>
      </c>
    </row>
    <row r="45" spans="1:9" ht="12.75">
      <c r="A45" t="s">
        <v>45</v>
      </c>
      <c r="B45">
        <v>11731</v>
      </c>
      <c r="C45">
        <v>12764</v>
      </c>
      <c r="D45">
        <v>13028</v>
      </c>
      <c r="E45">
        <v>2571</v>
      </c>
      <c r="F45">
        <v>2543</v>
      </c>
      <c r="G45">
        <v>2588</v>
      </c>
      <c r="H45" s="3">
        <f>G45/(G45+'Data &lt;88'!M46)</f>
        <v>0.008049240951601918</v>
      </c>
      <c r="I45">
        <f t="shared" si="0"/>
        <v>321520.99999999994</v>
      </c>
    </row>
    <row r="46" spans="1:9" ht="12.75">
      <c r="A46" t="s">
        <v>46</v>
      </c>
      <c r="B46">
        <v>9684</v>
      </c>
      <c r="C46">
        <v>11651</v>
      </c>
      <c r="D46">
        <v>14532</v>
      </c>
      <c r="E46">
        <v>13312</v>
      </c>
      <c r="F46">
        <v>12731</v>
      </c>
      <c r="G46">
        <v>12303</v>
      </c>
      <c r="H46" s="3">
        <f>G46/(G46+'Data &lt;88'!M47)</f>
        <v>0.259858485584539</v>
      </c>
      <c r="I46">
        <f t="shared" si="0"/>
        <v>47345.00000000001</v>
      </c>
    </row>
    <row r="47" spans="1:9" ht="12.75">
      <c r="A47" t="s">
        <v>47</v>
      </c>
      <c r="B47">
        <v>107</v>
      </c>
      <c r="C47">
        <v>220</v>
      </c>
      <c r="D47">
        <v>148</v>
      </c>
      <c r="E47">
        <v>319</v>
      </c>
      <c r="F47">
        <v>303</v>
      </c>
      <c r="G47">
        <v>367</v>
      </c>
      <c r="H47" s="3">
        <f>G47/(G47+'Data &lt;88'!M48)</f>
        <v>0.4711168164313222</v>
      </c>
      <c r="I47">
        <f t="shared" si="0"/>
        <v>779</v>
      </c>
    </row>
    <row r="48" spans="1:9" ht="12.75">
      <c r="A48" t="s">
        <v>48</v>
      </c>
      <c r="B48">
        <v>13059</v>
      </c>
      <c r="C48">
        <v>16314</v>
      </c>
      <c r="D48">
        <v>18613</v>
      </c>
      <c r="E48">
        <v>18082</v>
      </c>
      <c r="F48">
        <v>19687</v>
      </c>
      <c r="G48">
        <v>17925</v>
      </c>
      <c r="H48" s="3">
        <f>G48/(G48+'Data &lt;88'!M49)</f>
        <v>0.3600409753746033</v>
      </c>
      <c r="I48">
        <f t="shared" si="0"/>
        <v>49786</v>
      </c>
    </row>
    <row r="49" spans="1:9" ht="12.75">
      <c r="A49" t="s">
        <v>49</v>
      </c>
      <c r="B49">
        <v>6250</v>
      </c>
      <c r="C49">
        <v>6395</v>
      </c>
      <c r="D49">
        <v>6200</v>
      </c>
      <c r="E49">
        <v>5941</v>
      </c>
      <c r="F49">
        <v>6892</v>
      </c>
      <c r="G49">
        <v>7373</v>
      </c>
      <c r="H49" s="3">
        <f>G49/(G49+'Data &lt;88'!M50)</f>
        <v>0.1926775727800136</v>
      </c>
      <c r="I49">
        <f t="shared" si="0"/>
        <v>38266</v>
      </c>
    </row>
    <row r="50" spans="1:9" ht="12.75">
      <c r="A50" t="s">
        <v>50</v>
      </c>
      <c r="B50">
        <v>5546</v>
      </c>
      <c r="C50">
        <v>6757</v>
      </c>
      <c r="D50">
        <v>6925</v>
      </c>
      <c r="E50">
        <v>5656</v>
      </c>
      <c r="F50">
        <v>7302</v>
      </c>
      <c r="G50">
        <v>6315</v>
      </c>
      <c r="H50" s="3">
        <f>G50/(G50+'Data &lt;88'!M51)</f>
        <v>0.5900214893020649</v>
      </c>
      <c r="I50">
        <f t="shared" si="0"/>
        <v>10703</v>
      </c>
    </row>
    <row r="51" spans="1:9" ht="12.75">
      <c r="A51" t="s">
        <v>51</v>
      </c>
      <c r="B51">
        <v>65300</v>
      </c>
      <c r="C51">
        <v>77523</v>
      </c>
      <c r="D51">
        <v>71694</v>
      </c>
      <c r="E51">
        <v>61695</v>
      </c>
      <c r="F51">
        <v>66385</v>
      </c>
      <c r="G51">
        <v>62703</v>
      </c>
      <c r="H51" s="3">
        <f>G51/(G51+'Data &lt;88'!M52)</f>
        <v>0.7326400654320266</v>
      </c>
      <c r="I51">
        <f t="shared" si="0"/>
        <v>85585</v>
      </c>
    </row>
    <row r="52" spans="1:9" ht="12.75">
      <c r="A52" t="s">
        <v>52</v>
      </c>
      <c r="B52">
        <v>618</v>
      </c>
      <c r="C52">
        <v>497</v>
      </c>
      <c r="D52">
        <v>563</v>
      </c>
      <c r="E52">
        <v>613</v>
      </c>
      <c r="F52">
        <v>799</v>
      </c>
      <c r="G52">
        <v>566</v>
      </c>
      <c r="H52" s="3">
        <f>G52/(G52+'Data &lt;88'!M53)</f>
        <v>0.24188034188034188</v>
      </c>
      <c r="I52">
        <f t="shared" si="0"/>
        <v>2340</v>
      </c>
    </row>
    <row r="54" spans="2:7" ht="12.75">
      <c r="B54">
        <f aca="true" t="shared" si="1" ref="B54:G54">SUM(B2:B52)</f>
        <v>580982</v>
      </c>
      <c r="C54">
        <f t="shared" si="1"/>
        <v>675084</v>
      </c>
      <c r="D54">
        <f t="shared" si="1"/>
        <v>702061</v>
      </c>
      <c r="E54">
        <f t="shared" si="1"/>
        <v>688255</v>
      </c>
      <c r="F54">
        <f t="shared" si="1"/>
        <v>728551</v>
      </c>
      <c r="G54">
        <f t="shared" si="1"/>
        <v>733843</v>
      </c>
    </row>
    <row r="55" spans="2:7" ht="12.75">
      <c r="B55" s="3">
        <f>B54/(B54+'Data &lt;88'!C56)</f>
        <v>0.22337368538014304</v>
      </c>
      <c r="C55" s="3">
        <f>C54/(C54+'Data &lt;88'!E56)</f>
        <v>0.2351262000392873</v>
      </c>
      <c r="D55" s="3">
        <f>D54/(D54+'Data &lt;88'!G56)</f>
        <v>0.25316902576618444</v>
      </c>
      <c r="E55" s="3">
        <f>E54/(E54+'Data &lt;88'!I56)</f>
        <v>0.23160047298984365</v>
      </c>
      <c r="F55" s="3">
        <f>F54/(F54+'Data &lt;88'!K56)</f>
        <v>0.2330507810413266</v>
      </c>
      <c r="G55" s="3">
        <f>G54/(G54+'Data &lt;88'!M56)</f>
        <v>0.23413679002529791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Kendall</dc:creator>
  <cp:keywords/>
  <dc:description/>
  <cp:lastModifiedBy>"sdent"</cp:lastModifiedBy>
  <cp:lastPrinted>2004-09-02T14:01:33Z</cp:lastPrinted>
  <dcterms:created xsi:type="dcterms:W3CDTF">2001-11-13T15:17:49Z</dcterms:created>
  <dcterms:modified xsi:type="dcterms:W3CDTF">2016-05-19T10:51:02Z</dcterms:modified>
  <cp:category/>
  <cp:version/>
  <cp:contentType/>
  <cp:contentStatus/>
</cp:coreProperties>
</file>