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pparker\2_External TRM Work\Missouri\Characterizations\R2 Kitchen Demand Ventilation Controls\"/>
    </mc:Choice>
  </mc:AlternateContent>
  <bookViews>
    <workbookView xWindow="0" yWindow="0" windowWidth="24000" windowHeight="9735"/>
  </bookViews>
  <sheets>
    <sheet name="Heat Loads" sheetId="1" r:id="rId1"/>
    <sheet name="PGE Workpaper Da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2" i="1"/>
  <c r="H44" i="2" l="1"/>
  <c r="D44" i="2"/>
  <c r="E44" i="2"/>
  <c r="G44" i="2"/>
  <c r="C44" i="2"/>
  <c r="J40" i="2"/>
  <c r="J39" i="2"/>
  <c r="J38" i="2"/>
  <c r="B9" i="1" l="1"/>
</calcChain>
</file>

<file path=xl/sharedStrings.xml><?xml version="1.0" encoding="utf-8"?>
<sst xmlns="http://schemas.openxmlformats.org/spreadsheetml/2006/main" count="87" uniqueCount="74">
  <si>
    <t>Spefific Heat [Btu/lb F]</t>
  </si>
  <si>
    <t>Density [lb/ft3]</t>
  </si>
  <si>
    <t>min/hr</t>
  </si>
  <si>
    <t>Factor to convert HDD to BTU/CFM</t>
  </si>
  <si>
    <t>Food Service Facility Type</t>
  </si>
  <si>
    <t>Institutional</t>
  </si>
  <si>
    <r>
      <t>Cafeteria</t>
    </r>
    <r>
      <rPr>
        <b/>
        <vertAlign val="superscript"/>
        <sz val="9"/>
        <color theme="1"/>
        <rFont val="Arial"/>
        <family val="2"/>
      </rPr>
      <t>1</t>
    </r>
  </si>
  <si>
    <t>Casual Dining</t>
  </si>
  <si>
    <r>
      <t>Restaurant</t>
    </r>
    <r>
      <rPr>
        <b/>
        <vertAlign val="superscript"/>
        <sz val="9"/>
        <color theme="1"/>
        <rFont val="Arial"/>
        <family val="2"/>
      </rPr>
      <t>2</t>
    </r>
  </si>
  <si>
    <t>Hotel</t>
  </si>
  <si>
    <r>
      <t>Main Kitchen</t>
    </r>
    <r>
      <rPr>
        <b/>
        <vertAlign val="superscript"/>
        <sz val="9"/>
        <color theme="1"/>
        <rFont val="Arial"/>
        <family val="2"/>
      </rPr>
      <t>3</t>
    </r>
  </si>
  <si>
    <t>Super</t>
  </si>
  <si>
    <r>
      <t>Market</t>
    </r>
    <r>
      <rPr>
        <b/>
        <vertAlign val="superscript"/>
        <sz val="9"/>
        <color theme="1"/>
        <rFont val="Arial"/>
        <family val="2"/>
      </rPr>
      <t>4</t>
    </r>
  </si>
  <si>
    <t>University Campus</t>
  </si>
  <si>
    <r>
      <t>Dining Facility</t>
    </r>
    <r>
      <rPr>
        <b/>
        <vertAlign val="superscript"/>
        <sz val="9"/>
        <color theme="1"/>
        <rFont val="Arial"/>
        <family val="2"/>
      </rPr>
      <t>5</t>
    </r>
  </si>
  <si>
    <t>Average</t>
  </si>
  <si>
    <t>Location</t>
  </si>
  <si>
    <t>San Ramon</t>
  </si>
  <si>
    <t>Rancho</t>
  </si>
  <si>
    <t>Cucamonga</t>
  </si>
  <si>
    <t>San Francisco</t>
  </si>
  <si>
    <t>Brentwood</t>
  </si>
  <si>
    <t>Berkeley</t>
  </si>
  <si>
    <t>Exhaust Capacity (cfm)</t>
  </si>
  <si>
    <t xml:space="preserve">Rated Exhaust </t>
  </si>
  <si>
    <t>Fan Power (HP)</t>
  </si>
  <si>
    <t>NA</t>
  </si>
  <si>
    <t xml:space="preserve">Measured Exhaust </t>
  </si>
  <si>
    <t>Fan Power (kW)</t>
  </si>
  <si>
    <t>Exhaust kW/HP Ratio</t>
  </si>
  <si>
    <t xml:space="preserve">Rated MUA </t>
  </si>
  <si>
    <t xml:space="preserve">Measured MUA </t>
  </si>
  <si>
    <t xml:space="preserve">Measured Total </t>
  </si>
  <si>
    <t>Avg Power with DVC (kW)</t>
  </si>
  <si>
    <t>Fan Power Reduction (kW)</t>
  </si>
  <si>
    <t>Fan Power Reduction (%)</t>
  </si>
  <si>
    <t>Fan Speed Reduction (%)</t>
  </si>
  <si>
    <t xml:space="preserve">Effective CFM </t>
  </si>
  <si>
    <t>Reduction (cfm)</t>
  </si>
  <si>
    <t>Operating Time (h)</t>
  </si>
  <si>
    <t>Baseline Energy Use</t>
  </si>
  <si>
    <t>(w/o DVC, kWh/d)</t>
  </si>
  <si>
    <t xml:space="preserve">Measure Energy Use </t>
  </si>
  <si>
    <t>(w/ DVC, kWh/d)</t>
  </si>
  <si>
    <t>Energy Savings (kWh/d)</t>
  </si>
  <si>
    <t>Energy savings (%)</t>
  </si>
  <si>
    <t>Operating Days Per Year</t>
  </si>
  <si>
    <t>Annual Energy Savings (kWh)</t>
  </si>
  <si>
    <t>Applied Rate ($/kWh)</t>
  </si>
  <si>
    <t>Annual Cost Savings ($)</t>
  </si>
  <si>
    <t>Incremental Measure Cost ($)</t>
  </si>
  <si>
    <r>
      <t xml:space="preserve">Estimated Useful Life (EUL) </t>
    </r>
    <r>
      <rPr>
        <vertAlign val="superscript"/>
        <sz val="9"/>
        <color theme="1"/>
        <rFont val="Arial"/>
        <family val="2"/>
      </rPr>
      <t>a</t>
    </r>
  </si>
  <si>
    <t>15 years</t>
  </si>
  <si>
    <t>Estimated Payback (yr)</t>
  </si>
  <si>
    <t>Normalized Baseline Annual Energy Consumption (kWh/exh HP)</t>
  </si>
  <si>
    <t>Normalized Measure Case Annual Energy Consumption (kWh/exh HP)</t>
  </si>
  <si>
    <t>Normalized Annual Energy Savings (kWh/exh HP)</t>
  </si>
  <si>
    <t>Normalized Demand Savings (kW/exh HP)</t>
  </si>
  <si>
    <r>
      <t>Normalized Measure Cost ($/exh HP)</t>
    </r>
    <r>
      <rPr>
        <b/>
        <vertAlign val="superscript"/>
        <sz val="9"/>
        <color theme="1"/>
        <rFont val="Arial"/>
        <family val="2"/>
      </rPr>
      <t>b</t>
    </r>
  </si>
  <si>
    <t>Normalized Annual Energy Cost Savings ($/exh HP)</t>
  </si>
  <si>
    <t>Baseline Hourly Consumption</t>
  </si>
  <si>
    <t>Efficient Hourly Consumption</t>
  </si>
  <si>
    <t>Hourly Savings</t>
  </si>
  <si>
    <t>CFM reduction per exh HP</t>
  </si>
  <si>
    <t>Fort Madison</t>
  </si>
  <si>
    <t xml:space="preserve">Lincoln </t>
  </si>
  <si>
    <t>Cape Girardeau</t>
  </si>
  <si>
    <t xml:space="preserve">Kaiser </t>
  </si>
  <si>
    <t>Knob Noster</t>
  </si>
  <si>
    <t>HDD65</t>
  </si>
  <si>
    <t>City</t>
  </si>
  <si>
    <t>Kansas City</t>
  </si>
  <si>
    <t>St Louis</t>
  </si>
  <si>
    <t>BTU/CFM heat load for continuous operation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</si>
</sst>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8" fontId="4" fillId="0" borderId="5" xfId="0" applyNumberFormat="1" applyFont="1" applyBorder="1" applyAlignment="1">
      <alignment horizontal="center" vertical="center"/>
    </xf>
    <xf numFmtId="8" fontId="2" fillId="0" borderId="5" xfId="0" applyNumberFormat="1" applyFont="1" applyBorder="1" applyAlignment="1">
      <alignment horizontal="center" vertical="center" wrapText="1"/>
    </xf>
    <xf numFmtId="6" fontId="4" fillId="0" borderId="5" xfId="0" applyNumberFormat="1" applyFont="1" applyBorder="1" applyAlignment="1">
      <alignment horizontal="center" vertical="center"/>
    </xf>
    <xf numFmtId="6" fontId="2" fillId="0" borderId="5" xfId="0" applyNumberFormat="1" applyFont="1" applyBorder="1" applyAlignment="1">
      <alignment horizontal="center" vertical="center" wrapText="1"/>
    </xf>
    <xf numFmtId="0" fontId="0" fillId="2" borderId="0" xfId="0" applyFill="1"/>
    <xf numFmtId="164" fontId="0" fillId="0" borderId="0" xfId="1" applyNumberFormat="1" applyFont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"/>
  <sheetViews>
    <sheetView tabSelected="1" workbookViewId="0">
      <selection activeCell="B27" sqref="B27"/>
    </sheetView>
  </sheetViews>
  <sheetFormatPr defaultRowHeight="15" x14ac:dyDescent="0.25"/>
  <cols>
    <col min="2" max="2" width="21.5703125" bestFit="1" customWidth="1"/>
    <col min="4" max="4" width="11.5703125" bestFit="1" customWidth="1"/>
  </cols>
  <sheetData>
    <row r="2" spans="2:4" x14ac:dyDescent="0.25">
      <c r="B2" t="s">
        <v>0</v>
      </c>
    </row>
    <row r="3" spans="2:4" x14ac:dyDescent="0.25">
      <c r="B3">
        <v>0.24</v>
      </c>
    </row>
    <row r="4" spans="2:4" x14ac:dyDescent="0.25">
      <c r="B4" t="s">
        <v>1</v>
      </c>
    </row>
    <row r="5" spans="2:4" x14ac:dyDescent="0.25">
      <c r="B5">
        <v>7.4899999999999994E-2</v>
      </c>
    </row>
    <row r="6" spans="2:4" x14ac:dyDescent="0.25">
      <c r="B6">
        <v>60</v>
      </c>
      <c r="C6" t="s">
        <v>2</v>
      </c>
    </row>
    <row r="9" spans="2:4" x14ac:dyDescent="0.25">
      <c r="B9">
        <f>B3*B5*B6</f>
        <v>1.07856</v>
      </c>
      <c r="C9" t="s">
        <v>3</v>
      </c>
    </row>
    <row r="11" spans="2:4" x14ac:dyDescent="0.25">
      <c r="B11" t="s">
        <v>70</v>
      </c>
      <c r="C11" t="s">
        <v>69</v>
      </c>
      <c r="D11" t="s">
        <v>73</v>
      </c>
    </row>
    <row r="12" spans="2:4" x14ac:dyDescent="0.25">
      <c r="B12" t="s">
        <v>64</v>
      </c>
      <c r="C12">
        <v>5270</v>
      </c>
      <c r="D12" s="15">
        <f>C12*24*$B$9</f>
        <v>136416.26879999999</v>
      </c>
    </row>
    <row r="13" spans="2:4" x14ac:dyDescent="0.25">
      <c r="B13" t="s">
        <v>65</v>
      </c>
      <c r="C13">
        <v>5882</v>
      </c>
      <c r="D13" s="15">
        <f t="shared" ref="D13:D18" si="0">C13*24*$B$9</f>
        <v>152258.15807999999</v>
      </c>
    </row>
    <row r="14" spans="2:4" x14ac:dyDescent="0.25">
      <c r="B14" t="s">
        <v>66</v>
      </c>
      <c r="C14">
        <v>4507</v>
      </c>
      <c r="D14" s="15">
        <f t="shared" si="0"/>
        <v>116665.67808</v>
      </c>
    </row>
    <row r="15" spans="2:4" x14ac:dyDescent="0.25">
      <c r="B15" t="s">
        <v>67</v>
      </c>
      <c r="C15">
        <v>4629</v>
      </c>
      <c r="D15" s="15">
        <f t="shared" si="0"/>
        <v>119823.70176</v>
      </c>
    </row>
    <row r="16" spans="2:4" x14ac:dyDescent="0.25">
      <c r="B16" t="s">
        <v>68</v>
      </c>
      <c r="C16">
        <v>4818</v>
      </c>
      <c r="D16" s="15">
        <f t="shared" si="0"/>
        <v>124716.04991999999</v>
      </c>
    </row>
    <row r="17" spans="2:4" x14ac:dyDescent="0.25">
      <c r="B17" t="s">
        <v>71</v>
      </c>
      <c r="C17">
        <v>5444</v>
      </c>
      <c r="D17" s="15">
        <f t="shared" si="0"/>
        <v>140920.33536</v>
      </c>
    </row>
    <row r="18" spans="2:4" x14ac:dyDescent="0.25">
      <c r="B18" t="s">
        <v>72</v>
      </c>
      <c r="C18">
        <v>4843</v>
      </c>
      <c r="D18" s="15">
        <f t="shared" si="0"/>
        <v>125363.18591999999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4"/>
  <sheetViews>
    <sheetView topLeftCell="A16" workbookViewId="0">
      <selection activeCell="J42" sqref="J42"/>
    </sheetView>
  </sheetViews>
  <sheetFormatPr defaultRowHeight="15" x14ac:dyDescent="0.25"/>
  <cols>
    <col min="2" max="2" width="31.85546875" customWidth="1"/>
    <col min="3" max="3" width="13.42578125" customWidth="1"/>
    <col min="4" max="4" width="15.5703125" customWidth="1"/>
    <col min="5" max="5" width="12.28515625" bestFit="1" customWidth="1"/>
    <col min="6" max="6" width="9.42578125" bestFit="1" customWidth="1"/>
    <col min="7" max="7" width="16.28515625" bestFit="1" customWidth="1"/>
  </cols>
  <sheetData>
    <row r="1" spans="2:8" ht="15.75" thickBot="1" x14ac:dyDescent="0.3"/>
    <row r="2" spans="2:8" x14ac:dyDescent="0.25">
      <c r="B2" s="27" t="s">
        <v>4</v>
      </c>
      <c r="C2" s="1" t="s">
        <v>5</v>
      </c>
      <c r="D2" s="1" t="s">
        <v>7</v>
      </c>
      <c r="E2" s="1" t="s">
        <v>9</v>
      </c>
      <c r="F2" s="1" t="s">
        <v>11</v>
      </c>
      <c r="G2" s="1" t="s">
        <v>13</v>
      </c>
      <c r="H2" s="29" t="s">
        <v>15</v>
      </c>
    </row>
    <row r="3" spans="2:8" ht="15.75" thickBot="1" x14ac:dyDescent="0.3">
      <c r="B3" s="28"/>
      <c r="C3" s="2" t="s">
        <v>6</v>
      </c>
      <c r="D3" s="2" t="s">
        <v>8</v>
      </c>
      <c r="E3" s="2" t="s">
        <v>10</v>
      </c>
      <c r="F3" s="2" t="s">
        <v>12</v>
      </c>
      <c r="G3" s="2" t="s">
        <v>14</v>
      </c>
      <c r="H3" s="30"/>
    </row>
    <row r="4" spans="2:8" x14ac:dyDescent="0.25">
      <c r="B4" s="31" t="s">
        <v>16</v>
      </c>
      <c r="C4" s="19" t="s">
        <v>17</v>
      </c>
      <c r="D4" s="4" t="s">
        <v>18</v>
      </c>
      <c r="E4" s="19" t="s">
        <v>20</v>
      </c>
      <c r="F4" s="19" t="s">
        <v>21</v>
      </c>
      <c r="G4" s="19" t="s">
        <v>22</v>
      </c>
      <c r="H4" s="21"/>
    </row>
    <row r="5" spans="2:8" ht="15.75" thickBot="1" x14ac:dyDescent="0.3">
      <c r="B5" s="32"/>
      <c r="C5" s="20"/>
      <c r="D5" s="5" t="s">
        <v>19</v>
      </c>
      <c r="E5" s="20"/>
      <c r="F5" s="20"/>
      <c r="G5" s="20"/>
      <c r="H5" s="22"/>
    </row>
    <row r="6" spans="2:8" ht="15.75" thickBot="1" x14ac:dyDescent="0.3">
      <c r="B6" s="6" t="s">
        <v>23</v>
      </c>
      <c r="C6" s="7">
        <v>9600</v>
      </c>
      <c r="D6" s="7">
        <v>6400</v>
      </c>
      <c r="E6" s="7">
        <v>22500</v>
      </c>
      <c r="F6" s="7">
        <v>23800</v>
      </c>
      <c r="G6" s="7">
        <v>12000</v>
      </c>
      <c r="H6" s="8">
        <v>14860</v>
      </c>
    </row>
    <row r="7" spans="2:8" x14ac:dyDescent="0.25">
      <c r="B7" s="3" t="s">
        <v>24</v>
      </c>
      <c r="C7" s="19">
        <v>6</v>
      </c>
      <c r="D7" s="19">
        <v>3</v>
      </c>
      <c r="E7" s="19">
        <v>15</v>
      </c>
      <c r="F7" s="19" t="s">
        <v>26</v>
      </c>
      <c r="G7" s="19">
        <v>7</v>
      </c>
      <c r="H7" s="21">
        <v>7.75</v>
      </c>
    </row>
    <row r="8" spans="2:8" ht="15.75" thickBot="1" x14ac:dyDescent="0.3">
      <c r="B8" s="6" t="s">
        <v>25</v>
      </c>
      <c r="C8" s="20"/>
      <c r="D8" s="20"/>
      <c r="E8" s="20"/>
      <c r="F8" s="20"/>
      <c r="G8" s="20"/>
      <c r="H8" s="22"/>
    </row>
    <row r="9" spans="2:8" x14ac:dyDescent="0.25">
      <c r="B9" s="3" t="s">
        <v>27</v>
      </c>
      <c r="C9" s="19">
        <v>4.2</v>
      </c>
      <c r="D9" s="19">
        <v>2.2999999999999998</v>
      </c>
      <c r="E9" s="19">
        <v>7.6</v>
      </c>
      <c r="F9" s="19">
        <v>6.3</v>
      </c>
      <c r="G9" s="19">
        <v>6.22</v>
      </c>
      <c r="H9" s="21">
        <v>5.32</v>
      </c>
    </row>
    <row r="10" spans="2:8" ht="15.75" thickBot="1" x14ac:dyDescent="0.3">
      <c r="B10" s="6" t="s">
        <v>28</v>
      </c>
      <c r="C10" s="20"/>
      <c r="D10" s="20"/>
      <c r="E10" s="20"/>
      <c r="F10" s="20"/>
      <c r="G10" s="20"/>
      <c r="H10" s="22"/>
    </row>
    <row r="11" spans="2:8" ht="15.75" thickBot="1" x14ac:dyDescent="0.3">
      <c r="B11" s="6" t="s">
        <v>29</v>
      </c>
      <c r="C11" s="5">
        <v>0.7</v>
      </c>
      <c r="D11" s="5">
        <v>0.77</v>
      </c>
      <c r="E11" s="5">
        <v>0.51</v>
      </c>
      <c r="F11" s="5" t="s">
        <v>26</v>
      </c>
      <c r="G11" s="5">
        <v>0.89</v>
      </c>
      <c r="H11" s="9">
        <v>0.72</v>
      </c>
    </row>
    <row r="12" spans="2:8" x14ac:dyDescent="0.25">
      <c r="B12" s="3" t="s">
        <v>30</v>
      </c>
      <c r="C12" s="19" t="s">
        <v>26</v>
      </c>
      <c r="D12" s="19">
        <v>5</v>
      </c>
      <c r="E12" s="19">
        <v>20</v>
      </c>
      <c r="F12" s="19" t="s">
        <v>26</v>
      </c>
      <c r="G12" s="19" t="s">
        <v>26</v>
      </c>
      <c r="H12" s="21">
        <v>12.5</v>
      </c>
    </row>
    <row r="13" spans="2:8" ht="15.75" thickBot="1" x14ac:dyDescent="0.3">
      <c r="B13" s="6" t="s">
        <v>25</v>
      </c>
      <c r="C13" s="20"/>
      <c r="D13" s="20"/>
      <c r="E13" s="20"/>
      <c r="F13" s="20"/>
      <c r="G13" s="20"/>
      <c r="H13" s="22"/>
    </row>
    <row r="14" spans="2:8" x14ac:dyDescent="0.25">
      <c r="B14" s="3" t="s">
        <v>31</v>
      </c>
      <c r="C14" s="19">
        <v>3.1</v>
      </c>
      <c r="D14" s="19">
        <v>1.5</v>
      </c>
      <c r="E14" s="19">
        <v>6.4</v>
      </c>
      <c r="F14" s="19" t="s">
        <v>26</v>
      </c>
      <c r="G14" s="19">
        <v>6.52</v>
      </c>
      <c r="H14" s="21">
        <v>4.38</v>
      </c>
    </row>
    <row r="15" spans="2:8" ht="15.75" thickBot="1" x14ac:dyDescent="0.3">
      <c r="B15" s="6" t="s">
        <v>28</v>
      </c>
      <c r="C15" s="20"/>
      <c r="D15" s="20"/>
      <c r="E15" s="20"/>
      <c r="F15" s="20"/>
      <c r="G15" s="20"/>
      <c r="H15" s="22"/>
    </row>
    <row r="16" spans="2:8" x14ac:dyDescent="0.25">
      <c r="B16" s="3" t="s">
        <v>32</v>
      </c>
      <c r="C16" s="19">
        <v>7.3</v>
      </c>
      <c r="D16" s="19">
        <v>3.9</v>
      </c>
      <c r="E16" s="19">
        <v>14</v>
      </c>
      <c r="F16" s="19">
        <v>6.29</v>
      </c>
      <c r="G16" s="19">
        <v>12.47</v>
      </c>
      <c r="H16" s="21">
        <v>8.7899999999999991</v>
      </c>
    </row>
    <row r="17" spans="2:8" ht="15.75" thickBot="1" x14ac:dyDescent="0.3">
      <c r="B17" s="6" t="s">
        <v>28</v>
      </c>
      <c r="C17" s="20"/>
      <c r="D17" s="20"/>
      <c r="E17" s="20"/>
      <c r="F17" s="20"/>
      <c r="G17" s="20"/>
      <c r="H17" s="22"/>
    </row>
    <row r="18" spans="2:8" ht="15.75" thickBot="1" x14ac:dyDescent="0.3">
      <c r="B18" s="6" t="s">
        <v>33</v>
      </c>
      <c r="C18" s="5">
        <v>1.9</v>
      </c>
      <c r="D18" s="5">
        <v>2.1</v>
      </c>
      <c r="E18" s="5">
        <v>5.3</v>
      </c>
      <c r="F18" s="5">
        <v>1.23</v>
      </c>
      <c r="G18" s="5">
        <v>5.6</v>
      </c>
      <c r="H18" s="9">
        <v>3.23</v>
      </c>
    </row>
    <row r="19" spans="2:8" ht="15.75" thickBot="1" x14ac:dyDescent="0.3">
      <c r="B19" s="6" t="s">
        <v>34</v>
      </c>
      <c r="C19" s="5">
        <v>5.4</v>
      </c>
      <c r="D19" s="5">
        <v>1.8</v>
      </c>
      <c r="E19" s="5">
        <v>8.6999999999999993</v>
      </c>
      <c r="F19" s="5">
        <v>5.0999999999999996</v>
      </c>
      <c r="G19" s="5">
        <v>6.8</v>
      </c>
      <c r="H19" s="9">
        <v>5.56</v>
      </c>
    </row>
    <row r="20" spans="2:8" ht="15.75" thickBot="1" x14ac:dyDescent="0.3">
      <c r="B20" s="6" t="s">
        <v>35</v>
      </c>
      <c r="C20" s="5">
        <v>74</v>
      </c>
      <c r="D20" s="5">
        <v>46</v>
      </c>
      <c r="E20" s="5">
        <v>62</v>
      </c>
      <c r="F20" s="5">
        <v>80</v>
      </c>
      <c r="G20" s="5">
        <v>55</v>
      </c>
      <c r="H20" s="9">
        <v>64</v>
      </c>
    </row>
    <row r="21" spans="2:8" ht="15.75" thickBot="1" x14ac:dyDescent="0.3">
      <c r="B21" s="6" t="s">
        <v>36</v>
      </c>
      <c r="C21" s="5">
        <v>36</v>
      </c>
      <c r="D21" s="5">
        <v>19</v>
      </c>
      <c r="E21" s="5">
        <v>28</v>
      </c>
      <c r="F21" s="5">
        <v>42</v>
      </c>
      <c r="G21" s="5">
        <v>23</v>
      </c>
      <c r="H21" s="9">
        <v>30</v>
      </c>
    </row>
    <row r="22" spans="2:8" x14ac:dyDescent="0.25">
      <c r="B22" s="3" t="s">
        <v>37</v>
      </c>
      <c r="C22" s="23">
        <v>3471</v>
      </c>
      <c r="D22" s="23">
        <v>1200</v>
      </c>
      <c r="E22" s="23">
        <v>6223</v>
      </c>
      <c r="F22" s="23">
        <v>9986</v>
      </c>
      <c r="G22" s="23">
        <v>2791</v>
      </c>
      <c r="H22" s="25">
        <v>4734</v>
      </c>
    </row>
    <row r="23" spans="2:8" ht="15.75" thickBot="1" x14ac:dyDescent="0.3">
      <c r="B23" s="6" t="s">
        <v>38</v>
      </c>
      <c r="C23" s="24"/>
      <c r="D23" s="24"/>
      <c r="E23" s="24"/>
      <c r="F23" s="24"/>
      <c r="G23" s="24"/>
      <c r="H23" s="26"/>
    </row>
    <row r="24" spans="2:8" ht="15.75" thickBot="1" x14ac:dyDescent="0.3">
      <c r="B24" s="6" t="s">
        <v>39</v>
      </c>
      <c r="C24" s="5">
        <v>19</v>
      </c>
      <c r="D24" s="5">
        <v>17</v>
      </c>
      <c r="E24" s="5">
        <v>24</v>
      </c>
      <c r="F24" s="5">
        <v>12</v>
      </c>
      <c r="G24" s="5">
        <v>17</v>
      </c>
      <c r="H24" s="9">
        <v>17.8</v>
      </c>
    </row>
    <row r="25" spans="2:8" x14ac:dyDescent="0.25">
      <c r="B25" s="3" t="s">
        <v>40</v>
      </c>
      <c r="C25" s="19">
        <v>137.9</v>
      </c>
      <c r="D25" s="19">
        <v>58.9</v>
      </c>
      <c r="E25" s="19">
        <v>336</v>
      </c>
      <c r="F25" s="19">
        <v>75.5</v>
      </c>
      <c r="G25" s="19">
        <v>216.6</v>
      </c>
      <c r="H25" s="21">
        <v>165</v>
      </c>
    </row>
    <row r="26" spans="2:8" ht="15.75" thickBot="1" x14ac:dyDescent="0.3">
      <c r="B26" s="6" t="s">
        <v>41</v>
      </c>
      <c r="C26" s="20"/>
      <c r="D26" s="20"/>
      <c r="E26" s="20"/>
      <c r="F26" s="20"/>
      <c r="G26" s="20"/>
      <c r="H26" s="22"/>
    </row>
    <row r="27" spans="2:8" x14ac:dyDescent="0.25">
      <c r="B27" s="3" t="s">
        <v>42</v>
      </c>
      <c r="C27" s="19">
        <v>34.799999999999997</v>
      </c>
      <c r="D27" s="19">
        <v>31.6</v>
      </c>
      <c r="E27" s="19">
        <v>127</v>
      </c>
      <c r="F27" s="19">
        <v>17.5</v>
      </c>
      <c r="G27" s="19">
        <v>97.9</v>
      </c>
      <c r="H27" s="21">
        <v>61.8</v>
      </c>
    </row>
    <row r="28" spans="2:8" ht="15.75" thickBot="1" x14ac:dyDescent="0.3">
      <c r="B28" s="6" t="s">
        <v>43</v>
      </c>
      <c r="C28" s="20"/>
      <c r="D28" s="20"/>
      <c r="E28" s="20"/>
      <c r="F28" s="20"/>
      <c r="G28" s="20"/>
      <c r="H28" s="22"/>
    </row>
    <row r="29" spans="2:8" ht="15.75" thickBot="1" x14ac:dyDescent="0.3">
      <c r="B29" s="6" t="s">
        <v>44</v>
      </c>
      <c r="C29" s="5">
        <v>103.1</v>
      </c>
      <c r="D29" s="5">
        <v>27.3</v>
      </c>
      <c r="E29" s="5">
        <v>209</v>
      </c>
      <c r="F29" s="5">
        <v>58</v>
      </c>
      <c r="G29" s="5">
        <v>118.7</v>
      </c>
      <c r="H29" s="9">
        <v>103.2</v>
      </c>
    </row>
    <row r="30" spans="2:8" ht="15.75" thickBot="1" x14ac:dyDescent="0.3">
      <c r="B30" s="6" t="s">
        <v>45</v>
      </c>
      <c r="C30" s="5">
        <v>75</v>
      </c>
      <c r="D30" s="5">
        <v>46</v>
      </c>
      <c r="E30" s="5">
        <v>62</v>
      </c>
      <c r="F30" s="5">
        <v>77</v>
      </c>
      <c r="G30" s="5">
        <v>55</v>
      </c>
      <c r="H30" s="9">
        <v>63</v>
      </c>
    </row>
    <row r="31" spans="2:8" ht="15.75" thickBot="1" x14ac:dyDescent="0.3">
      <c r="B31" s="6" t="s">
        <v>46</v>
      </c>
      <c r="C31" s="5">
        <v>260</v>
      </c>
      <c r="D31" s="5">
        <v>363</v>
      </c>
      <c r="E31" s="5">
        <v>365</v>
      </c>
      <c r="F31" s="5">
        <v>360</v>
      </c>
      <c r="G31" s="5">
        <v>300</v>
      </c>
      <c r="H31" s="9">
        <v>330</v>
      </c>
    </row>
    <row r="32" spans="2:8" ht="15.75" thickBot="1" x14ac:dyDescent="0.3">
      <c r="B32" s="6" t="s">
        <v>47</v>
      </c>
      <c r="C32" s="7">
        <v>26806</v>
      </c>
      <c r="D32" s="7">
        <v>9910</v>
      </c>
      <c r="E32" s="7">
        <v>76285</v>
      </c>
      <c r="F32" s="7">
        <v>20880</v>
      </c>
      <c r="G32" s="7">
        <v>35610</v>
      </c>
      <c r="H32" s="8">
        <v>33898</v>
      </c>
    </row>
    <row r="33" spans="2:11" ht="15.75" thickBot="1" x14ac:dyDescent="0.3">
      <c r="B33" s="6" t="s">
        <v>48</v>
      </c>
      <c r="C33" s="10">
        <v>0.13</v>
      </c>
      <c r="D33" s="10">
        <v>0.13</v>
      </c>
      <c r="E33" s="10">
        <v>0.13</v>
      </c>
      <c r="F33" s="10">
        <v>0.13</v>
      </c>
      <c r="G33" s="10">
        <v>0.13</v>
      </c>
      <c r="H33" s="11">
        <v>0.13</v>
      </c>
    </row>
    <row r="34" spans="2:11" ht="15.75" thickBot="1" x14ac:dyDescent="0.3">
      <c r="B34" s="6" t="s">
        <v>49</v>
      </c>
      <c r="C34" s="12">
        <v>3485</v>
      </c>
      <c r="D34" s="12">
        <v>1288</v>
      </c>
      <c r="E34" s="12">
        <v>9917</v>
      </c>
      <c r="F34" s="12">
        <v>2714</v>
      </c>
      <c r="G34" s="12">
        <v>4629</v>
      </c>
      <c r="H34" s="13">
        <v>4407</v>
      </c>
    </row>
    <row r="35" spans="2:11" ht="15.75" thickBot="1" x14ac:dyDescent="0.3">
      <c r="B35" s="6" t="s">
        <v>50</v>
      </c>
      <c r="C35" s="12">
        <v>12000</v>
      </c>
      <c r="D35" s="12">
        <v>8000</v>
      </c>
      <c r="E35" s="12">
        <v>15000</v>
      </c>
      <c r="F35" s="12">
        <v>18000</v>
      </c>
      <c r="G35" s="12">
        <v>16000</v>
      </c>
      <c r="H35" s="13">
        <v>13800</v>
      </c>
    </row>
    <row r="36" spans="2:11" ht="15.75" thickBot="1" x14ac:dyDescent="0.3">
      <c r="B36" s="6" t="s">
        <v>51</v>
      </c>
      <c r="C36" s="5" t="s">
        <v>52</v>
      </c>
      <c r="D36" s="5" t="s">
        <v>52</v>
      </c>
      <c r="E36" s="5" t="s">
        <v>52</v>
      </c>
      <c r="F36" s="5" t="s">
        <v>52</v>
      </c>
      <c r="G36" s="5" t="s">
        <v>52</v>
      </c>
      <c r="H36" s="9" t="s">
        <v>52</v>
      </c>
    </row>
    <row r="37" spans="2:11" ht="15.75" thickBot="1" x14ac:dyDescent="0.3">
      <c r="B37" s="6" t="s">
        <v>53</v>
      </c>
      <c r="C37" s="5">
        <v>3.4</v>
      </c>
      <c r="D37" s="5">
        <v>6.2</v>
      </c>
      <c r="E37" s="5">
        <v>1.5</v>
      </c>
      <c r="F37" s="5">
        <v>6.6</v>
      </c>
      <c r="G37" s="5">
        <v>3.5</v>
      </c>
      <c r="H37" s="9">
        <v>3.1</v>
      </c>
    </row>
    <row r="38" spans="2:11" ht="15.75" thickBot="1" x14ac:dyDescent="0.3">
      <c r="B38" s="16" t="s">
        <v>54</v>
      </c>
      <c r="C38" s="17"/>
      <c r="D38" s="17"/>
      <c r="E38" s="17"/>
      <c r="F38" s="17"/>
      <c r="G38" s="18"/>
      <c r="H38" s="8">
        <v>7640</v>
      </c>
      <c r="J38">
        <f>H38/$H$31/$H$24</f>
        <v>1.3006469186244467</v>
      </c>
      <c r="K38" t="s">
        <v>60</v>
      </c>
    </row>
    <row r="39" spans="2:11" ht="15.75" thickBot="1" x14ac:dyDescent="0.3">
      <c r="B39" s="16" t="s">
        <v>55</v>
      </c>
      <c r="C39" s="17"/>
      <c r="D39" s="17"/>
      <c r="E39" s="17"/>
      <c r="F39" s="17"/>
      <c r="G39" s="18"/>
      <c r="H39" s="8">
        <v>3154</v>
      </c>
      <c r="J39">
        <f>H39/$H$31/$H$24</f>
        <v>0.53694245829077281</v>
      </c>
      <c r="K39" t="s">
        <v>61</v>
      </c>
    </row>
    <row r="40" spans="2:11" ht="15.75" thickBot="1" x14ac:dyDescent="0.3">
      <c r="B40" s="16" t="s">
        <v>56</v>
      </c>
      <c r="C40" s="17"/>
      <c r="D40" s="17"/>
      <c r="E40" s="17"/>
      <c r="F40" s="17"/>
      <c r="G40" s="18"/>
      <c r="H40" s="8">
        <v>4486</v>
      </c>
      <c r="J40" s="14">
        <f>H40/$H$31/$H$24</f>
        <v>0.76370446033367378</v>
      </c>
      <c r="K40" t="s">
        <v>62</v>
      </c>
    </row>
    <row r="41" spans="2:11" ht="15.75" thickBot="1" x14ac:dyDescent="0.3">
      <c r="B41" s="16" t="s">
        <v>57</v>
      </c>
      <c r="C41" s="17"/>
      <c r="D41" s="17"/>
      <c r="E41" s="17"/>
      <c r="F41" s="17"/>
      <c r="G41" s="18"/>
      <c r="H41" s="9">
        <v>0.76</v>
      </c>
    </row>
    <row r="42" spans="2:11" ht="15.75" thickBot="1" x14ac:dyDescent="0.3">
      <c r="B42" s="16" t="s">
        <v>58</v>
      </c>
      <c r="C42" s="17"/>
      <c r="D42" s="17"/>
      <c r="E42" s="17"/>
      <c r="F42" s="17"/>
      <c r="G42" s="18"/>
      <c r="H42" s="13">
        <v>1988</v>
      </c>
    </row>
    <row r="43" spans="2:11" ht="15.75" thickBot="1" x14ac:dyDescent="0.3">
      <c r="B43" s="16" t="s">
        <v>59</v>
      </c>
      <c r="C43" s="17"/>
      <c r="D43" s="17"/>
      <c r="E43" s="17"/>
      <c r="F43" s="17"/>
      <c r="G43" s="18"/>
      <c r="H43" s="13">
        <v>583</v>
      </c>
    </row>
    <row r="44" spans="2:11" x14ac:dyDescent="0.25">
      <c r="B44" t="s">
        <v>63</v>
      </c>
      <c r="C44">
        <f>C22/C7</f>
        <v>578.5</v>
      </c>
      <c r="D44">
        <f>D22/D7</f>
        <v>400</v>
      </c>
      <c r="E44">
        <f>E22/E7</f>
        <v>414.86666666666667</v>
      </c>
      <c r="G44">
        <f>G22/G7</f>
        <v>398.71428571428572</v>
      </c>
      <c r="H44" s="14">
        <f>AVERAGE(C44:G44)</f>
        <v>448.02023809523814</v>
      </c>
    </row>
  </sheetData>
  <mergeCells count="62">
    <mergeCell ref="B2:B3"/>
    <mergeCell ref="H2:H3"/>
    <mergeCell ref="B4:B5"/>
    <mergeCell ref="C4:C5"/>
    <mergeCell ref="E4:E5"/>
    <mergeCell ref="F4:F5"/>
    <mergeCell ref="G4:G5"/>
    <mergeCell ref="H4:H5"/>
    <mergeCell ref="H9:H10"/>
    <mergeCell ref="C7:C8"/>
    <mergeCell ref="D7:D8"/>
    <mergeCell ref="E7:E8"/>
    <mergeCell ref="F7:F8"/>
    <mergeCell ref="G7:G8"/>
    <mergeCell ref="H7:H8"/>
    <mergeCell ref="C9:C10"/>
    <mergeCell ref="D9:D10"/>
    <mergeCell ref="E9:E10"/>
    <mergeCell ref="F9:F10"/>
    <mergeCell ref="G9:G10"/>
    <mergeCell ref="H14:H15"/>
    <mergeCell ref="C12:C13"/>
    <mergeCell ref="D12:D13"/>
    <mergeCell ref="E12:E13"/>
    <mergeCell ref="F12:F13"/>
    <mergeCell ref="G12:G13"/>
    <mergeCell ref="H12:H13"/>
    <mergeCell ref="C14:C15"/>
    <mergeCell ref="D14:D15"/>
    <mergeCell ref="E14:E15"/>
    <mergeCell ref="F14:F15"/>
    <mergeCell ref="G14:G15"/>
    <mergeCell ref="H22:H23"/>
    <mergeCell ref="C16:C17"/>
    <mergeCell ref="D16:D17"/>
    <mergeCell ref="E16:E17"/>
    <mergeCell ref="F16:F17"/>
    <mergeCell ref="G16:G17"/>
    <mergeCell ref="H16:H17"/>
    <mergeCell ref="C22:C23"/>
    <mergeCell ref="D22:D23"/>
    <mergeCell ref="E22:E23"/>
    <mergeCell ref="F22:F23"/>
    <mergeCell ref="G22:G23"/>
    <mergeCell ref="H27:H28"/>
    <mergeCell ref="C25:C26"/>
    <mergeCell ref="D25:D26"/>
    <mergeCell ref="E25:E26"/>
    <mergeCell ref="F25:F26"/>
    <mergeCell ref="G25:G26"/>
    <mergeCell ref="H25:H26"/>
    <mergeCell ref="B43:G43"/>
    <mergeCell ref="C27:C28"/>
    <mergeCell ref="D27:D28"/>
    <mergeCell ref="E27:E28"/>
    <mergeCell ref="F27:F28"/>
    <mergeCell ref="G27:G28"/>
    <mergeCell ref="B38:G38"/>
    <mergeCell ref="B39:G39"/>
    <mergeCell ref="B40:G40"/>
    <mergeCell ref="B41:G41"/>
    <mergeCell ref="B42:G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838B86-2764-48F6-9636-5AB10C69382D}"/>
</file>

<file path=customXml/itemProps2.xml><?xml version="1.0" encoding="utf-8"?>
<ds:datastoreItem xmlns:ds="http://schemas.openxmlformats.org/officeDocument/2006/customXml" ds:itemID="{E24B6008-A5F5-4552-A1E2-A285E5F35E08}"/>
</file>

<file path=customXml/itemProps3.xml><?xml version="1.0" encoding="utf-8"?>
<ds:datastoreItem xmlns:ds="http://schemas.openxmlformats.org/officeDocument/2006/customXml" ds:itemID="{A0F7F81A-6899-41C0-996B-97B0301B9C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Heat Loads</vt:lpstr>
      <vt:lpstr>PGE Workpaper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 Parker</dc:creator>
  <cp:lastModifiedBy>Asa Parker</cp:lastModifiedBy>
  <dcterms:created xsi:type="dcterms:W3CDTF">2016-05-27T14:42:04Z</dcterms:created>
  <dcterms:modified xsi:type="dcterms:W3CDTF">2016-05-30T13:41:17Z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