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35" windowWidth="15120" windowHeight="7935"/>
  </bookViews>
  <sheets>
    <sheet name="T5HOassumptions EVT2012" sheetId="4" r:id="rId1"/>
    <sheet name="References" sheetId="5" r:id="rId2"/>
    <sheet name="query-MHEVT" sheetId="2" r:id="rId3"/>
    <sheet name="Sheet3" sheetId="3" r:id="rId4"/>
  </sheets>
  <definedNames>
    <definedName name="_xlnm.Print_Area" localSheetId="0">'T5HOassumptions EVT2012'!$B$2:$N$7</definedName>
    <definedName name="REFERENCES">References!$B$2:$M$10</definedName>
    <definedName name="Z_03B93CCF_6975_4D5D_AC9B_D05400C5EAD1_.wvu.Cols" localSheetId="0" hidden="1">'T5HOassumptions EVT2012'!$K:$L</definedName>
    <definedName name="Z_03B93CCF_6975_4D5D_AC9B_D05400C5EAD1_.wvu.PrintArea" localSheetId="0" hidden="1">'T5HOassumptions EVT2012'!$B$2:$N$7</definedName>
    <definedName name="Z_096CEE5A_FAE2_4AA9_B2D1_2200253D3BEE_.wvu.PrintArea" localSheetId="0" hidden="1">'T5HOassumptions EVT2012'!$B$2:$N$7</definedName>
    <definedName name="Z_5A8EF68D_CE60_47E3_B948_6313F53CB994_.wvu.Cols" localSheetId="0" hidden="1">'T5HOassumptions EVT2012'!$K:$L</definedName>
    <definedName name="Z_5A8EF68D_CE60_47E3_B948_6313F53CB994_.wvu.PrintArea" localSheetId="0" hidden="1">'T5HOassumptions EVT2012'!$B$2:$N$7</definedName>
    <definedName name="Z_8ED8E193_9407_41DD_91AE_C1AA28A8367D_.wvu.Cols" localSheetId="0" hidden="1">'T5HOassumptions EVT2012'!$K:$L</definedName>
    <definedName name="Z_8ED8E193_9407_41DD_91AE_C1AA28A8367D_.wvu.PrintArea" localSheetId="0" hidden="1">'T5HOassumptions EVT2012'!$B$2:$N$7</definedName>
    <definedName name="Z_A87E52D3_3961_4054_8724_2A48141B4F8D_.wvu.PrintArea" localSheetId="0" hidden="1">'T5HOassumptions EVT2012'!$B$2:$N$7</definedName>
    <definedName name="Z_DC0840CC_6635_44F8_AFA1_488FAD35514B_.wvu.PrintArea" localSheetId="0" hidden="1">'T5HOassumptions EVT2012'!$B$2:$N$7</definedName>
  </definedNames>
  <calcPr calcId="145621"/>
</workbook>
</file>

<file path=xl/calcChain.xml><?xml version="1.0" encoding="utf-8"?>
<calcChain xmlns="http://schemas.openxmlformats.org/spreadsheetml/2006/main">
  <c r="S7" i="4" l="1"/>
  <c r="S6" i="4"/>
  <c r="S5" i="4"/>
  <c r="S4" i="4"/>
  <c r="N19" i="5" l="1"/>
  <c r="D5" i="4" l="1"/>
  <c r="D6" i="4"/>
  <c r="D7" i="4"/>
  <c r="D4" i="4"/>
  <c r="H7" i="4"/>
  <c r="G5" i="4"/>
  <c r="G6" i="4"/>
  <c r="G7" i="4"/>
  <c r="Y15" i="4"/>
  <c r="X15" i="4"/>
  <c r="W15" i="4"/>
  <c r="V15" i="4"/>
  <c r="U15" i="4"/>
  <c r="T15" i="4"/>
  <c r="S15" i="4"/>
  <c r="R15" i="4"/>
  <c r="L5" i="5"/>
  <c r="K5" i="5"/>
  <c r="E5" i="5"/>
  <c r="L9" i="5"/>
  <c r="E10" i="5"/>
  <c r="AG7" i="4"/>
  <c r="H58" i="5"/>
  <c r="K6" i="5" s="1"/>
  <c r="W7" i="4"/>
  <c r="K3" i="5" l="1"/>
  <c r="K4" i="5"/>
  <c r="L4" i="5"/>
  <c r="L6" i="5"/>
  <c r="L3" i="5"/>
  <c r="E4" i="5"/>
  <c r="E3" i="5"/>
  <c r="G4" i="4" s="1"/>
  <c r="X13" i="4" l="1"/>
  <c r="X14" i="4"/>
  <c r="X12" i="4"/>
  <c r="W12" i="4"/>
  <c r="W13" i="4"/>
  <c r="W14" i="4"/>
  <c r="V13" i="4"/>
  <c r="V14" i="4"/>
  <c r="V12" i="4"/>
  <c r="T13" i="4"/>
  <c r="T14" i="4"/>
  <c r="T12" i="4"/>
  <c r="R13" i="4"/>
  <c r="R14" i="4"/>
  <c r="R12" i="4"/>
  <c r="AG5" i="4"/>
  <c r="Y13" i="4" s="1"/>
  <c r="AG6" i="4"/>
  <c r="Y14" i="4" s="1"/>
  <c r="AG4" i="4"/>
  <c r="Y12" i="4" s="1"/>
  <c r="W5" i="4"/>
  <c r="U13" i="4" s="1"/>
  <c r="W6" i="4"/>
  <c r="U14" i="4" s="1"/>
  <c r="W4" i="4"/>
  <c r="U12" i="4" s="1"/>
  <c r="S13" i="4"/>
  <c r="S14" i="4"/>
  <c r="S12" i="4"/>
  <c r="L7" i="5" l="1"/>
  <c r="L8" i="5"/>
  <c r="E9" i="5"/>
  <c r="L10" i="5"/>
  <c r="Z6" i="4" l="1"/>
  <c r="Q6" i="4"/>
  <c r="I6" i="4"/>
  <c r="M6" i="4" s="1"/>
  <c r="H6" i="4"/>
  <c r="Z5" i="4"/>
  <c r="Q5" i="4"/>
  <c r="I5" i="4"/>
  <c r="M5" i="4" s="1"/>
  <c r="H5" i="4"/>
  <c r="Z4" i="4"/>
  <c r="Q4" i="4"/>
  <c r="I4" i="4"/>
  <c r="M4" i="4" s="1"/>
  <c r="H4" i="4"/>
  <c r="Z3" i="4"/>
  <c r="Q3" i="4"/>
</calcChain>
</file>

<file path=xl/sharedStrings.xml><?xml version="1.0" encoding="utf-8"?>
<sst xmlns="http://schemas.openxmlformats.org/spreadsheetml/2006/main" count="194" uniqueCount="142">
  <si>
    <t>Baseline Description</t>
  </si>
  <si>
    <t>Measure Cost</t>
  </si>
  <si>
    <t>200 Watt Pulse Start Metal-Halide</t>
  </si>
  <si>
    <t>3-Lamp T5 High-Bay</t>
  </si>
  <si>
    <t>4-Lamp T5 High-Bay</t>
  </si>
  <si>
    <t>6-Lamp T5 High-Bay</t>
  </si>
  <si>
    <t>EE Lamp Cost</t>
  </si>
  <si>
    <t>EE Lamp Life (hrs)</t>
  </si>
  <si>
    <t>EE Lamp Rep. Labor Cost per lamp</t>
  </si>
  <si>
    <t>EE Ballast Cost</t>
  </si>
  <si>
    <t>EE Ballast Life (hrs)</t>
  </si>
  <si>
    <t>EE Ballast Rep. Labor Cost</t>
  </si>
  <si>
    <t>Base Lamp Life (hrs)</t>
  </si>
  <si>
    <t># Base Ballasts</t>
  </si>
  <si>
    <t>EE Measure Description</t>
  </si>
  <si>
    <r>
      <t>Watts</t>
    </r>
    <r>
      <rPr>
        <vertAlign val="subscript"/>
        <sz val="12"/>
        <rFont val="Calibri"/>
        <family val="2"/>
        <scheme val="minor"/>
      </rPr>
      <t>EE</t>
    </r>
  </si>
  <si>
    <r>
      <t>Watts</t>
    </r>
    <r>
      <rPr>
        <vertAlign val="subscript"/>
        <sz val="12"/>
        <rFont val="Calibri"/>
        <family val="2"/>
        <scheme val="minor"/>
      </rPr>
      <t>BASE</t>
    </r>
  </si>
  <si>
    <r>
      <t>Watts</t>
    </r>
    <r>
      <rPr>
        <vertAlign val="subscript"/>
        <sz val="12"/>
        <rFont val="Calibri"/>
        <family val="2"/>
        <scheme val="minor"/>
      </rPr>
      <t>SAVE</t>
    </r>
  </si>
  <si>
    <t>Bi-Level / Dimming Savings Assumptions</t>
  </si>
  <si>
    <t>Bi-Level / Dimming Bonus Factor (BDF)</t>
  </si>
  <si>
    <t>Bi-Level / Dimming Cost</t>
  </si>
  <si>
    <t>Measure Code</t>
  </si>
  <si>
    <t>50% Power, 20% of Time</t>
  </si>
  <si>
    <t>LFHST5HB</t>
  </si>
  <si>
    <t>320 Watt Pulse Start Metal-Halide</t>
  </si>
  <si>
    <t>T5HO New and Baseline Assumptions</t>
  </si>
  <si>
    <t>T5 HO Component Costs and Lifetimes</t>
  </si>
  <si>
    <t>400 Watt Pulse Start Metal-Halide</t>
  </si>
  <si>
    <t>Double values for 3-Lamp T5HO High-Bay</t>
  </si>
  <si>
    <t>6-Lamp T5HO High-Bay</t>
  </si>
  <si>
    <t>Philips Advance ballast IOP4PSP542LSG@120V, (1) ballast, (4) F54T5/HO lamps</t>
  </si>
  <si>
    <t>4-Lamp T5HO High-Bay</t>
  </si>
  <si>
    <t>http://download.p4c.philips.com/l4b/9/927993184022_na/927993184022_na_pss_aenus.pdf</t>
  </si>
  <si>
    <t>Philips Advance ballast IOP4PSP542LSG@120V, (1) ballast, (3) F54T5/HO lamps</t>
  </si>
  <si>
    <t>3-Lamp T5HO High-Bay</t>
  </si>
  <si>
    <t>System Lumens</t>
  </si>
  <si>
    <t>Fixture Efficiency</t>
  </si>
  <si>
    <t>Ballast Factor</t>
  </si>
  <si>
    <t>Mean Lamp Lumens</t>
  </si>
  <si>
    <t>Lamp Quantity</t>
  </si>
  <si>
    <t>Wattage Link</t>
  </si>
  <si>
    <t>Wattage Reference</t>
  </si>
  <si>
    <t>Input Watts</t>
  </si>
  <si>
    <t>Measure</t>
  </si>
  <si>
    <t>Ref Number</t>
  </si>
  <si>
    <t>Total Lamp Replacement Cost</t>
  </si>
  <si>
    <t>Total Ballast Replacement Cost</t>
  </si>
  <si>
    <t>Lamp Life (hrs)</t>
  </si>
  <si>
    <t>Ballast Life (hrs)</t>
  </si>
  <si>
    <t>MH 200 W CWA Pulse Start</t>
  </si>
  <si>
    <t>MTH</t>
  </si>
  <si>
    <t>LFHHDMHP</t>
  </si>
  <si>
    <t>Metal Halide</t>
  </si>
  <si>
    <t>Pulse Start</t>
  </si>
  <si>
    <t>N/A</t>
  </si>
  <si>
    <t>MH 250 W Normal Start</t>
  </si>
  <si>
    <t>N</t>
  </si>
  <si>
    <t>Y</t>
  </si>
  <si>
    <t>Interior (Heat &amp; Cool)</t>
  </si>
  <si>
    <t>Pulse Start Metal Halide Fixture with single 200 watt lamp</t>
  </si>
  <si>
    <t>MH 320 W CWA Pulse Start</t>
  </si>
  <si>
    <t>MH 360 W Normal Start</t>
  </si>
  <si>
    <t>Pulse Start Metal Halide Fixture with single 320 watt lamp</t>
  </si>
  <si>
    <t>MH 400 W CWA Pulse Start</t>
  </si>
  <si>
    <t>MH 400 W Normal Start</t>
  </si>
  <si>
    <t>Pulse Start Metal Halide Fixture with single 400 watt lamp</t>
  </si>
  <si>
    <t>Measure Description</t>
  </si>
  <si>
    <t>Index</t>
  </si>
  <si>
    <t>Measure Type</t>
  </si>
  <si>
    <t>Lamp Type</t>
  </si>
  <si>
    <t>Ballast Type</t>
  </si>
  <si>
    <t>Lamps / Fixture</t>
  </si>
  <si>
    <t>Lamp Length (inches)</t>
  </si>
  <si>
    <t>Watts Per Fixture</t>
  </si>
  <si>
    <t>Lumens Per Watt</t>
  </si>
  <si>
    <t>Unadjusted Lamp Life (hours) - Instant Start</t>
  </si>
  <si>
    <t xml:space="preserve">Unadjusted Lamp Life (hours) - Rapid Start </t>
  </si>
  <si>
    <t>Total Lamp Replacement Cost (per fixt. w/ labor)</t>
  </si>
  <si>
    <t>Ballast Life (hours)</t>
  </si>
  <si>
    <t>Total Ballast Replacement Cost (per fixt. w/ labor)</t>
  </si>
  <si>
    <t>Base Fixture Description</t>
  </si>
  <si>
    <t>Incremental Installed Cost</t>
  </si>
  <si>
    <t>Default EVT Incentive</t>
  </si>
  <si>
    <t>Equipment Life (Analysis Period)</t>
  </si>
  <si>
    <t>Baseline Retirement Year</t>
  </si>
  <si>
    <t>New Baseline Wattage</t>
  </si>
  <si>
    <t>Use Hours Adjustment (Y/N)?</t>
  </si>
  <si>
    <t>Use Maintenance Calculation (Y/N)?</t>
  </si>
  <si>
    <t>Default Load Shape</t>
  </si>
  <si>
    <t>Default Heating / Cooling</t>
  </si>
  <si>
    <t>Default Operating Hours</t>
  </si>
  <si>
    <t>Lighting Controls Percent Reduction</t>
  </si>
  <si>
    <t>Cx Adjustment</t>
  </si>
  <si>
    <t>In Service Rate</t>
  </si>
  <si>
    <t>Contract Description</t>
  </si>
  <si>
    <t>Lamp Purchase Cost</t>
  </si>
  <si>
    <t>Lamp Labor</t>
  </si>
  <si>
    <t>Lamp Disposal Cost</t>
  </si>
  <si>
    <t>Total Ballast Cost</t>
  </si>
  <si>
    <t>Ballast Labor</t>
  </si>
  <si>
    <t>Ballast Dispsal Cost</t>
  </si>
  <si>
    <t>Maintenance Adjustment</t>
  </si>
  <si>
    <t>Baseline valid?</t>
  </si>
  <si>
    <t>Lamp Wattage</t>
  </si>
  <si>
    <t>http://assets.sylvania.com/assets/documents/HID_PIB4.8dbc6ea4-592a-48d8-9034-5702a6ea48ec.pdf</t>
  </si>
  <si>
    <t>Lamp and Lumen Link</t>
  </si>
  <si>
    <t>Lamp, Lumen, Ballast, Fixture References</t>
  </si>
  <si>
    <r>
      <t>Total Lamp Replacement Cost</t>
    </r>
    <r>
      <rPr>
        <b/>
        <sz val="12"/>
        <rFont val="Calibri"/>
        <family val="2"/>
        <scheme val="minor"/>
      </rPr>
      <t>*</t>
    </r>
  </si>
  <si>
    <r>
      <t># Base Lamps</t>
    </r>
    <r>
      <rPr>
        <b/>
        <sz val="12"/>
        <rFont val="Calibri"/>
        <family val="2"/>
        <scheme val="minor"/>
      </rPr>
      <t>*</t>
    </r>
  </si>
  <si>
    <r>
      <t>Base Lamp Cost</t>
    </r>
    <r>
      <rPr>
        <b/>
        <sz val="12"/>
        <rFont val="Calibri"/>
        <family val="2"/>
        <scheme val="minor"/>
      </rPr>
      <t>*</t>
    </r>
  </si>
  <si>
    <r>
      <t>Base Lamp Rep. Labor Cost</t>
    </r>
    <r>
      <rPr>
        <b/>
        <sz val="12"/>
        <rFont val="Calibri"/>
        <family val="2"/>
        <scheme val="minor"/>
      </rPr>
      <t>*</t>
    </r>
  </si>
  <si>
    <r>
      <t>Base Ballast Life (hrs)</t>
    </r>
    <r>
      <rPr>
        <b/>
        <sz val="12"/>
        <rFont val="Calibri"/>
        <family val="2"/>
        <scheme val="minor"/>
      </rPr>
      <t>*</t>
    </r>
  </si>
  <si>
    <t>Total Ballast Replacement Cost*</t>
  </si>
  <si>
    <t>Base Ballast Cost*</t>
  </si>
  <si>
    <r>
      <t>Baseline</t>
    </r>
    <r>
      <rPr>
        <b/>
        <sz val="9"/>
        <color theme="1"/>
        <rFont val="Arial"/>
        <family val="2"/>
      </rPr>
      <t>*</t>
    </r>
  </si>
  <si>
    <r>
      <t>EE Measure</t>
    </r>
    <r>
      <rPr>
        <b/>
        <sz val="9"/>
        <color theme="1"/>
        <rFont val="Arial"/>
        <family val="2"/>
      </rPr>
      <t>*</t>
    </r>
  </si>
  <si>
    <r>
      <t>Base Ballast Rep. Labor Cost</t>
    </r>
    <r>
      <rPr>
        <b/>
        <sz val="12"/>
        <rFont val="Calibri"/>
        <family val="2"/>
        <scheme val="minor"/>
      </rPr>
      <t>*</t>
    </r>
  </si>
  <si>
    <t>http://www.visual-3d.com/tools/PhotometricViewer/default.aspx</t>
  </si>
  <si>
    <t>200 Watt</t>
  </si>
  <si>
    <t>400 Watt</t>
  </si>
  <si>
    <t>http://www.visual-3d.com/tools/PhotometricViewer/default.aspx?id=13791</t>
  </si>
  <si>
    <t>http://www.visual-3d.com/tools/PhotometricViewer/default.aspx?id=13813</t>
  </si>
  <si>
    <t>350 Watt</t>
  </si>
  <si>
    <t xml:space="preserve">Average </t>
  </si>
  <si>
    <t>http://www.visual-3d.com/tools/PhotometricViewer/default.aspx?id=13826</t>
  </si>
  <si>
    <r>
      <rPr>
        <b/>
        <sz val="10"/>
        <rFont val="Calibri"/>
        <family val="2"/>
        <scheme val="minor"/>
      </rPr>
      <t>Fixture Efficiency</t>
    </r>
    <r>
      <rPr>
        <sz val="10"/>
        <rFont val="Calibri"/>
        <family val="2"/>
        <scheme val="minor"/>
      </rPr>
      <t xml:space="preserve"> per Acuity Brands photometric files below </t>
    </r>
    <r>
      <rPr>
        <b/>
        <sz val="12"/>
        <rFont val="Calibri"/>
        <family val="2"/>
        <scheme val="minor"/>
      </rPr>
      <t>2</t>
    </r>
  </si>
  <si>
    <t>8-Lamp T5 High-Bay</t>
  </si>
  <si>
    <t>http://www.visual-3d.com/tools/PhotometricViewer/default.aspx?id=13784</t>
  </si>
  <si>
    <t>1000 Watt</t>
  </si>
  <si>
    <t>Note: 320 Watt and 750 Watt info not available</t>
  </si>
  <si>
    <t>750 Watt Pulse Start Metal Halid</t>
  </si>
  <si>
    <r>
      <rPr>
        <b/>
        <sz val="10"/>
        <rFont val="Calibri"/>
        <family val="2"/>
        <scheme val="minor"/>
      </rPr>
      <t>Mean lumens</t>
    </r>
    <r>
      <rPr>
        <sz val="10"/>
        <rFont val="Calibri"/>
        <family val="2"/>
        <scheme val="minor"/>
      </rPr>
      <t xml:space="preserve"> per Philips F54T5/HO lamp; </t>
    </r>
    <r>
      <rPr>
        <b/>
        <sz val="10"/>
        <rFont val="Calibri"/>
        <family val="2"/>
        <scheme val="minor"/>
      </rPr>
      <t xml:space="preserve">ballast factor </t>
    </r>
    <r>
      <rPr>
        <sz val="10"/>
        <rFont val="Calibri"/>
        <family val="2"/>
        <scheme val="minor"/>
      </rPr>
      <t xml:space="preserve">per ballast spec sheet; </t>
    </r>
    <r>
      <rPr>
        <b/>
        <sz val="10"/>
        <rFont val="Calibri"/>
        <family val="2"/>
        <scheme val="minor"/>
      </rPr>
      <t>fixture efficiency</t>
    </r>
    <r>
      <rPr>
        <sz val="10"/>
        <rFont val="Calibri"/>
        <family val="2"/>
        <scheme val="minor"/>
      </rPr>
      <t xml:space="preserve"> as specified on Rx form</t>
    </r>
  </si>
  <si>
    <t>http://www.lighting.philips.com/us_en/connect/tools_literature/downloads/EL-2157-C.pdf</t>
  </si>
  <si>
    <t>8-Lamp T5HO High-Bay</t>
  </si>
  <si>
    <t>Double values for 4-Lamp T5HO High-Bay</t>
  </si>
  <si>
    <t>750 Watt Pulse Start Metal-Halide</t>
  </si>
  <si>
    <t>http://unvlt.com/pdf/literature/flyers/PSMH-Flyer.pdf</t>
  </si>
  <si>
    <t xml:space="preserve">EISA 2007 requirement of 88% PSMH ballast efficiency for 150-500W lamps </t>
  </si>
  <si>
    <r>
      <t>Base Cost</t>
    </r>
    <r>
      <rPr>
        <b/>
        <sz val="12"/>
        <rFont val="Calibri"/>
        <family val="2"/>
        <scheme val="minor"/>
      </rPr>
      <t>*</t>
    </r>
  </si>
  <si>
    <r>
      <t>EE Cost</t>
    </r>
    <r>
      <rPr>
        <b/>
        <sz val="12"/>
        <rFont val="Calibri"/>
        <family val="2"/>
        <scheme val="minor"/>
      </rPr>
      <t>*</t>
    </r>
  </si>
  <si>
    <r>
      <t xml:space="preserve"> </t>
    </r>
    <r>
      <rPr>
        <sz val="12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Baseline and efficient measure cost data comes from lighting suppliers, past Efficiency Vermont projects, and professional judgment.</t>
    </r>
  </si>
  <si>
    <r>
      <rPr>
        <b/>
        <sz val="10"/>
        <rFont val="Calibri"/>
        <family val="2"/>
        <scheme val="minor"/>
      </rPr>
      <t>Mean lumens and Lamp Life</t>
    </r>
    <r>
      <rPr>
        <sz val="10"/>
        <rFont val="Calibri"/>
        <family val="2"/>
        <scheme val="minor"/>
      </rPr>
      <t xml:space="preserve"> per Sylvania Pulse Start Metal Halide Lamp catalogue page below </t>
    </r>
    <r>
      <rPr>
        <b/>
        <sz val="12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</si>
</sst>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0.000000"/>
    <numFmt numFmtId="167" formatCode="m/d/\ h:mm"/>
    <numFmt numFmtId="168" formatCode="0.0%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2"/>
      <name val="Helv"/>
    </font>
    <font>
      <u/>
      <sz val="10"/>
      <color indexed="12"/>
      <name val="MS Sans Serif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0"/>
      <name val="Arial"/>
      <family val="2"/>
    </font>
    <font>
      <sz val="11"/>
      <color indexed="14"/>
      <name val="Calibri"/>
      <family val="2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Courier New"/>
      <family val="3"/>
    </font>
    <font>
      <sz val="14"/>
      <color indexed="16"/>
      <name val="Times New Roman"/>
      <family val="1"/>
      <charset val="204"/>
    </font>
    <font>
      <sz val="14"/>
      <color indexed="16"/>
      <name val="Times New Roman"/>
      <family val="1"/>
    </font>
    <font>
      <sz val="7"/>
      <name val="Arial"/>
      <family val="2"/>
    </font>
    <font>
      <b/>
      <sz val="12"/>
      <name val="Times New Roman"/>
      <family val="1"/>
    </font>
    <font>
      <b/>
      <sz val="10"/>
      <color indexed="9"/>
      <name val="Arial"/>
      <family val="2"/>
    </font>
    <font>
      <u/>
      <sz val="10"/>
      <color indexed="12"/>
      <name val="Arial"/>
      <family val="2"/>
      <charset val="204"/>
    </font>
    <font>
      <u/>
      <sz val="10"/>
      <color indexed="12"/>
      <name val="Arial"/>
      <family val="2"/>
    </font>
    <font>
      <u/>
      <sz val="10"/>
      <color indexed="12"/>
      <name val="Arial Narrow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7"/>
      <name val="Small Fonts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72"/>
      <name val="MS Sans Serif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34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0"/>
      <name val="LinePrinter"/>
    </font>
    <font>
      <sz val="12"/>
      <name val="Times New Roman"/>
      <family val="1"/>
      <charset val="204"/>
    </font>
    <font>
      <b/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19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33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2" borderId="27" applyNumberFormat="0" applyAlignment="0" applyProtection="0"/>
    <xf numFmtId="0" fontId="21" fillId="16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7" fillId="3" borderId="27" applyNumberFormat="0" applyAlignment="0" applyProtection="0"/>
    <xf numFmtId="0" fontId="28" fillId="0" borderId="32" applyNumberFormat="0" applyFill="0" applyAlignment="0" applyProtection="0"/>
    <xf numFmtId="0" fontId="29" fillId="8" borderId="0" applyNumberFormat="0" applyBorder="0" applyAlignment="0" applyProtection="0"/>
    <xf numFmtId="165" fontId="13" fillId="0" borderId="0"/>
    <xf numFmtId="0" fontId="1" fillId="4" borderId="33" applyNumberFormat="0" applyFont="0" applyAlignment="0" applyProtection="0"/>
    <xf numFmtId="0" fontId="30" fillId="2" borderId="34" applyNumberFormat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2" borderId="27" applyNumberFormat="0" applyAlignment="0" applyProtection="0"/>
    <xf numFmtId="0" fontId="21" fillId="16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7" fillId="3" borderId="27" applyNumberFormat="0" applyAlignment="0" applyProtection="0"/>
    <xf numFmtId="0" fontId="28" fillId="0" borderId="32" applyNumberFormat="0" applyFill="0" applyAlignment="0" applyProtection="0"/>
    <xf numFmtId="0" fontId="29" fillId="8" borderId="0" applyNumberFormat="0" applyBorder="0" applyAlignment="0" applyProtection="0"/>
    <xf numFmtId="0" fontId="1" fillId="4" borderId="33" applyNumberFormat="0" applyFont="0" applyAlignment="0" applyProtection="0"/>
    <xf numFmtId="0" fontId="30" fillId="2" borderId="34" applyNumberFormat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0" fontId="35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43" applyNumberFormat="0" applyFill="0" applyAlignment="0" applyProtection="0"/>
    <xf numFmtId="0" fontId="1" fillId="4" borderId="41" applyNumberFormat="0" applyFont="0" applyAlignment="0" applyProtection="0"/>
    <xf numFmtId="0" fontId="20" fillId="2" borderId="40" applyNumberFormat="0" applyAlignment="0" applyProtection="0"/>
    <xf numFmtId="0" fontId="37" fillId="0" borderId="0" applyNumberFormat="0" applyFill="0" applyBorder="0" applyAlignment="0" applyProtection="0"/>
    <xf numFmtId="0" fontId="30" fillId="2" borderId="42" applyNumberFormat="0" applyAlignment="0" applyProtection="0"/>
    <xf numFmtId="0" fontId="27" fillId="3" borderId="4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34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166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20" borderId="0" applyNumberFormat="0" applyBorder="0" applyAlignment="0" applyProtection="0"/>
    <xf numFmtId="0" fontId="17" fillId="2" borderId="0" applyNumberFormat="0" applyBorder="0" applyAlignment="0" applyProtection="0"/>
    <xf numFmtId="0" fontId="17" fillId="21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20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20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39" fillId="15" borderId="0" applyNumberFormat="0" applyBorder="0" applyAlignment="0" applyProtection="0"/>
    <xf numFmtId="0" fontId="20" fillId="2" borderId="4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" fillId="23" borderId="0" applyNumberFormat="0" applyAlignment="0">
      <alignment horizontal="right"/>
    </xf>
    <xf numFmtId="0" fontId="1" fillId="23" borderId="0" applyNumberFormat="0" applyAlignment="0">
      <alignment horizontal="right"/>
    </xf>
    <xf numFmtId="0" fontId="1" fillId="24" borderId="0" applyNumberFormat="0" applyAlignment="0"/>
    <xf numFmtId="0" fontId="1" fillId="24" borderId="0" applyNumberFormat="0" applyAlignment="0"/>
    <xf numFmtId="14" fontId="45" fillId="18" borderId="0" applyProtection="0"/>
    <xf numFmtId="14" fontId="45" fillId="18" borderId="0" applyProtection="0"/>
    <xf numFmtId="14" fontId="45" fillId="18" borderId="0" applyProtection="0"/>
    <xf numFmtId="14" fontId="45" fillId="18" borderId="0" applyProtection="0"/>
    <xf numFmtId="14" fontId="45" fillId="18" borderId="0" applyProtection="0"/>
    <xf numFmtId="14" fontId="45" fillId="18" borderId="0" applyProtection="0"/>
    <xf numFmtId="14" fontId="46" fillId="18" borderId="0" applyProtection="0"/>
    <xf numFmtId="167" fontId="41" fillId="0" borderId="0"/>
    <xf numFmtId="167" fontId="41" fillId="0" borderId="0"/>
    <xf numFmtId="2" fontId="41" fillId="0" borderId="0">
      <alignment horizontal="center"/>
    </xf>
    <xf numFmtId="2" fontId="41" fillId="0" borderId="0">
      <alignment horizontal="center"/>
    </xf>
    <xf numFmtId="0" fontId="47" fillId="0" borderId="0" applyFont="0" applyFill="0" applyBorder="0" applyAlignment="0" applyProtection="0">
      <alignment horizontal="left"/>
    </xf>
    <xf numFmtId="0" fontId="48" fillId="0" borderId="0">
      <alignment horizontal="center" wrapText="1"/>
    </xf>
    <xf numFmtId="0" fontId="24" fillId="0" borderId="29" applyNumberFormat="0" applyFill="0" applyAlignment="0" applyProtection="0"/>
    <xf numFmtId="0" fontId="49" fillId="25" borderId="39">
      <alignment horizontal="left"/>
    </xf>
    <xf numFmtId="0" fontId="25" fillId="0" borderId="30" applyNumberFormat="0" applyFill="0" applyAlignment="0" applyProtection="0"/>
    <xf numFmtId="0" fontId="49" fillId="25" borderId="39">
      <alignment horizontal="left"/>
    </xf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" fontId="41" fillId="0" borderId="0">
      <alignment horizontal="center"/>
    </xf>
    <xf numFmtId="1" fontId="41" fillId="0" borderId="0">
      <alignment horizontal="center"/>
    </xf>
    <xf numFmtId="0" fontId="29" fillId="4" borderId="0" applyNumberFormat="0" applyBorder="0" applyAlignment="0" applyProtection="0"/>
    <xf numFmtId="37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Fill="0" applyBorder="0"/>
    <xf numFmtId="0" fontId="40" fillId="0" borderId="0" applyFill="0" applyBorder="0"/>
    <xf numFmtId="0" fontId="40" fillId="0" borderId="0" applyFill="0" applyBorder="0"/>
    <xf numFmtId="0" fontId="40" fillId="0" borderId="0" applyFill="0" applyBorder="0"/>
    <xf numFmtId="0" fontId="40" fillId="0" borderId="0" applyFill="0" applyBorder="0"/>
    <xf numFmtId="0" fontId="40" fillId="0" borderId="0" applyFill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43" fillId="0" borderId="0"/>
    <xf numFmtId="0" fontId="60" fillId="0" borderId="0"/>
    <xf numFmtId="0" fontId="6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6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5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6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" fillId="0" borderId="0"/>
    <xf numFmtId="0" fontId="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64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9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65" fillId="8" borderId="41" applyNumberFormat="0" applyFont="0" applyAlignment="0" applyProtection="0"/>
    <xf numFmtId="0" fontId="1" fillId="4" borderId="41" applyNumberFormat="0" applyFont="0" applyAlignment="0" applyProtection="0"/>
    <xf numFmtId="0" fontId="30" fillId="2" borderId="42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57" fillId="0" borderId="0">
      <alignment vertical="top"/>
    </xf>
    <xf numFmtId="0" fontId="31" fillId="0" borderId="0" applyNumberFormat="0" applyFill="0" applyBorder="0" applyAlignment="0" applyProtection="0"/>
    <xf numFmtId="0" fontId="32" fillId="0" borderId="43" applyNumberFormat="0" applyFill="0" applyAlignment="0" applyProtection="0"/>
    <xf numFmtId="165" fontId="66" fillId="0" borderId="0">
      <alignment horizontal="left"/>
    </xf>
    <xf numFmtId="165" fontId="67" fillId="0" borderId="0">
      <alignment vertical="top" wrapText="1"/>
    </xf>
    <xf numFmtId="165" fontId="67" fillId="0" borderId="0">
      <alignment vertical="top" wrapText="1"/>
    </xf>
    <xf numFmtId="165" fontId="67" fillId="0" borderId="0">
      <alignment vertical="top" wrapText="1"/>
    </xf>
    <xf numFmtId="165" fontId="67" fillId="0" borderId="0">
      <alignment vertical="top" wrapText="1"/>
    </xf>
    <xf numFmtId="165" fontId="67" fillId="0" borderId="0">
      <alignment vertical="top" wrapText="1"/>
    </xf>
    <xf numFmtId="165" fontId="67" fillId="0" borderId="0">
      <alignment vertical="top" wrapText="1"/>
    </xf>
    <xf numFmtId="165" fontId="41" fillId="0" borderId="0">
      <alignment vertical="top" wrapText="1"/>
    </xf>
    <xf numFmtId="0" fontId="27" fillId="3" borderId="40" applyNumberFormat="0" applyAlignment="0" applyProtection="0"/>
    <xf numFmtId="0" fontId="1" fillId="4" borderId="41" applyNumberFormat="0" applyFont="0" applyAlignment="0" applyProtection="0"/>
    <xf numFmtId="0" fontId="20" fillId="2" borderId="44" applyNumberFormat="0" applyAlignment="0" applyProtection="0"/>
    <xf numFmtId="0" fontId="65" fillId="8" borderId="51" applyNumberFormat="0" applyFont="0" applyAlignment="0" applyProtection="0"/>
    <xf numFmtId="0" fontId="1" fillId="4" borderId="45" applyNumberFormat="0" applyFont="0" applyAlignment="0" applyProtection="0"/>
    <xf numFmtId="0" fontId="27" fillId="3" borderId="44" applyNumberFormat="0" applyAlignment="0" applyProtection="0"/>
    <xf numFmtId="0" fontId="1" fillId="4" borderId="51" applyNumberFormat="0" applyFont="0" applyAlignment="0" applyProtection="0"/>
    <xf numFmtId="0" fontId="32" fillId="0" borderId="47" applyNumberFormat="0" applyFill="0" applyAlignment="0" applyProtection="0"/>
    <xf numFmtId="0" fontId="30" fillId="2" borderId="46" applyNumberFormat="0" applyAlignment="0" applyProtection="0"/>
    <xf numFmtId="0" fontId="1" fillId="4" borderId="45" applyNumberFormat="0" applyFont="0" applyAlignment="0" applyProtection="0"/>
    <xf numFmtId="0" fontId="27" fillId="3" borderId="44" applyNumberFormat="0" applyAlignment="0" applyProtection="0"/>
    <xf numFmtId="0" fontId="20" fillId="2" borderId="44" applyNumberFormat="0" applyAlignment="0" applyProtection="0"/>
    <xf numFmtId="0" fontId="30" fillId="2" borderId="52" applyNumberFormat="0" applyAlignment="0" applyProtection="0"/>
    <xf numFmtId="0" fontId="65" fillId="8" borderId="45" applyNumberFormat="0" applyFont="0" applyAlignment="0" applyProtection="0"/>
    <xf numFmtId="0" fontId="1" fillId="4" borderId="45" applyNumberFormat="0" applyFont="0" applyAlignment="0" applyProtection="0"/>
    <xf numFmtId="0" fontId="30" fillId="2" borderId="46" applyNumberFormat="0" applyAlignment="0" applyProtection="0"/>
    <xf numFmtId="0" fontId="32" fillId="0" borderId="47" applyNumberFormat="0" applyFill="0" applyAlignment="0" applyProtection="0"/>
    <xf numFmtId="0" fontId="1" fillId="4" borderId="48" applyNumberFormat="0" applyFont="0" applyAlignment="0" applyProtection="0"/>
    <xf numFmtId="0" fontId="65" fillId="8" borderId="48" applyNumberFormat="0" applyFont="0" applyAlignment="0" applyProtection="0"/>
    <xf numFmtId="0" fontId="1" fillId="4" borderId="48" applyNumberFormat="0" applyFont="0" applyAlignment="0" applyProtection="0"/>
    <xf numFmtId="0" fontId="30" fillId="2" borderId="49" applyNumberFormat="0" applyAlignment="0" applyProtection="0"/>
    <xf numFmtId="0" fontId="32" fillId="0" borderId="50" applyNumberFormat="0" applyFill="0" applyAlignment="0" applyProtection="0"/>
    <xf numFmtId="0" fontId="30" fillId="2" borderId="49" applyNumberFormat="0" applyAlignment="0" applyProtection="0"/>
    <xf numFmtId="0" fontId="1" fillId="4" borderId="48" applyNumberFormat="0" applyFont="0" applyAlignment="0" applyProtection="0"/>
    <xf numFmtId="0" fontId="32" fillId="0" borderId="50" applyNumberFormat="0" applyFill="0" applyAlignment="0" applyProtection="0"/>
    <xf numFmtId="0" fontId="32" fillId="0" borderId="53" applyNumberFormat="0" applyFill="0" applyAlignment="0" applyProtection="0"/>
    <xf numFmtId="9" fontId="9" fillId="0" borderId="0" applyFont="0" applyFill="0" applyBorder="0" applyAlignment="0" applyProtection="0"/>
    <xf numFmtId="0" fontId="1" fillId="4" borderId="51" applyNumberFormat="0" applyFont="0" applyAlignment="0" applyProtection="0"/>
    <xf numFmtId="0" fontId="30" fillId="2" borderId="52" applyNumberFormat="0" applyAlignment="0" applyProtection="0"/>
    <xf numFmtId="0" fontId="32" fillId="0" borderId="53" applyNumberFormat="0" applyFill="0" applyAlignment="0" applyProtection="0"/>
    <xf numFmtId="0" fontId="1" fillId="4" borderId="51" applyNumberFormat="0" applyFont="0" applyAlignment="0" applyProtection="0"/>
    <xf numFmtId="0" fontId="20" fillId="2" borderId="58" applyNumberFormat="0" applyAlignment="0" applyProtection="0"/>
    <xf numFmtId="0" fontId="49" fillId="25" borderId="57">
      <alignment horizontal="left"/>
    </xf>
    <xf numFmtId="0" fontId="49" fillId="25" borderId="57">
      <alignment horizontal="left"/>
    </xf>
    <xf numFmtId="0" fontId="65" fillId="8" borderId="59" applyNumberFormat="0" applyFont="0" applyAlignment="0" applyProtection="0"/>
    <xf numFmtId="0" fontId="1" fillId="4" borderId="59" applyNumberFormat="0" applyFont="0" applyAlignment="0" applyProtection="0"/>
    <xf numFmtId="0" fontId="30" fillId="2" borderId="60" applyNumberFormat="0" applyAlignment="0" applyProtection="0"/>
    <xf numFmtId="0" fontId="32" fillId="0" borderId="61" applyNumberFormat="0" applyFill="0" applyAlignment="0" applyProtection="0"/>
  </cellStyleXfs>
  <cellXfs count="21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2" fillId="0" borderId="5" xfId="1" applyFont="1" applyBorder="1" applyAlignment="1"/>
    <xf numFmtId="0" fontId="5" fillId="0" borderId="6" xfId="1" applyFont="1" applyFill="1" applyBorder="1" applyAlignment="1">
      <alignment horizontal="center" wrapText="1"/>
    </xf>
    <xf numFmtId="0" fontId="2" fillId="0" borderId="0" xfId="1" applyFont="1" applyAlignment="1"/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2" fontId="5" fillId="0" borderId="8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2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vertical="center" wrapText="1"/>
    </xf>
    <xf numFmtId="164" fontId="5" fillId="0" borderId="13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horizontal="center" vertical="center" wrapText="1"/>
    </xf>
    <xf numFmtId="9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10" fillId="0" borderId="0" xfId="0" applyFont="1"/>
    <xf numFmtId="0" fontId="12" fillId="0" borderId="23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3" fontId="12" fillId="0" borderId="6" xfId="3" applyNumberFormat="1" applyFont="1" applyBorder="1" applyAlignment="1">
      <alignment horizontal="center" vertical="center"/>
    </xf>
    <xf numFmtId="164" fontId="12" fillId="0" borderId="6" xfId="4" applyNumberFormat="1" applyFont="1" applyBorder="1" applyAlignment="1">
      <alignment horizontal="center" vertical="center"/>
    </xf>
    <xf numFmtId="0" fontId="16" fillId="0" borderId="0" xfId="1" applyFont="1" applyFill="1" applyBorder="1"/>
    <xf numFmtId="0" fontId="16" fillId="0" borderId="0" xfId="1" applyFont="1" applyBorder="1" applyProtection="1"/>
    <xf numFmtId="0" fontId="16" fillId="0" borderId="0" xfId="1" applyFont="1" applyProtection="1"/>
    <xf numFmtId="165" fontId="16" fillId="0" borderId="0" xfId="44" applyFont="1" applyBorder="1" applyProtection="1"/>
    <xf numFmtId="0" fontId="16" fillId="0" borderId="0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horizontal="left"/>
    </xf>
    <xf numFmtId="165" fontId="16" fillId="0" borderId="0" xfId="44" applyFont="1" applyBorder="1" applyAlignment="1" applyProtection="1">
      <alignment horizontal="center"/>
    </xf>
    <xf numFmtId="3" fontId="16" fillId="0" borderId="0" xfId="1" applyNumberFormat="1" applyFont="1" applyBorder="1" applyProtection="1"/>
    <xf numFmtId="7" fontId="16" fillId="0" borderId="0" xfId="32" applyNumberFormat="1" applyFont="1" applyBorder="1" applyProtection="1"/>
    <xf numFmtId="4" fontId="16" fillId="0" borderId="0" xfId="1" applyNumberFormat="1" applyFont="1" applyFill="1" applyBorder="1" applyProtection="1"/>
    <xf numFmtId="165" fontId="16" fillId="0" borderId="0" xfId="1" applyNumberFormat="1" applyFont="1" applyBorder="1" applyAlignment="1" applyProtection="1">
      <alignment horizontal="center"/>
    </xf>
    <xf numFmtId="0" fontId="16" fillId="0" borderId="0" xfId="1" applyFont="1" applyFill="1" applyBorder="1" applyAlignment="1">
      <alignment horizontal="left"/>
    </xf>
    <xf numFmtId="0" fontId="16" fillId="0" borderId="0" xfId="1" applyFont="1" applyBorder="1" applyAlignment="1" applyProtection="1"/>
    <xf numFmtId="9" fontId="16" fillId="0" borderId="0" xfId="1" applyNumberFormat="1" applyFont="1" applyBorder="1" applyAlignment="1" applyProtection="1"/>
    <xf numFmtId="9" fontId="16" fillId="0" borderId="0" xfId="1" applyNumberFormat="1" applyFont="1" applyBorder="1" applyAlignment="1" applyProtection="1">
      <alignment horizontal="left"/>
    </xf>
    <xf numFmtId="0" fontId="16" fillId="18" borderId="22" xfId="1" applyFont="1" applyFill="1" applyBorder="1" applyProtection="1"/>
    <xf numFmtId="0" fontId="16" fillId="0" borderId="0" xfId="1" applyFont="1" applyFill="1" applyProtection="1"/>
    <xf numFmtId="165" fontId="16" fillId="0" borderId="0" xfId="44" applyFont="1" applyFill="1" applyBorder="1" applyAlignment="1" applyProtection="1">
      <alignment horizontal="center"/>
    </xf>
    <xf numFmtId="3" fontId="16" fillId="0" borderId="0" xfId="1" applyNumberFormat="1" applyFont="1" applyFill="1" applyBorder="1" applyProtection="1"/>
    <xf numFmtId="0" fontId="16" fillId="0" borderId="21" xfId="1" applyFont="1" applyFill="1" applyBorder="1" applyProtection="1"/>
    <xf numFmtId="165" fontId="16" fillId="0" borderId="0" xfId="44" applyFont="1" applyFill="1" applyBorder="1" applyProtection="1"/>
    <xf numFmtId="0" fontId="16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Fill="1" applyBorder="1" applyProtection="1"/>
    <xf numFmtId="2" fontId="16" fillId="0" borderId="0" xfId="1" applyNumberFormat="1" applyFont="1" applyFill="1" applyProtection="1"/>
    <xf numFmtId="0" fontId="16" fillId="19" borderId="0" xfId="1" applyFont="1" applyFill="1" applyBorder="1" applyProtection="1"/>
    <xf numFmtId="4" fontId="16" fillId="0" borderId="0" xfId="106" applyNumberFormat="1" applyFont="1" applyFill="1" applyBorder="1" applyProtection="1">
      <protection locked="0"/>
    </xf>
    <xf numFmtId="0" fontId="15" fillId="18" borderId="36" xfId="1" applyFont="1" applyFill="1" applyBorder="1" applyAlignment="1" applyProtection="1">
      <alignment horizontal="center" wrapText="1"/>
    </xf>
    <xf numFmtId="0" fontId="15" fillId="18" borderId="37" xfId="1" applyFont="1" applyFill="1" applyBorder="1" applyAlignment="1" applyProtection="1">
      <alignment horizontal="center" wrapText="1"/>
    </xf>
    <xf numFmtId="0" fontId="15" fillId="18" borderId="37" xfId="1" applyFont="1" applyFill="1" applyBorder="1" applyAlignment="1" applyProtection="1">
      <alignment horizontal="left" wrapText="1"/>
    </xf>
    <xf numFmtId="3" fontId="15" fillId="18" borderId="37" xfId="1" applyNumberFormat="1" applyFont="1" applyFill="1" applyBorder="1" applyAlignment="1" applyProtection="1">
      <alignment horizontal="center" wrapText="1"/>
    </xf>
    <xf numFmtId="4" fontId="15" fillId="18" borderId="37" xfId="1" applyNumberFormat="1" applyFont="1" applyFill="1" applyBorder="1" applyAlignment="1" applyProtection="1">
      <alignment horizontal="center" wrapText="1"/>
    </xf>
    <xf numFmtId="0" fontId="15" fillId="18" borderId="38" xfId="1" applyFont="1" applyFill="1" applyBorder="1" applyAlignment="1" applyProtection="1">
      <alignment horizontal="center" wrapText="1"/>
    </xf>
    <xf numFmtId="0" fontId="15" fillId="18" borderId="38" xfId="1" applyFont="1" applyFill="1" applyBorder="1" applyAlignment="1" applyProtection="1">
      <alignment horizontal="left" wrapText="1"/>
    </xf>
    <xf numFmtId="9" fontId="15" fillId="18" borderId="38" xfId="1" applyNumberFormat="1" applyFont="1" applyFill="1" applyBorder="1" applyAlignment="1" applyProtection="1">
      <alignment horizontal="center" wrapText="1"/>
    </xf>
    <xf numFmtId="0" fontId="16" fillId="18" borderId="19" xfId="1" applyFont="1" applyFill="1" applyBorder="1" applyAlignment="1" applyProtection="1">
      <alignment horizontal="center"/>
    </xf>
    <xf numFmtId="0" fontId="15" fillId="0" borderId="0" xfId="1" applyFont="1" applyAlignment="1" applyProtection="1">
      <alignment horizontal="center" wrapText="1"/>
    </xf>
    <xf numFmtId="0" fontId="15" fillId="0" borderId="1" xfId="1" applyFont="1" applyBorder="1" applyAlignment="1" applyProtection="1">
      <alignment horizontal="center" wrapText="1"/>
    </xf>
    <xf numFmtId="0" fontId="15" fillId="0" borderId="0" xfId="1" applyFont="1" applyBorder="1" applyAlignment="1" applyProtection="1">
      <alignment horizontal="center" wrapText="1"/>
    </xf>
    <xf numFmtId="0" fontId="16" fillId="0" borderId="0" xfId="1" applyFont="1" applyAlignment="1" applyProtection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 wrapText="1"/>
    </xf>
    <xf numFmtId="9" fontId="2" fillId="0" borderId="13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0" fontId="0" fillId="0" borderId="3" xfId="0" applyBorder="1"/>
    <xf numFmtId="3" fontId="2" fillId="0" borderId="8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3" fontId="2" fillId="0" borderId="37" xfId="1" applyNumberFormat="1" applyFont="1" applyBorder="1" applyAlignment="1">
      <alignment horizontal="center" vertical="center" wrapText="1"/>
    </xf>
    <xf numFmtId="9" fontId="2" fillId="0" borderId="37" xfId="1" applyNumberFormat="1" applyFont="1" applyBorder="1" applyAlignment="1">
      <alignment horizontal="center" vertical="center" wrapText="1"/>
    </xf>
    <xf numFmtId="2" fontId="2" fillId="0" borderId="37" xfId="1" applyNumberFormat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left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1" fontId="4" fillId="0" borderId="0" xfId="137" applyNumberFormat="1" applyFont="1" applyFill="1" applyAlignment="1">
      <alignment vertical="center"/>
    </xf>
    <xf numFmtId="0" fontId="34" fillId="0" borderId="0" xfId="107" applyBorder="1" applyAlignment="1">
      <alignment vertical="center"/>
    </xf>
    <xf numFmtId="1" fontId="4" fillId="0" borderId="0" xfId="137" applyNumberFormat="1" applyFont="1" applyFill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34" fillId="0" borderId="0" xfId="107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168" fontId="2" fillId="0" borderId="1" xfId="1621" applyNumberFormat="1" applyFont="1" applyBorder="1" applyAlignment="1">
      <alignment horizontal="center" vertical="center" wrapText="1"/>
    </xf>
    <xf numFmtId="168" fontId="2" fillId="0" borderId="8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0" fontId="34" fillId="0" borderId="9" xfId="107" applyBorder="1" applyAlignment="1">
      <alignment vertical="center" wrapText="1"/>
    </xf>
    <xf numFmtId="0" fontId="5" fillId="0" borderId="21" xfId="1" applyFont="1" applyBorder="1" applyAlignment="1"/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/>
    <xf numFmtId="0" fontId="5" fillId="0" borderId="22" xfId="1" applyFont="1" applyBorder="1" applyAlignment="1">
      <alignment horizontal="center" wrapText="1"/>
    </xf>
    <xf numFmtId="1" fontId="5" fillId="0" borderId="8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54" xfId="1" applyFont="1" applyFill="1" applyBorder="1" applyAlignment="1">
      <alignment horizontal="center" vertical="center" wrapText="1"/>
    </xf>
    <xf numFmtId="0" fontId="2" fillId="0" borderId="54" xfId="1" applyFont="1" applyFill="1" applyBorder="1" applyAlignment="1">
      <alignment horizontal="left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5" fillId="0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Fill="1" applyBorder="1" applyAlignment="1">
      <alignment horizontal="center" vertical="center" wrapText="1"/>
    </xf>
    <xf numFmtId="1" fontId="5" fillId="0" borderId="13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0" borderId="21" xfId="1" applyFont="1" applyBorder="1" applyAlignment="1">
      <alignment horizontal="left" wrapText="1"/>
    </xf>
    <xf numFmtId="3" fontId="2" fillId="0" borderId="8" xfId="1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3" fontId="2" fillId="0" borderId="54" xfId="1" applyNumberFormat="1" applyFont="1" applyFill="1" applyBorder="1" applyAlignment="1">
      <alignment horizontal="center" vertical="center" wrapText="1"/>
    </xf>
    <xf numFmtId="168" fontId="2" fillId="0" borderId="54" xfId="1" applyNumberFormat="1" applyFont="1" applyFill="1" applyBorder="1" applyAlignment="1">
      <alignment horizontal="center" vertical="center" wrapText="1"/>
    </xf>
    <xf numFmtId="2" fontId="2" fillId="0" borderId="54" xfId="1" applyNumberFormat="1" applyFont="1" applyFill="1" applyBorder="1" applyAlignment="1">
      <alignment horizontal="center" vertical="center" wrapText="1"/>
    </xf>
    <xf numFmtId="1" fontId="2" fillId="0" borderId="54" xfId="1" applyNumberFormat="1" applyFont="1" applyFill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" fontId="4" fillId="0" borderId="0" xfId="137" applyNumberFormat="1" applyFont="1" applyFill="1" applyAlignment="1">
      <alignment vertical="center"/>
    </xf>
    <xf numFmtId="0" fontId="5" fillId="0" borderId="37" xfId="1" applyFont="1" applyBorder="1" applyAlignment="1">
      <alignment horizontal="center" vertical="center"/>
    </xf>
    <xf numFmtId="164" fontId="5" fillId="0" borderId="37" xfId="1" applyNumberFormat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164" fontId="5" fillId="0" borderId="63" xfId="1" applyNumberFormat="1" applyFont="1" applyBorder="1" applyAlignment="1">
      <alignment horizontal="center" vertical="center"/>
    </xf>
    <xf numFmtId="164" fontId="5" fillId="0" borderId="62" xfId="1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34" fillId="0" borderId="8" xfId="107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3" xfId="2" applyBorder="1" applyAlignment="1">
      <alignment horizontal="left" vertical="center" wrapText="1"/>
    </xf>
    <xf numFmtId="0" fontId="7" fillId="0" borderId="9" xfId="2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36" fillId="0" borderId="8" xfId="132" applyFont="1" applyBorder="1" applyAlignment="1">
      <alignment vertical="center" wrapText="1"/>
    </xf>
    <xf numFmtId="0" fontId="36" fillId="0" borderId="1" xfId="132" applyFont="1" applyBorder="1" applyAlignment="1">
      <alignment vertical="center" wrapText="1"/>
    </xf>
    <xf numFmtId="0" fontId="36" fillId="0" borderId="54" xfId="132" applyFont="1" applyBorder="1" applyAlignment="1">
      <alignment vertical="center" wrapText="1"/>
    </xf>
    <xf numFmtId="0" fontId="34" fillId="0" borderId="8" xfId="107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54" xfId="1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34" fillId="0" borderId="11" xfId="107" applyBorder="1" applyAlignment="1">
      <alignment vertical="center" wrapText="1"/>
    </xf>
    <xf numFmtId="0" fontId="34" fillId="0" borderId="56" xfId="107" applyBorder="1" applyAlignment="1">
      <alignment vertical="center" wrapText="1"/>
    </xf>
    <xf numFmtId="0" fontId="0" fillId="0" borderId="56" xfId="0" applyBorder="1" applyAlignment="1">
      <alignment vertical="center" wrapText="1"/>
    </xf>
  </cellXfs>
  <cellStyles count="1633">
    <cellStyle name="_Electric" xfId="138"/>
    <cellStyle name="_Gas" xfId="139"/>
    <cellStyle name="_Sheet1" xfId="140"/>
    <cellStyle name="0,0_x000a__x000a_NA_x000a__x000a_" xfId="141"/>
    <cellStyle name="0,0_x000a__x000a_NA_x000a__x000a_ 2" xfId="142"/>
    <cellStyle name="0,0_x000d__x000d_NA_x000d__x000d_" xfId="143"/>
    <cellStyle name="20% - Accent1 2" xfId="53"/>
    <cellStyle name="20% - Accent1 2 2" xfId="144"/>
    <cellStyle name="20% - Accent1 3" xfId="5"/>
    <cellStyle name="20% - Accent2 2" xfId="54"/>
    <cellStyle name="20% - Accent2 2 2" xfId="145"/>
    <cellStyle name="20% - Accent2 3" xfId="6"/>
    <cellStyle name="20% - Accent3 2" xfId="55"/>
    <cellStyle name="20% - Accent3 2 2" xfId="146"/>
    <cellStyle name="20% - Accent3 3" xfId="7"/>
    <cellStyle name="20% - Accent4 2" xfId="56"/>
    <cellStyle name="20% - Accent4 2 2" xfId="147"/>
    <cellStyle name="20% - Accent4 3" xfId="8"/>
    <cellStyle name="20% - Accent5 2" xfId="57"/>
    <cellStyle name="20% - Accent5 2 2" xfId="148"/>
    <cellStyle name="20% - Accent5 3" xfId="9"/>
    <cellStyle name="20% - Accent6 2" xfId="58"/>
    <cellStyle name="20% - Accent6 3" xfId="10"/>
    <cellStyle name="40% - Accent1 2" xfId="59"/>
    <cellStyle name="40% - Accent1 2 2" xfId="149"/>
    <cellStyle name="40% - Accent1 3" xfId="11"/>
    <cellStyle name="40% - Accent2 2" xfId="60"/>
    <cellStyle name="40% - Accent2 2 2" xfId="150"/>
    <cellStyle name="40% - Accent2 3" xfId="12"/>
    <cellStyle name="40% - Accent3 2" xfId="61"/>
    <cellStyle name="40% - Accent3 2 2" xfId="151"/>
    <cellStyle name="40% - Accent3 3" xfId="13"/>
    <cellStyle name="40% - Accent4 2" xfId="62"/>
    <cellStyle name="40% - Accent4 2 2" xfId="152"/>
    <cellStyle name="40% - Accent4 3" xfId="14"/>
    <cellStyle name="40% - Accent5 2" xfId="63"/>
    <cellStyle name="40% - Accent5 3" xfId="15"/>
    <cellStyle name="40% - Accent6 2" xfId="64"/>
    <cellStyle name="40% - Accent6 2 2" xfId="153"/>
    <cellStyle name="40% - Accent6 3" xfId="16"/>
    <cellStyle name="60% - Accent1 2" xfId="65"/>
    <cellStyle name="60% - Accent1 2 2" xfId="154"/>
    <cellStyle name="60% - Accent1 3" xfId="17"/>
    <cellStyle name="60% - Accent2 2" xfId="66"/>
    <cellStyle name="60% - Accent2 3" xfId="18"/>
    <cellStyle name="60% - Accent3 2" xfId="67"/>
    <cellStyle name="60% - Accent3 2 2" xfId="155"/>
    <cellStyle name="60% - Accent3 3" xfId="19"/>
    <cellStyle name="60% - Accent4 2" xfId="68"/>
    <cellStyle name="60% - Accent4 2 2" xfId="156"/>
    <cellStyle name="60% - Accent4 3" xfId="20"/>
    <cellStyle name="60% - Accent5 2" xfId="69"/>
    <cellStyle name="60% - Accent5 3" xfId="21"/>
    <cellStyle name="60% - Accent6 2" xfId="70"/>
    <cellStyle name="60% - Accent6 2 2" xfId="157"/>
    <cellStyle name="60% - Accent6 3" xfId="22"/>
    <cellStyle name="Accent1 2" xfId="71"/>
    <cellStyle name="Accent1 2 2" xfId="158"/>
    <cellStyle name="Accent1 3" xfId="23"/>
    <cellStyle name="Accent2 2" xfId="72"/>
    <cellStyle name="Accent2 2 2" xfId="159"/>
    <cellStyle name="Accent2 3" xfId="24"/>
    <cellStyle name="Accent3 2" xfId="73"/>
    <cellStyle name="Accent3 2 2" xfId="160"/>
    <cellStyle name="Accent3 3" xfId="25"/>
    <cellStyle name="Accent4 2" xfId="74"/>
    <cellStyle name="Accent4 2 2" xfId="161"/>
    <cellStyle name="Accent4 3" xfId="26"/>
    <cellStyle name="Accent5 2" xfId="75"/>
    <cellStyle name="Accent5 3" xfId="27"/>
    <cellStyle name="Accent6 2" xfId="76"/>
    <cellStyle name="Accent6 2 2" xfId="162"/>
    <cellStyle name="Accent6 3" xfId="28"/>
    <cellStyle name="Bad 2" xfId="77"/>
    <cellStyle name="Bad 2 2" xfId="163"/>
    <cellStyle name="Bad 3" xfId="29"/>
    <cellStyle name="Calculation 2" xfId="78"/>
    <cellStyle name="Calculation 2 2" xfId="164"/>
    <cellStyle name="Calculation 2 2 2" xfId="1597"/>
    <cellStyle name="Calculation 2 2 3" xfId="1626"/>
    <cellStyle name="Calculation 3" xfId="30"/>
    <cellStyle name="Calculation 3 2" xfId="113"/>
    <cellStyle name="Calculation 3 3" xfId="1606"/>
    <cellStyle name="Check Cell 2" xfId="79"/>
    <cellStyle name="Check Cell 3" xfId="31"/>
    <cellStyle name="Comma" xfId="3" builtinId="3"/>
    <cellStyle name="Comma 2" xfId="80"/>
    <cellStyle name="Comma 2 2" xfId="117"/>
    <cellStyle name="Comma 2 2 2" xfId="165"/>
    <cellStyle name="Comma 2 2 2 2" xfId="166"/>
    <cellStyle name="Comma 2 2 2 2 2" xfId="167"/>
    <cellStyle name="Comma 2 2 2 2 2 2" xfId="168"/>
    <cellStyle name="Comma 2 2 2 2 3" xfId="169"/>
    <cellStyle name="Comma 2 2 2 3" xfId="170"/>
    <cellStyle name="Comma 2 2 2 3 2" xfId="171"/>
    <cellStyle name="Comma 2 2 2 3 2 2" xfId="172"/>
    <cellStyle name="Comma 2 2 2 3 3" xfId="173"/>
    <cellStyle name="Comma 2 2 2 4" xfId="174"/>
    <cellStyle name="Comma 2 2 2 4 2" xfId="175"/>
    <cellStyle name="Comma 2 2 2 5" xfId="176"/>
    <cellStyle name="Comma 2 2 3" xfId="177"/>
    <cellStyle name="Comma 2 2 3 2" xfId="178"/>
    <cellStyle name="Comma 2 2 3 2 2" xfId="179"/>
    <cellStyle name="Comma 2 2 3 3" xfId="180"/>
    <cellStyle name="Comma 2 2 4" xfId="181"/>
    <cellStyle name="Comma 2 2 5" xfId="182"/>
    <cellStyle name="Comma 2 2 6" xfId="183"/>
    <cellStyle name="Comma 2 2 6 2" xfId="184"/>
    <cellStyle name="Comma 2 2 7" xfId="185"/>
    <cellStyle name="Comma 2 2 8" xfId="186"/>
    <cellStyle name="Comma 2 3" xfId="187"/>
    <cellStyle name="Comma 2 3 2" xfId="188"/>
    <cellStyle name="Comma 2 3 2 2" xfId="189"/>
    <cellStyle name="Comma 2 3 3" xfId="190"/>
    <cellStyle name="Comma 2 3 4" xfId="191"/>
    <cellStyle name="Comma 2 4" xfId="192"/>
    <cellStyle name="Comma 2 5" xfId="193"/>
    <cellStyle name="Comma 2 6" xfId="194"/>
    <cellStyle name="Comma 2 6 2" xfId="195"/>
    <cellStyle name="Comma 2 7" xfId="196"/>
    <cellStyle name="Comma 2 8" xfId="110"/>
    <cellStyle name="Comma 3" xfId="32"/>
    <cellStyle name="Comma 3 2" xfId="197"/>
    <cellStyle name="Comma 3 2 2" xfId="198"/>
    <cellStyle name="Comma 3 2 2 2" xfId="199"/>
    <cellStyle name="Comma 3 2 3" xfId="200"/>
    <cellStyle name="Comma 3 2 4" xfId="201"/>
    <cellStyle name="Comma 3 3" xfId="202"/>
    <cellStyle name="Comma 3 4" xfId="203"/>
    <cellStyle name="Comma 3 5" xfId="204"/>
    <cellStyle name="Comma 3 6" xfId="205"/>
    <cellStyle name="Comma 3 6 2" xfId="206"/>
    <cellStyle name="Comma 4" xfId="207"/>
    <cellStyle name="Comma 4 2" xfId="208"/>
    <cellStyle name="Comma 4 2 2" xfId="209"/>
    <cellStyle name="Comma 4 2 2 2" xfId="210"/>
    <cellStyle name="Comma 4 2 2 2 2" xfId="211"/>
    <cellStyle name="Comma 4 2 2 3" xfId="212"/>
    <cellStyle name="Comma 4 2 2 4" xfId="213"/>
    <cellStyle name="Comma 4 2 3" xfId="214"/>
    <cellStyle name="Comma 4 3" xfId="215"/>
    <cellStyle name="Comma 4 3 2" xfId="216"/>
    <cellStyle name="Comma 4 3 2 2" xfId="217"/>
    <cellStyle name="Comma 4 3 3" xfId="218"/>
    <cellStyle name="Comma 4 3 4" xfId="219"/>
    <cellStyle name="Comma 4 4" xfId="220"/>
    <cellStyle name="Comma 5" xfId="221"/>
    <cellStyle name="Comma 5 2" xfId="222"/>
    <cellStyle name="Comma 5 2 2" xfId="223"/>
    <cellStyle name="Comma 5 3" xfId="224"/>
    <cellStyle name="Comma 5 3 2" xfId="225"/>
    <cellStyle name="Comma 6" xfId="226"/>
    <cellStyle name="Comma 6 2" xfId="227"/>
    <cellStyle name="Comma 6 2 2" xfId="228"/>
    <cellStyle name="Comma 6 2 2 2" xfId="229"/>
    <cellStyle name="Comma 6 2 3" xfId="230"/>
    <cellStyle name="Comma 6 3" xfId="231"/>
    <cellStyle name="Comma 6 3 2" xfId="232"/>
    <cellStyle name="Comma 6 4" xfId="233"/>
    <cellStyle name="Comma 7" xfId="234"/>
    <cellStyle name="Comma 7 2" xfId="235"/>
    <cellStyle name="Comma 7 3" xfId="236"/>
    <cellStyle name="Comma 7 3 2" xfId="237"/>
    <cellStyle name="Comma 8" xfId="238"/>
    <cellStyle name="Comma 9" xfId="239"/>
    <cellStyle name="Currency" xfId="4" builtinId="4"/>
    <cellStyle name="Currency 10" xfId="240"/>
    <cellStyle name="Currency 2" xfId="81"/>
    <cellStyle name="Currency 2 2" xfId="118"/>
    <cellStyle name="Currency 2 2 2" xfId="241"/>
    <cellStyle name="Currency 2 2 2 2" xfId="242"/>
    <cellStyle name="Currency 2 2 2 2 2" xfId="243"/>
    <cellStyle name="Currency 2 2 2 2 2 2" xfId="244"/>
    <cellStyle name="Currency 2 2 2 2 2 2 2" xfId="245"/>
    <cellStyle name="Currency 2 2 2 3" xfId="246"/>
    <cellStyle name="Currency 2 2 3" xfId="247"/>
    <cellStyle name="Currency 2 2 3 2" xfId="248"/>
    <cellStyle name="Currency 2 2 3 2 2" xfId="249"/>
    <cellStyle name="Currency 2 2 3 3" xfId="250"/>
    <cellStyle name="Currency 2 2 4" xfId="251"/>
    <cellStyle name="Currency 2 2 4 2" xfId="252"/>
    <cellStyle name="Currency 2 2 4 2 2" xfId="253"/>
    <cellStyle name="Currency 2 2 4 3" xfId="254"/>
    <cellStyle name="Currency 2 3" xfId="255"/>
    <cellStyle name="Currency 2 3 2" xfId="256"/>
    <cellStyle name="Currency 2 3 2 2" xfId="257"/>
    <cellStyle name="Currency 2 3 3" xfId="258"/>
    <cellStyle name="Currency 2 4" xfId="259"/>
    <cellStyle name="Currency 2 5" xfId="260"/>
    <cellStyle name="Currency 2 5 2" xfId="261"/>
    <cellStyle name="Currency 2 6" xfId="262"/>
    <cellStyle name="Currency 2 6 2" xfId="263"/>
    <cellStyle name="Currency 2 7" xfId="264"/>
    <cellStyle name="Currency 2 8" xfId="265"/>
    <cellStyle name="Currency 2 9" xfId="109"/>
    <cellStyle name="Currency 3" xfId="99"/>
    <cellStyle name="Currency 3 2" xfId="103"/>
    <cellStyle name="Currency 3 2 2" xfId="125"/>
    <cellStyle name="Currency 3 2 2 2" xfId="266"/>
    <cellStyle name="Currency 3 2 2 2 2" xfId="267"/>
    <cellStyle name="Currency 3 2 2 3" xfId="268"/>
    <cellStyle name="Currency 3 2 2 4" xfId="269"/>
    <cellStyle name="Currency 3 2 3" xfId="270"/>
    <cellStyle name="Currency 3 3" xfId="121"/>
    <cellStyle name="Currency 3 3 2" xfId="271"/>
    <cellStyle name="Currency 3 3 2 2" xfId="272"/>
    <cellStyle name="Currency 3 3 3" xfId="273"/>
    <cellStyle name="Currency 3 3 4" xfId="274"/>
    <cellStyle name="Currency 3 4" xfId="275"/>
    <cellStyle name="Currency 3 5" xfId="276"/>
    <cellStyle name="Currency 3 6" xfId="277"/>
    <cellStyle name="Currency 3 7" xfId="278"/>
    <cellStyle name="Currency 3 7 2" xfId="279"/>
    <cellStyle name="Currency 4" xfId="33"/>
    <cellStyle name="Currency 4 2" xfId="280"/>
    <cellStyle name="Currency 4 2 2" xfId="281"/>
    <cellStyle name="Currency 4 2 2 2" xfId="282"/>
    <cellStyle name="Currency 4 2 3" xfId="283"/>
    <cellStyle name="Currency 4 3" xfId="284"/>
    <cellStyle name="Currency 4 3 2" xfId="285"/>
    <cellStyle name="Currency 4 3 2 2" xfId="286"/>
    <cellStyle name="Currency 4 3 3" xfId="287"/>
    <cellStyle name="Currency 4 4" xfId="288"/>
    <cellStyle name="Currency 4 4 2" xfId="289"/>
    <cellStyle name="Currency 4 5" xfId="290"/>
    <cellStyle name="Currency 4 6" xfId="291"/>
    <cellStyle name="Currency 4 7" xfId="292"/>
    <cellStyle name="Currency 5" xfId="293"/>
    <cellStyle name="Currency 5 2" xfId="294"/>
    <cellStyle name="Currency 5 2 2" xfId="295"/>
    <cellStyle name="Currency 5 3" xfId="296"/>
    <cellStyle name="Currency 5 3 2" xfId="297"/>
    <cellStyle name="Currency 5 4" xfId="298"/>
    <cellStyle name="Currency 5 4 2" xfId="299"/>
    <cellStyle name="Currency 6" xfId="300"/>
    <cellStyle name="Currency 7" xfId="301"/>
    <cellStyle name="Currency 8" xfId="302"/>
    <cellStyle name="Currency 9" xfId="303"/>
    <cellStyle name="Data Field" xfId="304"/>
    <cellStyle name="Data Field 2" xfId="305"/>
    <cellStyle name="Data Name" xfId="306"/>
    <cellStyle name="Data Name 2" xfId="307"/>
    <cellStyle name="date" xfId="308"/>
    <cellStyle name="date 2" xfId="309"/>
    <cellStyle name="date 2 2" xfId="310"/>
    <cellStyle name="date 2 2 2" xfId="311"/>
    <cellStyle name="date 2 3" xfId="312"/>
    <cellStyle name="date 2 4" xfId="313"/>
    <cellStyle name="date 3" xfId="314"/>
    <cellStyle name="Date/Time" xfId="315"/>
    <cellStyle name="Date/Time 2" xfId="316"/>
    <cellStyle name="Decimal" xfId="317"/>
    <cellStyle name="Decimal 2" xfId="318"/>
    <cellStyle name="Explanatory Text 2" xfId="82"/>
    <cellStyle name="Explanatory Text 3" xfId="34"/>
    <cellStyle name="General" xfId="319"/>
    <cellStyle name="Good 2" xfId="83"/>
    <cellStyle name="Good 3" xfId="35"/>
    <cellStyle name="Heading" xfId="320"/>
    <cellStyle name="Heading 1 2" xfId="84"/>
    <cellStyle name="Heading 1 2 2" xfId="321"/>
    <cellStyle name="Heading 1 3" xfId="36"/>
    <cellStyle name="Heading 2 2" xfId="85"/>
    <cellStyle name="Heading 2 2 2" xfId="322"/>
    <cellStyle name="Heading 2 2 2 2" xfId="1627"/>
    <cellStyle name="Heading 2 3" xfId="37"/>
    <cellStyle name="Heading 2 4" xfId="323"/>
    <cellStyle name="Heading 2 5" xfId="324"/>
    <cellStyle name="Heading 2 5 2" xfId="1628"/>
    <cellStyle name="Heading 3 2" xfId="86"/>
    <cellStyle name="Heading 3 2 2" xfId="325"/>
    <cellStyle name="Heading 3 3" xfId="38"/>
    <cellStyle name="Heading 4 2" xfId="87"/>
    <cellStyle name="Heading 4 2 2" xfId="326"/>
    <cellStyle name="Heading 4 3" xfId="39"/>
    <cellStyle name="Hyperlink" xfId="107" builtinId="8"/>
    <cellStyle name="Hyperlink 10" xfId="327"/>
    <cellStyle name="Hyperlink 11" xfId="328"/>
    <cellStyle name="Hyperlink 12" xfId="329"/>
    <cellStyle name="Hyperlink 13" xfId="330"/>
    <cellStyle name="Hyperlink 14" xfId="331"/>
    <cellStyle name="Hyperlink 15" xfId="332"/>
    <cellStyle name="Hyperlink 16" xfId="333"/>
    <cellStyle name="Hyperlink 16 2" xfId="334"/>
    <cellStyle name="Hyperlink 16 2 2" xfId="335"/>
    <cellStyle name="Hyperlink 16 3" xfId="336"/>
    <cellStyle name="Hyperlink 16 4" xfId="337"/>
    <cellStyle name="Hyperlink 16 5" xfId="338"/>
    <cellStyle name="Hyperlink 17" xfId="339"/>
    <cellStyle name="Hyperlink 18" xfId="340"/>
    <cellStyle name="Hyperlink 19" xfId="341"/>
    <cellStyle name="Hyperlink 2" xfId="2"/>
    <cellStyle name="Hyperlink 2 2" xfId="88"/>
    <cellStyle name="Hyperlink 2 2 2" xfId="343"/>
    <cellStyle name="Hyperlink 2 2 2 2" xfId="344"/>
    <cellStyle name="Hyperlink 2 2 3" xfId="345"/>
    <cellStyle name="Hyperlink 2 2 4" xfId="346"/>
    <cellStyle name="Hyperlink 2 2 5" xfId="342"/>
    <cellStyle name="Hyperlink 2 3" xfId="347"/>
    <cellStyle name="Hyperlink 2 4" xfId="348"/>
    <cellStyle name="Hyperlink 2 5" xfId="349"/>
    <cellStyle name="Hyperlink 20" xfId="350"/>
    <cellStyle name="Hyperlink 21" xfId="351"/>
    <cellStyle name="Hyperlink 22" xfId="114"/>
    <cellStyle name="Hyperlink 3" xfId="40"/>
    <cellStyle name="Hyperlink 3 2" xfId="352"/>
    <cellStyle name="Hyperlink 3 2 2" xfId="353"/>
    <cellStyle name="Hyperlink 3 2 2 2" xfId="354"/>
    <cellStyle name="Hyperlink 3 2 3" xfId="355"/>
    <cellStyle name="Hyperlink 3 2 4" xfId="356"/>
    <cellStyle name="Hyperlink 3 3" xfId="357"/>
    <cellStyle name="Hyperlink 3 4" xfId="128"/>
    <cellStyle name="Hyperlink 4" xfId="135"/>
    <cellStyle name="Hyperlink 4 2" xfId="358"/>
    <cellStyle name="Hyperlink 4 2 2" xfId="359"/>
    <cellStyle name="Hyperlink 4 2 2 2" xfId="360"/>
    <cellStyle name="Hyperlink 4 2 3" xfId="361"/>
    <cellStyle name="Hyperlink 4 2 4" xfId="362"/>
    <cellStyle name="Hyperlink 4 3" xfId="363"/>
    <cellStyle name="Hyperlink 5" xfId="364"/>
    <cellStyle name="Hyperlink 5 2" xfId="365"/>
    <cellStyle name="Hyperlink 5 2 2" xfId="366"/>
    <cellStyle name="Hyperlink 5 2 2 2" xfId="367"/>
    <cellStyle name="Hyperlink 5 2 3" xfId="368"/>
    <cellStyle name="Hyperlink 5 2 4" xfId="369"/>
    <cellStyle name="Hyperlink 5 3" xfId="370"/>
    <cellStyle name="Hyperlink 6" xfId="371"/>
    <cellStyle name="Hyperlink 6 2" xfId="372"/>
    <cellStyle name="Hyperlink 6 2 2" xfId="373"/>
    <cellStyle name="Hyperlink 6 2 2 2" xfId="374"/>
    <cellStyle name="Hyperlink 6 2 3" xfId="375"/>
    <cellStyle name="Hyperlink 6 2 4" xfId="376"/>
    <cellStyle name="Hyperlink 6 3" xfId="377"/>
    <cellStyle name="Hyperlink 7" xfId="378"/>
    <cellStyle name="Hyperlink 7 2" xfId="379"/>
    <cellStyle name="Hyperlink 7 2 2" xfId="380"/>
    <cellStyle name="Hyperlink 7 2 2 2" xfId="381"/>
    <cellStyle name="Hyperlink 7 2 3" xfId="382"/>
    <cellStyle name="Hyperlink 7 2 4" xfId="383"/>
    <cellStyle name="Hyperlink 7 3" xfId="384"/>
    <cellStyle name="Hyperlink 8" xfId="385"/>
    <cellStyle name="Hyperlink 8 2" xfId="386"/>
    <cellStyle name="Hyperlink 8 2 2" xfId="387"/>
    <cellStyle name="Hyperlink 8 2 2 2" xfId="388"/>
    <cellStyle name="Hyperlink 8 2 3" xfId="389"/>
    <cellStyle name="Hyperlink 8 2 4" xfId="390"/>
    <cellStyle name="Hyperlink 8 3" xfId="391"/>
    <cellStyle name="Hyperlink 9" xfId="392"/>
    <cellStyle name="Hyperlink 9 2" xfId="393"/>
    <cellStyle name="Hyperlink 9 2 2" xfId="394"/>
    <cellStyle name="Hyperlink 9 2 2 2" xfId="395"/>
    <cellStyle name="Hyperlink 9 2 3" xfId="396"/>
    <cellStyle name="Hyperlink 9 2 4" xfId="397"/>
    <cellStyle name="Hyperlink 9 3" xfId="398"/>
    <cellStyle name="Input 2" xfId="89"/>
    <cellStyle name="Input 2 2" xfId="1595"/>
    <cellStyle name="Input 2 3" xfId="1600"/>
    <cellStyle name="Input 3" xfId="41"/>
    <cellStyle name="Input 3 2" xfId="116"/>
    <cellStyle name="Input 3 3" xfId="1605"/>
    <cellStyle name="Integer" xfId="399"/>
    <cellStyle name="Integer 2" xfId="400"/>
    <cellStyle name="Linked Cell 2" xfId="90"/>
    <cellStyle name="Linked Cell 3" xfId="42"/>
    <cellStyle name="Neutral 2" xfId="91"/>
    <cellStyle name="Neutral 2 2" xfId="401"/>
    <cellStyle name="Neutral 3" xfId="43"/>
    <cellStyle name="no dec" xfId="402"/>
    <cellStyle name="Normal" xfId="0" builtinId="0"/>
    <cellStyle name="Normal 10" xfId="137"/>
    <cellStyle name="Normal 10 2" xfId="403"/>
    <cellStyle name="Normal 10 2 2" xfId="404"/>
    <cellStyle name="Normal 10 2 2 2" xfId="405"/>
    <cellStyle name="Normal 10 2 2 2 2" xfId="406"/>
    <cellStyle name="Normal 10 2 2 3" xfId="407"/>
    <cellStyle name="Normal 10 2 2 4" xfId="408"/>
    <cellStyle name="Normal 10 2 3" xfId="409"/>
    <cellStyle name="Normal 10 3" xfId="410"/>
    <cellStyle name="Normal 10 3 2" xfId="411"/>
    <cellStyle name="Normal 10 3 2 2" xfId="412"/>
    <cellStyle name="Normal 10 3 3" xfId="413"/>
    <cellStyle name="Normal 10 3 4" xfId="414"/>
    <cellStyle name="Normal 10 4" xfId="415"/>
    <cellStyle name="Normal 10 5" xfId="136"/>
    <cellStyle name="Normal 10 5 2" xfId="416"/>
    <cellStyle name="Normal 100" xfId="417"/>
    <cellStyle name="Normal 100 2" xfId="418"/>
    <cellStyle name="Normal 100 2 2" xfId="419"/>
    <cellStyle name="Normal 100 2 2 2" xfId="420"/>
    <cellStyle name="Normal 100 2 3" xfId="421"/>
    <cellStyle name="Normal 100 2 4" xfId="422"/>
    <cellStyle name="Normal 100 3" xfId="423"/>
    <cellStyle name="Normal 101" xfId="424"/>
    <cellStyle name="Normal 101 2" xfId="425"/>
    <cellStyle name="Normal 101 2 2" xfId="426"/>
    <cellStyle name="Normal 101 2 2 2" xfId="427"/>
    <cellStyle name="Normal 101 2 3" xfId="428"/>
    <cellStyle name="Normal 101 2 4" xfId="429"/>
    <cellStyle name="Normal 101 3" xfId="430"/>
    <cellStyle name="Normal 102" xfId="431"/>
    <cellStyle name="Normal 102 2" xfId="432"/>
    <cellStyle name="Normal 102 2 2" xfId="433"/>
    <cellStyle name="Normal 102 2 2 2" xfId="434"/>
    <cellStyle name="Normal 102 2 3" xfId="435"/>
    <cellStyle name="Normal 102 2 4" xfId="436"/>
    <cellStyle name="Normal 102 3" xfId="437"/>
    <cellStyle name="Normal 103" xfId="438"/>
    <cellStyle name="Normal 103 2" xfId="439"/>
    <cellStyle name="Normal 103 2 2" xfId="440"/>
    <cellStyle name="Normal 103 2 2 2" xfId="441"/>
    <cellStyle name="Normal 103 2 3" xfId="442"/>
    <cellStyle name="Normal 103 2 4" xfId="443"/>
    <cellStyle name="Normal 103 3" xfId="444"/>
    <cellStyle name="Normal 104" xfId="445"/>
    <cellStyle name="Normal 104 2" xfId="446"/>
    <cellStyle name="Normal 104 2 2" xfId="447"/>
    <cellStyle name="Normal 104 2 2 2" xfId="448"/>
    <cellStyle name="Normal 104 2 3" xfId="449"/>
    <cellStyle name="Normal 104 2 4" xfId="450"/>
    <cellStyle name="Normal 104 3" xfId="451"/>
    <cellStyle name="Normal 105" xfId="452"/>
    <cellStyle name="Normal 105 2" xfId="453"/>
    <cellStyle name="Normal 105 2 2" xfId="454"/>
    <cellStyle name="Normal 105 2 2 2" xfId="455"/>
    <cellStyle name="Normal 105 2 3" xfId="456"/>
    <cellStyle name="Normal 105 2 4" xfId="457"/>
    <cellStyle name="Normal 105 3" xfId="458"/>
    <cellStyle name="Normal 106" xfId="459"/>
    <cellStyle name="Normal 106 2" xfId="460"/>
    <cellStyle name="Normal 106 2 2" xfId="461"/>
    <cellStyle name="Normal 106 2 2 2" xfId="462"/>
    <cellStyle name="Normal 106 2 3" xfId="463"/>
    <cellStyle name="Normal 106 2 4" xfId="464"/>
    <cellStyle name="Normal 106 3" xfId="465"/>
    <cellStyle name="Normal 107" xfId="466"/>
    <cellStyle name="Normal 107 2" xfId="467"/>
    <cellStyle name="Normal 107 2 2" xfId="468"/>
    <cellStyle name="Normal 107 2 2 2" xfId="469"/>
    <cellStyle name="Normal 107 2 3" xfId="470"/>
    <cellStyle name="Normal 107 2 4" xfId="471"/>
    <cellStyle name="Normal 107 3" xfId="472"/>
    <cellStyle name="Normal 108" xfId="473"/>
    <cellStyle name="Normal 109" xfId="474"/>
    <cellStyle name="Normal 109 2" xfId="475"/>
    <cellStyle name="Normal 109 2 2" xfId="476"/>
    <cellStyle name="Normal 109 2 2 2" xfId="477"/>
    <cellStyle name="Normal 109 2 3" xfId="478"/>
    <cellStyle name="Normal 109 3" xfId="479"/>
    <cellStyle name="Normal 109 3 2" xfId="480"/>
    <cellStyle name="Normal 109 3 2 2" xfId="481"/>
    <cellStyle name="Normal 109 3 3" xfId="482"/>
    <cellStyle name="Normal 109 3 4" xfId="483"/>
    <cellStyle name="Normal 109 4" xfId="484"/>
    <cellStyle name="Normal 11" xfId="485"/>
    <cellStyle name="Normal 11 2" xfId="486"/>
    <cellStyle name="Normal 11 2 2" xfId="487"/>
    <cellStyle name="Normal 11 2 2 2" xfId="488"/>
    <cellStyle name="Normal 11 2 3" xfId="489"/>
    <cellStyle name="Normal 11 2 4" xfId="490"/>
    <cellStyle name="Normal 11 3" xfId="491"/>
    <cellStyle name="Normal 11 4" xfId="492"/>
    <cellStyle name="Normal 11 4 2" xfId="493"/>
    <cellStyle name="Normal 110" xfId="494"/>
    <cellStyle name="Normal 110 2" xfId="495"/>
    <cellStyle name="Normal 110 2 2" xfId="496"/>
    <cellStyle name="Normal 110 2 2 2" xfId="497"/>
    <cellStyle name="Normal 110 2 3" xfId="498"/>
    <cellStyle name="Normal 110 2 4" xfId="499"/>
    <cellStyle name="Normal 110 3" xfId="500"/>
    <cellStyle name="Normal 111" xfId="501"/>
    <cellStyle name="Normal 111 2" xfId="502"/>
    <cellStyle name="Normal 111 2 2" xfId="503"/>
    <cellStyle name="Normal 111 2 2 2" xfId="504"/>
    <cellStyle name="Normal 111 2 3" xfId="505"/>
    <cellStyle name="Normal 111 2 4" xfId="506"/>
    <cellStyle name="Normal 111 3" xfId="507"/>
    <cellStyle name="Normal 112" xfId="508"/>
    <cellStyle name="Normal 112 2" xfId="509"/>
    <cellStyle name="Normal 112 2 2" xfId="510"/>
    <cellStyle name="Normal 112 2 2 2" xfId="511"/>
    <cellStyle name="Normal 112 2 3" xfId="512"/>
    <cellStyle name="Normal 112 2 4" xfId="513"/>
    <cellStyle name="Normal 112 3" xfId="514"/>
    <cellStyle name="Normal 113" xfId="515"/>
    <cellStyle name="Normal 113 2" xfId="516"/>
    <cellStyle name="Normal 113 2 2" xfId="517"/>
    <cellStyle name="Normal 113 2 2 2" xfId="518"/>
    <cellStyle name="Normal 113 2 3" xfId="519"/>
    <cellStyle name="Normal 113 2 4" xfId="520"/>
    <cellStyle name="Normal 113 3" xfId="521"/>
    <cellStyle name="Normal 114" xfId="522"/>
    <cellStyle name="Normal 114 2" xfId="523"/>
    <cellStyle name="Normal 114 2 2" xfId="524"/>
    <cellStyle name="Normal 114 2 2 2" xfId="525"/>
    <cellStyle name="Normal 114 2 3" xfId="526"/>
    <cellStyle name="Normal 114 2 4" xfId="527"/>
    <cellStyle name="Normal 114 3" xfId="528"/>
    <cellStyle name="Normal 115" xfId="529"/>
    <cellStyle name="Normal 115 2" xfId="530"/>
    <cellStyle name="Normal 115 2 2" xfId="531"/>
    <cellStyle name="Normal 115 2 2 2" xfId="532"/>
    <cellStyle name="Normal 115 2 2 2 2" xfId="533"/>
    <cellStyle name="Normal 115 2 2 3" xfId="534"/>
    <cellStyle name="Normal 115 2 2 4" xfId="535"/>
    <cellStyle name="Normal 115 2 3" xfId="536"/>
    <cellStyle name="Normal 115 3" xfId="537"/>
    <cellStyle name="Normal 115 3 2" xfId="538"/>
    <cellStyle name="Normal 115 3 2 2" xfId="539"/>
    <cellStyle name="Normal 115 3 3" xfId="540"/>
    <cellStyle name="Normal 115 3 4" xfId="541"/>
    <cellStyle name="Normal 115 4" xfId="542"/>
    <cellStyle name="Normal 116" xfId="543"/>
    <cellStyle name="Normal 116 2" xfId="544"/>
    <cellStyle name="Normal 116 2 2" xfId="545"/>
    <cellStyle name="Normal 116 2 2 2" xfId="546"/>
    <cellStyle name="Normal 116 2 3" xfId="547"/>
    <cellStyle name="Normal 116 2 4" xfId="548"/>
    <cellStyle name="Normal 116 3" xfId="549"/>
    <cellStyle name="Normal 117" xfId="550"/>
    <cellStyle name="Normal 117 2" xfId="551"/>
    <cellStyle name="Normal 117 2 2" xfId="552"/>
    <cellStyle name="Normal 117 2 2 2" xfId="553"/>
    <cellStyle name="Normal 117 2 3" xfId="554"/>
    <cellStyle name="Normal 117 2 4" xfId="555"/>
    <cellStyle name="Normal 117 3" xfId="556"/>
    <cellStyle name="Normal 118" xfId="557"/>
    <cellStyle name="Normal 118 2" xfId="558"/>
    <cellStyle name="Normal 118 2 2" xfId="559"/>
    <cellStyle name="Normal 118 2 2 2" xfId="560"/>
    <cellStyle name="Normal 118 2 3" xfId="561"/>
    <cellStyle name="Normal 118 2 4" xfId="562"/>
    <cellStyle name="Normal 118 3" xfId="563"/>
    <cellStyle name="Normal 119" xfId="564"/>
    <cellStyle name="Normal 119 2" xfId="565"/>
    <cellStyle name="Normal 119 2 2" xfId="566"/>
    <cellStyle name="Normal 119 2 2 2" xfId="567"/>
    <cellStyle name="Normal 119 2 2 2 2" xfId="568"/>
    <cellStyle name="Normal 119 2 2 3" xfId="569"/>
    <cellStyle name="Normal 119 2 2 4" xfId="570"/>
    <cellStyle name="Normal 119 2 3" xfId="571"/>
    <cellStyle name="Normal 119 3" xfId="572"/>
    <cellStyle name="Normal 119 3 2" xfId="573"/>
    <cellStyle name="Normal 119 3 2 2" xfId="574"/>
    <cellStyle name="Normal 119 3 3" xfId="575"/>
    <cellStyle name="Normal 119 3 4" xfId="576"/>
    <cellStyle name="Normal 119 4" xfId="577"/>
    <cellStyle name="Normal 12" xfId="578"/>
    <cellStyle name="Normal 12 2" xfId="579"/>
    <cellStyle name="Normal 12 2 2" xfId="580"/>
    <cellStyle name="Normal 12 2 2 2" xfId="581"/>
    <cellStyle name="Normal 12 2 3" xfId="582"/>
    <cellStyle name="Normal 12 2 4" xfId="583"/>
    <cellStyle name="Normal 12 3" xfId="584"/>
    <cellStyle name="Normal 120" xfId="585"/>
    <cellStyle name="Normal 120 2" xfId="586"/>
    <cellStyle name="Normal 120 2 2" xfId="587"/>
    <cellStyle name="Normal 120 2 2 2" xfId="588"/>
    <cellStyle name="Normal 120 2 3" xfId="589"/>
    <cellStyle name="Normal 120 2 4" xfId="590"/>
    <cellStyle name="Normal 120 3" xfId="591"/>
    <cellStyle name="Normal 121" xfId="592"/>
    <cellStyle name="Normal 121 2" xfId="593"/>
    <cellStyle name="Normal 121 2 2" xfId="594"/>
    <cellStyle name="Normal 121 2 2 2" xfId="595"/>
    <cellStyle name="Normal 121 2 3" xfId="596"/>
    <cellStyle name="Normal 121 2 4" xfId="597"/>
    <cellStyle name="Normal 121 3" xfId="598"/>
    <cellStyle name="Normal 122" xfId="599"/>
    <cellStyle name="Normal 122 2" xfId="600"/>
    <cellStyle name="Normal 122 2 2" xfId="601"/>
    <cellStyle name="Normal 122 2 2 2" xfId="602"/>
    <cellStyle name="Normal 122 2 3" xfId="603"/>
    <cellStyle name="Normal 122 2 4" xfId="604"/>
    <cellStyle name="Normal 122 3" xfId="605"/>
    <cellStyle name="Normal 123" xfId="606"/>
    <cellStyle name="Normal 123 2" xfId="607"/>
    <cellStyle name="Normal 123 2 2" xfId="608"/>
    <cellStyle name="Normal 123 2 2 2" xfId="609"/>
    <cellStyle name="Normal 123 2 3" xfId="610"/>
    <cellStyle name="Normal 123 2 4" xfId="611"/>
    <cellStyle name="Normal 123 3" xfId="612"/>
    <cellStyle name="Normal 124" xfId="613"/>
    <cellStyle name="Normal 124 2" xfId="614"/>
    <cellStyle name="Normal 124 2 2" xfId="615"/>
    <cellStyle name="Normal 124 2 2 2" xfId="616"/>
    <cellStyle name="Normal 124 2 3" xfId="617"/>
    <cellStyle name="Normal 124 2 4" xfId="618"/>
    <cellStyle name="Normal 124 3" xfId="619"/>
    <cellStyle name="Normal 125" xfId="620"/>
    <cellStyle name="Normal 125 2" xfId="621"/>
    <cellStyle name="Normal 125 2 2" xfId="622"/>
    <cellStyle name="Normal 125 2 2 2" xfId="623"/>
    <cellStyle name="Normal 125 2 3" xfId="624"/>
    <cellStyle name="Normal 125 2 4" xfId="625"/>
    <cellStyle name="Normal 125 3" xfId="626"/>
    <cellStyle name="Normal 126" xfId="627"/>
    <cellStyle name="Normal 126 2" xfId="628"/>
    <cellStyle name="Normal 126 2 2" xfId="629"/>
    <cellStyle name="Normal 126 2 2 2" xfId="630"/>
    <cellStyle name="Normal 126 2 3" xfId="631"/>
    <cellStyle name="Normal 126 2 4" xfId="632"/>
    <cellStyle name="Normal 126 3" xfId="633"/>
    <cellStyle name="Normal 127" xfId="634"/>
    <cellStyle name="Normal 127 2" xfId="635"/>
    <cellStyle name="Normal 127 2 2" xfId="636"/>
    <cellStyle name="Normal 127 2 2 2" xfId="637"/>
    <cellStyle name="Normal 127 2 3" xfId="638"/>
    <cellStyle name="Normal 127 2 4" xfId="639"/>
    <cellStyle name="Normal 127 3" xfId="640"/>
    <cellStyle name="Normal 128" xfId="641"/>
    <cellStyle name="Normal 128 2" xfId="642"/>
    <cellStyle name="Normal 128 2 2" xfId="643"/>
    <cellStyle name="Normal 128 2 2 2" xfId="644"/>
    <cellStyle name="Normal 128 2 3" xfId="645"/>
    <cellStyle name="Normal 128 2 4" xfId="646"/>
    <cellStyle name="Normal 128 3" xfId="647"/>
    <cellStyle name="Normal 129" xfId="648"/>
    <cellStyle name="Normal 129 2" xfId="649"/>
    <cellStyle name="Normal 129 2 2" xfId="650"/>
    <cellStyle name="Normal 129 2 2 2" xfId="651"/>
    <cellStyle name="Normal 129 2 3" xfId="652"/>
    <cellStyle name="Normal 129 2 4" xfId="653"/>
    <cellStyle name="Normal 129 3" xfId="654"/>
    <cellStyle name="Normal 13" xfId="655"/>
    <cellStyle name="Normal 13 2" xfId="656"/>
    <cellStyle name="Normal 13 2 2" xfId="657"/>
    <cellStyle name="Normal 13 2 2 2" xfId="658"/>
    <cellStyle name="Normal 13 2 3" xfId="659"/>
    <cellStyle name="Normal 13 2 4" xfId="660"/>
    <cellStyle name="Normal 13 3" xfId="661"/>
    <cellStyle name="Normal 130" xfId="662"/>
    <cellStyle name="Normal 130 2" xfId="663"/>
    <cellStyle name="Normal 130 2 2" xfId="664"/>
    <cellStyle name="Normal 130 2 2 2" xfId="665"/>
    <cellStyle name="Normal 130 2 3" xfId="666"/>
    <cellStyle name="Normal 130 2 4" xfId="667"/>
    <cellStyle name="Normal 130 3" xfId="668"/>
    <cellStyle name="Normal 131" xfId="669"/>
    <cellStyle name="Normal 131 2" xfId="670"/>
    <cellStyle name="Normal 131 2 2" xfId="671"/>
    <cellStyle name="Normal 131 2 2 2" xfId="672"/>
    <cellStyle name="Normal 131 2 3" xfId="673"/>
    <cellStyle name="Normal 131 2 4" xfId="674"/>
    <cellStyle name="Normal 131 3" xfId="675"/>
    <cellStyle name="Normal 132" xfId="676"/>
    <cellStyle name="Normal 132 2" xfId="677"/>
    <cellStyle name="Normal 132 2 2" xfId="678"/>
    <cellStyle name="Normal 132 3" xfId="679"/>
    <cellStyle name="Normal 132 3 2" xfId="680"/>
    <cellStyle name="Normal 133" xfId="681"/>
    <cellStyle name="Normal 134" xfId="682"/>
    <cellStyle name="Normal 134 2" xfId="683"/>
    <cellStyle name="Normal 134 2 2" xfId="684"/>
    <cellStyle name="Normal 134 2 2 2" xfId="685"/>
    <cellStyle name="Normal 134 2 2 2 2" xfId="686"/>
    <cellStyle name="Normal 134 2 2 3" xfId="687"/>
    <cellStyle name="Normal 134 2 3" xfId="688"/>
    <cellStyle name="Normal 134 2 3 2" xfId="689"/>
    <cellStyle name="Normal 134 2 4" xfId="690"/>
    <cellStyle name="Normal 134 3" xfId="691"/>
    <cellStyle name="Normal 134 3 2" xfId="692"/>
    <cellStyle name="Normal 134 3 2 2" xfId="693"/>
    <cellStyle name="Normal 134 3 3" xfId="694"/>
    <cellStyle name="Normal 134 4" xfId="695"/>
    <cellStyle name="Normal 134 4 2" xfId="696"/>
    <cellStyle name="Normal 134 5" xfId="697"/>
    <cellStyle name="Normal 135" xfId="698"/>
    <cellStyle name="Normal 135 2" xfId="699"/>
    <cellStyle name="Normal 135 2 2" xfId="700"/>
    <cellStyle name="Normal 135 3" xfId="701"/>
    <cellStyle name="Normal 135 3 2" xfId="702"/>
    <cellStyle name="Normal 135 4" xfId="703"/>
    <cellStyle name="Normal 136" xfId="704"/>
    <cellStyle name="Normal 136 2" xfId="705"/>
    <cellStyle name="Normal 136 2 2" xfId="706"/>
    <cellStyle name="Normal 136 2 2 2" xfId="707"/>
    <cellStyle name="Normal 136 2 2 2 2" xfId="708"/>
    <cellStyle name="Normal 136 2 2 3" xfId="709"/>
    <cellStyle name="Normal 136 2 3" xfId="710"/>
    <cellStyle name="Normal 136 2 3 2" xfId="711"/>
    <cellStyle name="Normal 136 2 4" xfId="712"/>
    <cellStyle name="Normal 136 3" xfId="713"/>
    <cellStyle name="Normal 136 3 2" xfId="714"/>
    <cellStyle name="Normal 136 3 2 2" xfId="715"/>
    <cellStyle name="Normal 136 3 3" xfId="716"/>
    <cellStyle name="Normal 136 4" xfId="717"/>
    <cellStyle name="Normal 136 4 2" xfId="718"/>
    <cellStyle name="Normal 136 5" xfId="719"/>
    <cellStyle name="Normal 137" xfId="720"/>
    <cellStyle name="Normal 138" xfId="721"/>
    <cellStyle name="Normal 138 2" xfId="722"/>
    <cellStyle name="Normal 139" xfId="723"/>
    <cellStyle name="Normal 139 2" xfId="724"/>
    <cellStyle name="Normal 139 2 2" xfId="725"/>
    <cellStyle name="Normal 139 3" xfId="726"/>
    <cellStyle name="Normal 14" xfId="727"/>
    <cellStyle name="Normal 14 2" xfId="728"/>
    <cellStyle name="Normal 14 2 2" xfId="729"/>
    <cellStyle name="Normal 14 2 2 2" xfId="730"/>
    <cellStyle name="Normal 14 2 3" xfId="731"/>
    <cellStyle name="Normal 14 2 4" xfId="732"/>
    <cellStyle name="Normal 14 3" xfId="733"/>
    <cellStyle name="Normal 140" xfId="734"/>
    <cellStyle name="Normal 140 2" xfId="735"/>
    <cellStyle name="Normal 140 2 2" xfId="736"/>
    <cellStyle name="Normal 140 3" xfId="737"/>
    <cellStyle name="Normal 141" xfId="738"/>
    <cellStyle name="Normal 142" xfId="739"/>
    <cellStyle name="Normal 143" xfId="740"/>
    <cellStyle name="Normal 144" xfId="741"/>
    <cellStyle name="Normal 145" xfId="108"/>
    <cellStyle name="Normal 15" xfId="742"/>
    <cellStyle name="Normal 15 2" xfId="743"/>
    <cellStyle name="Normal 15 2 2" xfId="744"/>
    <cellStyle name="Normal 15 2 2 2" xfId="745"/>
    <cellStyle name="Normal 15 2 3" xfId="746"/>
    <cellStyle name="Normal 15 2 4" xfId="747"/>
    <cellStyle name="Normal 15 3" xfId="748"/>
    <cellStyle name="Normal 16" xfId="749"/>
    <cellStyle name="Normal 16 2" xfId="750"/>
    <cellStyle name="Normal 16 2 2" xfId="751"/>
    <cellStyle name="Normal 16 2 2 2" xfId="752"/>
    <cellStyle name="Normal 16 2 3" xfId="753"/>
    <cellStyle name="Normal 16 2 4" xfId="754"/>
    <cellStyle name="Normal 16 3" xfId="755"/>
    <cellStyle name="Normal 17" xfId="756"/>
    <cellStyle name="Normal 17 2" xfId="757"/>
    <cellStyle name="Normal 17 2 2" xfId="758"/>
    <cellStyle name="Normal 17 2 2 2" xfId="759"/>
    <cellStyle name="Normal 17 2 3" xfId="760"/>
    <cellStyle name="Normal 17 2 4" xfId="761"/>
    <cellStyle name="Normal 17 3" xfId="762"/>
    <cellStyle name="Normal 18" xfId="763"/>
    <cellStyle name="Normal 18 2" xfId="764"/>
    <cellStyle name="Normal 18 2 2" xfId="765"/>
    <cellStyle name="Normal 18 2 2 2" xfId="766"/>
    <cellStyle name="Normal 18 2 3" xfId="767"/>
    <cellStyle name="Normal 18 2 4" xfId="768"/>
    <cellStyle name="Normal 18 3" xfId="769"/>
    <cellStyle name="Normal 19" xfId="770"/>
    <cellStyle name="Normal 19 2" xfId="771"/>
    <cellStyle name="Normal 19 2 2" xfId="772"/>
    <cellStyle name="Normal 19 2 2 2" xfId="773"/>
    <cellStyle name="Normal 19 2 3" xfId="774"/>
    <cellStyle name="Normal 19 2 4" xfId="775"/>
    <cellStyle name="Normal 19 3" xfId="776"/>
    <cellStyle name="Normal 2" xfId="1"/>
    <cellStyle name="Normal 2 10" xfId="777"/>
    <cellStyle name="Normal 2 11" xfId="778"/>
    <cellStyle name="Normal 2 11 2" xfId="779"/>
    <cellStyle name="Normal 2 11 2 2" xfId="780"/>
    <cellStyle name="Normal 2 11 3" xfId="781"/>
    <cellStyle name="Normal 2 12" xfId="782"/>
    <cellStyle name="Normal 2 12 2" xfId="783"/>
    <cellStyle name="Normal 2 2" xfId="784"/>
    <cellStyle name="Normal 2 2 2" xfId="785"/>
    <cellStyle name="Normal 2 2 2 2" xfId="786"/>
    <cellStyle name="Normal 2 2 2 2 2" xfId="787"/>
    <cellStyle name="Normal 2 2 2 2 2 2" xfId="788"/>
    <cellStyle name="Normal 2 2 2 2 2 2 2" xfId="789"/>
    <cellStyle name="Normal 2 2 2 2 2 2 2 2" xfId="790"/>
    <cellStyle name="Normal 2 2 2 2 2 2 3" xfId="791"/>
    <cellStyle name="Normal 2 2 2 2 2 3" xfId="792"/>
    <cellStyle name="Normal 2 2 2 2 2 3 2" xfId="793"/>
    <cellStyle name="Normal 2 2 2 2 2 4" xfId="794"/>
    <cellStyle name="Normal 2 2 2 2 3" xfId="795"/>
    <cellStyle name="Normal 2 2 2 2 3 2" xfId="796"/>
    <cellStyle name="Normal 2 2 2 2 3 2 2" xfId="797"/>
    <cellStyle name="Normal 2 2 2 2 3 3" xfId="798"/>
    <cellStyle name="Normal 2 2 2 2 4" xfId="799"/>
    <cellStyle name="Normal 2 2 2 2 4 2" xfId="800"/>
    <cellStyle name="Normal 2 2 2 2 5" xfId="801"/>
    <cellStyle name="Normal 2 2 2 3" xfId="802"/>
    <cellStyle name="Normal 2 2 2 4" xfId="803"/>
    <cellStyle name="Normal 2 2 2 5" xfId="804"/>
    <cellStyle name="Normal 2 2 2 5 2" xfId="805"/>
    <cellStyle name="Normal 2 2 2 5 2 2" xfId="806"/>
    <cellStyle name="Normal 2 2 2 5 2 2 2" xfId="807"/>
    <cellStyle name="Normal 2 2 2 5 2 3" xfId="808"/>
    <cellStyle name="Normal 2 2 2 5 3" xfId="809"/>
    <cellStyle name="Normal 2 2 2 5 3 2" xfId="810"/>
    <cellStyle name="Normal 2 2 2 5 4" xfId="811"/>
    <cellStyle name="Normal 2 2 2 6" xfId="812"/>
    <cellStyle name="Normal 2 2 2 6 2" xfId="813"/>
    <cellStyle name="Normal 2 2 2 6 2 2" xfId="814"/>
    <cellStyle name="Normal 2 2 2 6 3" xfId="815"/>
    <cellStyle name="Normal 2 2 2 7" xfId="816"/>
    <cellStyle name="Normal 2 2 2 7 2" xfId="817"/>
    <cellStyle name="Normal 2 2 2 8" xfId="818"/>
    <cellStyle name="Normal 2 2 3" xfId="819"/>
    <cellStyle name="Normal 2 2 3 2" xfId="820"/>
    <cellStyle name="Normal 2 2 3 2 2" xfId="821"/>
    <cellStyle name="Normal 2 2 3 2 2 2" xfId="822"/>
    <cellStyle name="Normal 2 2 3 2 2 2 2" xfId="823"/>
    <cellStyle name="Normal 2 2 3 2 2 3" xfId="824"/>
    <cellStyle name="Normal 2 2 3 2 3" xfId="825"/>
    <cellStyle name="Normal 2 2 3 2 3 2" xfId="826"/>
    <cellStyle name="Normal 2 2 3 2 4" xfId="827"/>
    <cellStyle name="Normal 2 2 3 3" xfId="828"/>
    <cellStyle name="Normal 2 2 3 3 2" xfId="829"/>
    <cellStyle name="Normal 2 2 3 3 2 2" xfId="830"/>
    <cellStyle name="Normal 2 2 3 3 3" xfId="831"/>
    <cellStyle name="Normal 2 2 3 4" xfId="832"/>
    <cellStyle name="Normal 2 2 3 4 2" xfId="833"/>
    <cellStyle name="Normal 2 2 3 5" xfId="834"/>
    <cellStyle name="Normal 2 2 4" xfId="835"/>
    <cellStyle name="Normal 2 3" xfId="836"/>
    <cellStyle name="Normal 2 3 2" xfId="837"/>
    <cellStyle name="Normal 2 3 2 2" xfId="838"/>
    <cellStyle name="Normal 2 3 2 2 2" xfId="839"/>
    <cellStyle name="Normal 2 3 2 3" xfId="840"/>
    <cellStyle name="Normal 2 3 2 4" xfId="841"/>
    <cellStyle name="Normal 2 3 3" xfId="842"/>
    <cellStyle name="Normal 2 3 4" xfId="843"/>
    <cellStyle name="Normal 2 3 4 2" xfId="844"/>
    <cellStyle name="Normal 2 3 5" xfId="845"/>
    <cellStyle name="Normal 2 4" xfId="846"/>
    <cellStyle name="Normal 2 4 2" xfId="847"/>
    <cellStyle name="Normal 2 4 2 2" xfId="848"/>
    <cellStyle name="Normal 2 4 3" xfId="849"/>
    <cellStyle name="Normal 2 4 4" xfId="850"/>
    <cellStyle name="Normal 2 5" xfId="851"/>
    <cellStyle name="Normal 2 5 2" xfId="852"/>
    <cellStyle name="Normal 2 5 2 2" xfId="853"/>
    <cellStyle name="Normal 2 5 2 2 2" xfId="854"/>
    <cellStyle name="Normal 2 5 2 2 2 2" xfId="855"/>
    <cellStyle name="Normal 2 5 2 2 3" xfId="856"/>
    <cellStyle name="Normal 2 5 2 3" xfId="857"/>
    <cellStyle name="Normal 2 5 2 3 2" xfId="858"/>
    <cellStyle name="Normal 2 5 2 4" xfId="859"/>
    <cellStyle name="Normal 2 5 3" xfId="860"/>
    <cellStyle name="Normal 2 5 3 2" xfId="861"/>
    <cellStyle name="Normal 2 5 3 2 2" xfId="862"/>
    <cellStyle name="Normal 2 5 3 3" xfId="863"/>
    <cellStyle name="Normal 2 5 4" xfId="864"/>
    <cellStyle name="Normal 2 5 4 2" xfId="865"/>
    <cellStyle name="Normal 2 5 5" xfId="866"/>
    <cellStyle name="Normal 2 6" xfId="867"/>
    <cellStyle name="Normal 2 7" xfId="868"/>
    <cellStyle name="Normal 2 8" xfId="869"/>
    <cellStyle name="Normal 2 9" xfId="870"/>
    <cellStyle name="Normal 2 9 2" xfId="871"/>
    <cellStyle name="Normal 2 9 2 2" xfId="872"/>
    <cellStyle name="Normal 2 9 2 2 2" xfId="873"/>
    <cellStyle name="Normal 2 9 2 3" xfId="874"/>
    <cellStyle name="Normal 2 9 3" xfId="875"/>
    <cellStyle name="Normal 2 9 3 2" xfId="876"/>
    <cellStyle name="Normal 2 9 4" xfId="877"/>
    <cellStyle name="Normal 20" xfId="878"/>
    <cellStyle name="Normal 20 2" xfId="879"/>
    <cellStyle name="Normal 20 2 2" xfId="880"/>
    <cellStyle name="Normal 20 2 2 2" xfId="881"/>
    <cellStyle name="Normal 20 2 3" xfId="882"/>
    <cellStyle name="Normal 20 2 4" xfId="883"/>
    <cellStyle name="Normal 20 3" xfId="884"/>
    <cellStyle name="Normal 21" xfId="885"/>
    <cellStyle name="Normal 21 2" xfId="886"/>
    <cellStyle name="Normal 21 2 2" xfId="887"/>
    <cellStyle name="Normal 21 2 2 2" xfId="888"/>
    <cellStyle name="Normal 21 2 3" xfId="889"/>
    <cellStyle name="Normal 21 2 4" xfId="890"/>
    <cellStyle name="Normal 21 3" xfId="891"/>
    <cellStyle name="Normal 22" xfId="892"/>
    <cellStyle name="Normal 22 2" xfId="893"/>
    <cellStyle name="Normal 22 2 2" xfId="894"/>
    <cellStyle name="Normal 22 2 2 2" xfId="895"/>
    <cellStyle name="Normal 22 2 3" xfId="896"/>
    <cellStyle name="Normal 22 2 4" xfId="897"/>
    <cellStyle name="Normal 22 3" xfId="898"/>
    <cellStyle name="Normal 23" xfId="899"/>
    <cellStyle name="Normal 23 2" xfId="900"/>
    <cellStyle name="Normal 23 2 2" xfId="901"/>
    <cellStyle name="Normal 23 2 2 2" xfId="902"/>
    <cellStyle name="Normal 23 2 3" xfId="903"/>
    <cellStyle name="Normal 23 2 4" xfId="904"/>
    <cellStyle name="Normal 23 3" xfId="905"/>
    <cellStyle name="Normal 24" xfId="906"/>
    <cellStyle name="Normal 24 2" xfId="907"/>
    <cellStyle name="Normal 24 2 2" xfId="908"/>
    <cellStyle name="Normal 24 2 2 2" xfId="909"/>
    <cellStyle name="Normal 24 2 3" xfId="910"/>
    <cellStyle name="Normal 24 2 4" xfId="911"/>
    <cellStyle name="Normal 24 3" xfId="912"/>
    <cellStyle name="Normal 25" xfId="913"/>
    <cellStyle name="Normal 25 2" xfId="914"/>
    <cellStyle name="Normal 25 2 2" xfId="915"/>
    <cellStyle name="Normal 25 2 2 2" xfId="916"/>
    <cellStyle name="Normal 25 2 3" xfId="917"/>
    <cellStyle name="Normal 25 2 4" xfId="918"/>
    <cellStyle name="Normal 25 3" xfId="919"/>
    <cellStyle name="Normal 26" xfId="920"/>
    <cellStyle name="Normal 26 2" xfId="921"/>
    <cellStyle name="Normal 26 2 2" xfId="922"/>
    <cellStyle name="Normal 26 2 2 2" xfId="923"/>
    <cellStyle name="Normal 26 2 3" xfId="924"/>
    <cellStyle name="Normal 26 2 4" xfId="925"/>
    <cellStyle name="Normal 26 3" xfId="926"/>
    <cellStyle name="Normal 27" xfId="927"/>
    <cellStyle name="Normal 27 2" xfId="928"/>
    <cellStyle name="Normal 27 2 2" xfId="929"/>
    <cellStyle name="Normal 27 2 2 2" xfId="930"/>
    <cellStyle name="Normal 27 2 3" xfId="931"/>
    <cellStyle name="Normal 27 2 4" xfId="932"/>
    <cellStyle name="Normal 27 3" xfId="933"/>
    <cellStyle name="Normal 28" xfId="934"/>
    <cellStyle name="Normal 28 2" xfId="935"/>
    <cellStyle name="Normal 28 2 2" xfId="936"/>
    <cellStyle name="Normal 28 2 2 2" xfId="937"/>
    <cellStyle name="Normal 28 2 3" xfId="938"/>
    <cellStyle name="Normal 28 2 4" xfId="939"/>
    <cellStyle name="Normal 28 3" xfId="940"/>
    <cellStyle name="Normal 29" xfId="941"/>
    <cellStyle name="Normal 29 2" xfId="942"/>
    <cellStyle name="Normal 29 2 2" xfId="943"/>
    <cellStyle name="Normal 29 2 2 2" xfId="944"/>
    <cellStyle name="Normal 29 2 3" xfId="945"/>
    <cellStyle name="Normal 29 2 4" xfId="946"/>
    <cellStyle name="Normal 29 3" xfId="947"/>
    <cellStyle name="Normal 3" xfId="51"/>
    <cellStyle name="Normal 3 2" xfId="101"/>
    <cellStyle name="Normal 3 2 2" xfId="123"/>
    <cellStyle name="Normal 3 2 2 2" xfId="948"/>
    <cellStyle name="Normal 3 2 2 2 2" xfId="949"/>
    <cellStyle name="Normal 3 2 2 3" xfId="950"/>
    <cellStyle name="Normal 3 2 2 4" xfId="951"/>
    <cellStyle name="Normal 3 2 3" xfId="952"/>
    <cellStyle name="Normal 3 2 4" xfId="953"/>
    <cellStyle name="Normal 3 2 5" xfId="954"/>
    <cellStyle name="Normal 3 3" xfId="119"/>
    <cellStyle name="Normal 3 3 2" xfId="955"/>
    <cellStyle name="Normal 3 3 2 2" xfId="956"/>
    <cellStyle name="Normal 3 3 3" xfId="957"/>
    <cellStyle name="Normal 3 3 4" xfId="958"/>
    <cellStyle name="Normal 3 4" xfId="959"/>
    <cellStyle name="Normal 3 5" xfId="960"/>
    <cellStyle name="Normal 3 6" xfId="961"/>
    <cellStyle name="Normal 3 6 2" xfId="962"/>
    <cellStyle name="Normal 3 7" xfId="963"/>
    <cellStyle name="Normal 30" xfId="964"/>
    <cellStyle name="Normal 30 2" xfId="965"/>
    <cellStyle name="Normal 30 2 2" xfId="966"/>
    <cellStyle name="Normal 30 2 2 2" xfId="967"/>
    <cellStyle name="Normal 30 2 3" xfId="968"/>
    <cellStyle name="Normal 30 2 4" xfId="969"/>
    <cellStyle name="Normal 30 3" xfId="970"/>
    <cellStyle name="Normal 31" xfId="971"/>
    <cellStyle name="Normal 31 2" xfId="972"/>
    <cellStyle name="Normal 31 2 2" xfId="973"/>
    <cellStyle name="Normal 31 2 2 2" xfId="974"/>
    <cellStyle name="Normal 31 2 3" xfId="975"/>
    <cellStyle name="Normal 31 2 4" xfId="976"/>
    <cellStyle name="Normal 31 3" xfId="977"/>
    <cellStyle name="Normal 32" xfId="978"/>
    <cellStyle name="Normal 32 2" xfId="979"/>
    <cellStyle name="Normal 32 2 2" xfId="980"/>
    <cellStyle name="Normal 32 2 2 2" xfId="981"/>
    <cellStyle name="Normal 32 2 3" xfId="982"/>
    <cellStyle name="Normal 32 2 4" xfId="983"/>
    <cellStyle name="Normal 32 3" xfId="984"/>
    <cellStyle name="Normal 33" xfId="985"/>
    <cellStyle name="Normal 33 2" xfId="986"/>
    <cellStyle name="Normal 33 2 2" xfId="987"/>
    <cellStyle name="Normal 33 2 2 2" xfId="988"/>
    <cellStyle name="Normal 33 2 3" xfId="989"/>
    <cellStyle name="Normal 33 2 4" xfId="990"/>
    <cellStyle name="Normal 33 3" xfId="991"/>
    <cellStyle name="Normal 34" xfId="992"/>
    <cellStyle name="Normal 34 2" xfId="993"/>
    <cellStyle name="Normal 34 2 2" xfId="994"/>
    <cellStyle name="Normal 34 2 2 2" xfId="995"/>
    <cellStyle name="Normal 34 2 3" xfId="996"/>
    <cellStyle name="Normal 34 2 4" xfId="997"/>
    <cellStyle name="Normal 34 3" xfId="998"/>
    <cellStyle name="Normal 34 4" xfId="999"/>
    <cellStyle name="Normal 35" xfId="1000"/>
    <cellStyle name="Normal 35 2" xfId="1001"/>
    <cellStyle name="Normal 35 2 2" xfId="1002"/>
    <cellStyle name="Normal 35 2 2 2" xfId="1003"/>
    <cellStyle name="Normal 35 2 3" xfId="1004"/>
    <cellStyle name="Normal 35 2 4" xfId="1005"/>
    <cellStyle name="Normal 35 3" xfId="1006"/>
    <cellStyle name="Normal 36" xfId="1007"/>
    <cellStyle name="Normal 36 2" xfId="1008"/>
    <cellStyle name="Normal 36 2 2" xfId="1009"/>
    <cellStyle name="Normal 36 2 2 2" xfId="1010"/>
    <cellStyle name="Normal 36 2 3" xfId="1011"/>
    <cellStyle name="Normal 36 2 4" xfId="1012"/>
    <cellStyle name="Normal 36 3" xfId="1013"/>
    <cellStyle name="Normal 37" xfId="1014"/>
    <cellStyle name="Normal 37 2" xfId="1015"/>
    <cellStyle name="Normal 37 2 2" xfId="1016"/>
    <cellStyle name="Normal 37 2 2 2" xfId="1017"/>
    <cellStyle name="Normal 37 2 3" xfId="1018"/>
    <cellStyle name="Normal 37 2 4" xfId="1019"/>
    <cellStyle name="Normal 37 3" xfId="1020"/>
    <cellStyle name="Normal 38" xfId="1021"/>
    <cellStyle name="Normal 38 2" xfId="1022"/>
    <cellStyle name="Normal 38 2 2" xfId="1023"/>
    <cellStyle name="Normal 38 2 2 2" xfId="1024"/>
    <cellStyle name="Normal 38 2 3" xfId="1025"/>
    <cellStyle name="Normal 38 2 4" xfId="1026"/>
    <cellStyle name="Normal 38 3" xfId="1027"/>
    <cellStyle name="Normal 39" xfId="1028"/>
    <cellStyle name="Normal 39 2" xfId="1029"/>
    <cellStyle name="Normal 39 2 2" xfId="1030"/>
    <cellStyle name="Normal 39 2 2 2" xfId="1031"/>
    <cellStyle name="Normal 39 2 3" xfId="1032"/>
    <cellStyle name="Normal 39 2 4" xfId="1033"/>
    <cellStyle name="Normal 39 3" xfId="1034"/>
    <cellStyle name="Normal 4" xfId="52"/>
    <cellStyle name="Normal 4 2" xfId="1035"/>
    <cellStyle name="Normal 4 2 2" xfId="1036"/>
    <cellStyle name="Normal 4 2 2 2" xfId="1037"/>
    <cellStyle name="Normal 4 2 2 2 2" xfId="1038"/>
    <cellStyle name="Normal 4 2 2 3" xfId="1039"/>
    <cellStyle name="Normal 4 2 2 4" xfId="1040"/>
    <cellStyle name="Normal 4 2 3" xfId="1041"/>
    <cellStyle name="Normal 4 2 4" xfId="1042"/>
    <cellStyle name="Normal 4 2 5" xfId="1043"/>
    <cellStyle name="Normal 4 3" xfId="1044"/>
    <cellStyle name="Normal 4 3 2" xfId="1045"/>
    <cellStyle name="Normal 4 3 2 2" xfId="1046"/>
    <cellStyle name="Normal 4 3 3" xfId="1047"/>
    <cellStyle name="Normal 4 3 4" xfId="1048"/>
    <cellStyle name="Normal 4 3 5" xfId="1049"/>
    <cellStyle name="Normal 4 4" xfId="1050"/>
    <cellStyle name="Normal 4 5" xfId="1051"/>
    <cellStyle name="Normal 4 5 2" xfId="1052"/>
    <cellStyle name="Normal 40" xfId="1053"/>
    <cellStyle name="Normal 40 2" xfId="1054"/>
    <cellStyle name="Normal 40 2 2" xfId="1055"/>
    <cellStyle name="Normal 40 2 2 2" xfId="1056"/>
    <cellStyle name="Normal 40 2 3" xfId="1057"/>
    <cellStyle name="Normal 40 2 4" xfId="1058"/>
    <cellStyle name="Normal 40 3" xfId="1059"/>
    <cellStyle name="Normal 41" xfId="1060"/>
    <cellStyle name="Normal 41 2" xfId="1061"/>
    <cellStyle name="Normal 41 2 2" xfId="1062"/>
    <cellStyle name="Normal 41 2 2 2" xfId="1063"/>
    <cellStyle name="Normal 41 2 3" xfId="1064"/>
    <cellStyle name="Normal 41 2 4" xfId="1065"/>
    <cellStyle name="Normal 41 3" xfId="1066"/>
    <cellStyle name="Normal 42" xfId="1067"/>
    <cellStyle name="Normal 42 2" xfId="1068"/>
    <cellStyle name="Normal 42 2 2" xfId="1069"/>
    <cellStyle name="Normal 42 2 2 2" xfId="1070"/>
    <cellStyle name="Normal 42 2 3" xfId="1071"/>
    <cellStyle name="Normal 42 2 4" xfId="1072"/>
    <cellStyle name="Normal 42 3" xfId="1073"/>
    <cellStyle name="Normal 43" xfId="1074"/>
    <cellStyle name="Normal 43 2" xfId="1075"/>
    <cellStyle name="Normal 43 2 2" xfId="1076"/>
    <cellStyle name="Normal 43 2 2 2" xfId="1077"/>
    <cellStyle name="Normal 43 2 3" xfId="1078"/>
    <cellStyle name="Normal 43 2 4" xfId="1079"/>
    <cellStyle name="Normal 43 3" xfId="1080"/>
    <cellStyle name="Normal 44" xfId="1081"/>
    <cellStyle name="Normal 44 2" xfId="1082"/>
    <cellStyle name="Normal 44 2 2" xfId="1083"/>
    <cellStyle name="Normal 44 2 2 2" xfId="1084"/>
    <cellStyle name="Normal 44 2 3" xfId="1085"/>
    <cellStyle name="Normal 44 2 4" xfId="1086"/>
    <cellStyle name="Normal 44 3" xfId="1087"/>
    <cellStyle name="Normal 45" xfId="131"/>
    <cellStyle name="Normal 45 2" xfId="1088"/>
    <cellStyle name="Normal 45 2 2" xfId="1089"/>
    <cellStyle name="Normal 45 2 2 2" xfId="1090"/>
    <cellStyle name="Normal 45 2 3" xfId="1091"/>
    <cellStyle name="Normal 45 2 4" xfId="1092"/>
    <cellStyle name="Normal 45 3" xfId="1093"/>
    <cellStyle name="Normal 46" xfId="1094"/>
    <cellStyle name="Normal 46 2" xfId="1095"/>
    <cellStyle name="Normal 46 2 2" xfId="1096"/>
    <cellStyle name="Normal 46 2 2 2" xfId="1097"/>
    <cellStyle name="Normal 46 2 3" xfId="1098"/>
    <cellStyle name="Normal 46 2 4" xfId="1099"/>
    <cellStyle name="Normal 46 3" xfId="1100"/>
    <cellStyle name="Normal 47" xfId="1101"/>
    <cellStyle name="Normal 47 2" xfId="1102"/>
    <cellStyle name="Normal 47 2 2" xfId="1103"/>
    <cellStyle name="Normal 47 2 2 2" xfId="1104"/>
    <cellStyle name="Normal 47 2 3" xfId="1105"/>
    <cellStyle name="Normal 47 2 4" xfId="1106"/>
    <cellStyle name="Normal 47 3" xfId="1107"/>
    <cellStyle name="Normal 48" xfId="1108"/>
    <cellStyle name="Normal 48 2" xfId="1109"/>
    <cellStyle name="Normal 48 2 2" xfId="1110"/>
    <cellStyle name="Normal 48 2 2 2" xfId="1111"/>
    <cellStyle name="Normal 48 2 3" xfId="1112"/>
    <cellStyle name="Normal 48 2 4" xfId="1113"/>
    <cellStyle name="Normal 48 3" xfId="1114"/>
    <cellStyle name="Normal 49" xfId="1115"/>
    <cellStyle name="Normal 49 2" xfId="1116"/>
    <cellStyle name="Normal 49 2 2" xfId="1117"/>
    <cellStyle name="Normal 49 2 2 2" xfId="1118"/>
    <cellStyle name="Normal 49 2 3" xfId="1119"/>
    <cellStyle name="Normal 49 2 4" xfId="1120"/>
    <cellStyle name="Normal 49 3" xfId="1121"/>
    <cellStyle name="Normal 5" xfId="98"/>
    <cellStyle name="Normal 5 2" xfId="102"/>
    <cellStyle name="Normal 5 2 2" xfId="124"/>
    <cellStyle name="Normal 5 2 2 2" xfId="1122"/>
    <cellStyle name="Normal 5 2 2 2 2" xfId="1123"/>
    <cellStyle name="Normal 5 2 2 3" xfId="1124"/>
    <cellStyle name="Normal 5 2 2 4" xfId="1125"/>
    <cellStyle name="Normal 5 2 3" xfId="1126"/>
    <cellStyle name="Normal 5 3" xfId="120"/>
    <cellStyle name="Normal 5 3 2" xfId="1127"/>
    <cellStyle name="Normal 5 3 2 2" xfId="1128"/>
    <cellStyle name="Normal 5 3 3" xfId="1129"/>
    <cellStyle name="Normal 5 3 4" xfId="1130"/>
    <cellStyle name="Normal 5 4" xfId="1131"/>
    <cellStyle name="Normal 5 5" xfId="1132"/>
    <cellStyle name="Normal 50" xfId="1133"/>
    <cellStyle name="Normal 50 2" xfId="1134"/>
    <cellStyle name="Normal 50 2 2" xfId="1135"/>
    <cellStyle name="Normal 50 2 2 2" xfId="1136"/>
    <cellStyle name="Normal 50 2 3" xfId="1137"/>
    <cellStyle name="Normal 50 2 4" xfId="1138"/>
    <cellStyle name="Normal 50 3" xfId="1139"/>
    <cellStyle name="Normal 50 4" xfId="1140"/>
    <cellStyle name="Normal 51" xfId="1141"/>
    <cellStyle name="Normal 51 2" xfId="1142"/>
    <cellStyle name="Normal 51 2 2" xfId="1143"/>
    <cellStyle name="Normal 51 2 2 2" xfId="1144"/>
    <cellStyle name="Normal 51 2 3" xfId="1145"/>
    <cellStyle name="Normal 51 2 4" xfId="1146"/>
    <cellStyle name="Normal 51 3" xfId="1147"/>
    <cellStyle name="Normal 52" xfId="1148"/>
    <cellStyle name="Normal 52 2" xfId="1149"/>
    <cellStyle name="Normal 52 2 2" xfId="1150"/>
    <cellStyle name="Normal 52 2 2 2" xfId="1151"/>
    <cellStyle name="Normal 52 2 3" xfId="1152"/>
    <cellStyle name="Normal 52 2 4" xfId="1153"/>
    <cellStyle name="Normal 52 3" xfId="1154"/>
    <cellStyle name="Normal 53" xfId="1155"/>
    <cellStyle name="Normal 53 2" xfId="1156"/>
    <cellStyle name="Normal 53 2 2" xfId="1157"/>
    <cellStyle name="Normal 53 2 2 2" xfId="1158"/>
    <cellStyle name="Normal 53 2 3" xfId="1159"/>
    <cellStyle name="Normal 53 2 4" xfId="1160"/>
    <cellStyle name="Normal 53 3" xfId="1161"/>
    <cellStyle name="Normal 54" xfId="1162"/>
    <cellStyle name="Normal 54 2" xfId="1163"/>
    <cellStyle name="Normal 54 2 2" xfId="1164"/>
    <cellStyle name="Normal 54 2 2 2" xfId="1165"/>
    <cellStyle name="Normal 54 2 3" xfId="1166"/>
    <cellStyle name="Normal 54 2 4" xfId="1167"/>
    <cellStyle name="Normal 54 3" xfId="1168"/>
    <cellStyle name="Normal 55" xfId="1169"/>
    <cellStyle name="Normal 55 2" xfId="1170"/>
    <cellStyle name="Normal 55 2 2" xfId="1171"/>
    <cellStyle name="Normal 55 2 2 2" xfId="1172"/>
    <cellStyle name="Normal 55 2 3" xfId="1173"/>
    <cellStyle name="Normal 55 2 4" xfId="1174"/>
    <cellStyle name="Normal 55 3" xfId="1175"/>
    <cellStyle name="Normal 56" xfId="1176"/>
    <cellStyle name="Normal 56 2" xfId="1177"/>
    <cellStyle name="Normal 56 2 2" xfId="1178"/>
    <cellStyle name="Normal 56 2 2 2" xfId="1179"/>
    <cellStyle name="Normal 56 2 3" xfId="1180"/>
    <cellStyle name="Normal 56 2 4" xfId="1181"/>
    <cellStyle name="Normal 56 3" xfId="1182"/>
    <cellStyle name="Normal 57" xfId="1183"/>
    <cellStyle name="Normal 57 2" xfId="1184"/>
    <cellStyle name="Normal 57 2 2" xfId="1185"/>
    <cellStyle name="Normal 57 2 2 2" xfId="1186"/>
    <cellStyle name="Normal 57 2 3" xfId="1187"/>
    <cellStyle name="Normal 57 2 4" xfId="1188"/>
    <cellStyle name="Normal 57 3" xfId="1189"/>
    <cellStyle name="Normal 58" xfId="1190"/>
    <cellStyle name="Normal 58 2" xfId="1191"/>
    <cellStyle name="Normal 58 2 2" xfId="1192"/>
    <cellStyle name="Normal 58 2 2 2" xfId="1193"/>
    <cellStyle name="Normal 58 2 3" xfId="1194"/>
    <cellStyle name="Normal 58 2 4" xfId="1195"/>
    <cellStyle name="Normal 58 3" xfId="1196"/>
    <cellStyle name="Normal 59" xfId="1197"/>
    <cellStyle name="Normal 59 2" xfId="1198"/>
    <cellStyle name="Normal 59 2 2" xfId="1199"/>
    <cellStyle name="Normal 59 2 2 2" xfId="1200"/>
    <cellStyle name="Normal 59 2 3" xfId="1201"/>
    <cellStyle name="Normal 59 2 4" xfId="1202"/>
    <cellStyle name="Normal 59 3" xfId="1203"/>
    <cellStyle name="Normal 6" xfId="127"/>
    <cellStyle name="Normal 6 2" xfId="1204"/>
    <cellStyle name="Normal 6 2 2" xfId="1205"/>
    <cellStyle name="Normal 6 2 2 2" xfId="1206"/>
    <cellStyle name="Normal 6 2 3" xfId="1207"/>
    <cellStyle name="Normal 6 2 4" xfId="1208"/>
    <cellStyle name="Normal 6 3" xfId="1209"/>
    <cellStyle name="Normal 6 4" xfId="1210"/>
    <cellStyle name="Normal 6 4 2" xfId="1211"/>
    <cellStyle name="Normal 6 5" xfId="1212"/>
    <cellStyle name="Normal 60" xfId="1213"/>
    <cellStyle name="Normal 60 2" xfId="1214"/>
    <cellStyle name="Normal 60 2 2" xfId="1215"/>
    <cellStyle name="Normal 60 2 2 2" xfId="1216"/>
    <cellStyle name="Normal 60 2 3" xfId="1217"/>
    <cellStyle name="Normal 60 2 4" xfId="1218"/>
    <cellStyle name="Normal 60 3" xfId="1219"/>
    <cellStyle name="Normal 61" xfId="1220"/>
    <cellStyle name="Normal 61 2" xfId="1221"/>
    <cellStyle name="Normal 61 2 2" xfId="1222"/>
    <cellStyle name="Normal 61 2 2 2" xfId="1223"/>
    <cellStyle name="Normal 61 2 3" xfId="1224"/>
    <cellStyle name="Normal 61 2 4" xfId="1225"/>
    <cellStyle name="Normal 61 3" xfId="1226"/>
    <cellStyle name="Normal 62" xfId="1227"/>
    <cellStyle name="Normal 62 2" xfId="1228"/>
    <cellStyle name="Normal 62 2 2" xfId="1229"/>
    <cellStyle name="Normal 62 2 2 2" xfId="1230"/>
    <cellStyle name="Normal 62 2 3" xfId="1231"/>
    <cellStyle name="Normal 62 2 4" xfId="1232"/>
    <cellStyle name="Normal 62 3" xfId="1233"/>
    <cellStyle name="Normal 63" xfId="1234"/>
    <cellStyle name="Normal 63 2" xfId="1235"/>
    <cellStyle name="Normal 63 2 2" xfId="1236"/>
    <cellStyle name="Normal 63 2 2 2" xfId="1237"/>
    <cellStyle name="Normal 63 2 3" xfId="1238"/>
    <cellStyle name="Normal 63 2 4" xfId="1239"/>
    <cellStyle name="Normal 63 3" xfId="1240"/>
    <cellStyle name="Normal 64" xfId="1241"/>
    <cellStyle name="Normal 64 2" xfId="1242"/>
    <cellStyle name="Normal 64 2 2" xfId="1243"/>
    <cellStyle name="Normal 64 2 2 2" xfId="1244"/>
    <cellStyle name="Normal 64 2 3" xfId="1245"/>
    <cellStyle name="Normal 64 2 4" xfId="1246"/>
    <cellStyle name="Normal 64 3" xfId="1247"/>
    <cellStyle name="Normal 65" xfId="1248"/>
    <cellStyle name="Normal 65 2" xfId="1249"/>
    <cellStyle name="Normal 65 2 2" xfId="1250"/>
    <cellStyle name="Normal 65 2 2 2" xfId="1251"/>
    <cellStyle name="Normal 65 2 3" xfId="1252"/>
    <cellStyle name="Normal 65 2 4" xfId="1253"/>
    <cellStyle name="Normal 65 3" xfId="1254"/>
    <cellStyle name="Normal 66" xfId="1255"/>
    <cellStyle name="Normal 66 2" xfId="1256"/>
    <cellStyle name="Normal 66 2 2" xfId="1257"/>
    <cellStyle name="Normal 66 2 2 2" xfId="1258"/>
    <cellStyle name="Normal 66 2 3" xfId="1259"/>
    <cellStyle name="Normal 66 2 4" xfId="1260"/>
    <cellStyle name="Normal 66 3" xfId="1261"/>
    <cellStyle name="Normal 67" xfId="1262"/>
    <cellStyle name="Normal 67 2" xfId="1263"/>
    <cellStyle name="Normal 67 2 2" xfId="1264"/>
    <cellStyle name="Normal 67 2 2 2" xfId="1265"/>
    <cellStyle name="Normal 67 2 3" xfId="1266"/>
    <cellStyle name="Normal 67 2 4" xfId="1267"/>
    <cellStyle name="Normal 67 3" xfId="1268"/>
    <cellStyle name="Normal 68" xfId="1269"/>
    <cellStyle name="Normal 68 2" xfId="1270"/>
    <cellStyle name="Normal 68 2 2" xfId="1271"/>
    <cellStyle name="Normal 68 2 2 2" xfId="1272"/>
    <cellStyle name="Normal 68 2 3" xfId="1273"/>
    <cellStyle name="Normal 68 2 4" xfId="1274"/>
    <cellStyle name="Normal 68 3" xfId="1275"/>
    <cellStyle name="Normal 69" xfId="1276"/>
    <cellStyle name="Normal 69 2" xfId="1277"/>
    <cellStyle name="Normal 69 2 2" xfId="1278"/>
    <cellStyle name="Normal 69 2 2 2" xfId="1279"/>
    <cellStyle name="Normal 69 2 3" xfId="1280"/>
    <cellStyle name="Normal 69 2 4" xfId="1281"/>
    <cellStyle name="Normal 69 3" xfId="1282"/>
    <cellStyle name="Normal 7" xfId="129"/>
    <cellStyle name="Normal 7 2" xfId="1283"/>
    <cellStyle name="Normal 7 2 2" xfId="1284"/>
    <cellStyle name="Normal 7 2 2 2" xfId="1285"/>
    <cellStyle name="Normal 7 2 3" xfId="1286"/>
    <cellStyle name="Normal 7 2 4" xfId="1287"/>
    <cellStyle name="Normal 7 3" xfId="1288"/>
    <cellStyle name="Normal 7 4" xfId="1289"/>
    <cellStyle name="Normal 7 5" xfId="1290"/>
    <cellStyle name="Normal 70" xfId="1291"/>
    <cellStyle name="Normal 70 2" xfId="1292"/>
    <cellStyle name="Normal 70 2 2" xfId="1293"/>
    <cellStyle name="Normal 70 2 2 2" xfId="1294"/>
    <cellStyle name="Normal 70 2 3" xfId="1295"/>
    <cellStyle name="Normal 70 2 4" xfId="1296"/>
    <cellStyle name="Normal 70 3" xfId="1297"/>
    <cellStyle name="Normal 71" xfId="1298"/>
    <cellStyle name="Normal 71 2" xfId="1299"/>
    <cellStyle name="Normal 71 2 2" xfId="1300"/>
    <cellStyle name="Normal 71 2 2 2" xfId="1301"/>
    <cellStyle name="Normal 71 2 3" xfId="1302"/>
    <cellStyle name="Normal 71 2 4" xfId="1303"/>
    <cellStyle name="Normal 71 3" xfId="1304"/>
    <cellStyle name="Normal 72" xfId="1305"/>
    <cellStyle name="Normal 72 2" xfId="1306"/>
    <cellStyle name="Normal 72 2 2" xfId="1307"/>
    <cellStyle name="Normal 72 2 2 2" xfId="1308"/>
    <cellStyle name="Normal 72 2 3" xfId="1309"/>
    <cellStyle name="Normal 72 2 4" xfId="1310"/>
    <cellStyle name="Normal 72 3" xfId="1311"/>
    <cellStyle name="Normal 73" xfId="1312"/>
    <cellStyle name="Normal 73 2" xfId="1313"/>
    <cellStyle name="Normal 73 2 2" xfId="1314"/>
    <cellStyle name="Normal 73 2 2 2" xfId="1315"/>
    <cellStyle name="Normal 73 2 3" xfId="1316"/>
    <cellStyle name="Normal 73 2 4" xfId="1317"/>
    <cellStyle name="Normal 73 3" xfId="1318"/>
    <cellStyle name="Normal 74" xfId="1319"/>
    <cellStyle name="Normal 74 2" xfId="1320"/>
    <cellStyle name="Normal 74 2 2" xfId="1321"/>
    <cellStyle name="Normal 74 2 2 2" xfId="1322"/>
    <cellStyle name="Normal 74 2 3" xfId="1323"/>
    <cellStyle name="Normal 74 2 4" xfId="1324"/>
    <cellStyle name="Normal 74 3" xfId="1325"/>
    <cellStyle name="Normal 75" xfId="1326"/>
    <cellStyle name="Normal 75 2" xfId="1327"/>
    <cellStyle name="Normal 75 2 2" xfId="1328"/>
    <cellStyle name="Normal 75 2 2 2" xfId="1329"/>
    <cellStyle name="Normal 75 2 3" xfId="1330"/>
    <cellStyle name="Normal 75 2 4" xfId="1331"/>
    <cellStyle name="Normal 75 3" xfId="1332"/>
    <cellStyle name="Normal 76" xfId="1333"/>
    <cellStyle name="Normal 76 2" xfId="1334"/>
    <cellStyle name="Normal 76 2 2" xfId="1335"/>
    <cellStyle name="Normal 76 2 2 2" xfId="1336"/>
    <cellStyle name="Normal 76 2 3" xfId="1337"/>
    <cellStyle name="Normal 76 2 4" xfId="1338"/>
    <cellStyle name="Normal 76 3" xfId="1339"/>
    <cellStyle name="Normal 77" xfId="1340"/>
    <cellStyle name="Normal 77 2" xfId="1341"/>
    <cellStyle name="Normal 77 2 2" xfId="1342"/>
    <cellStyle name="Normal 77 2 2 2" xfId="1343"/>
    <cellStyle name="Normal 77 2 3" xfId="1344"/>
    <cellStyle name="Normal 77 2 4" xfId="1345"/>
    <cellStyle name="Normal 77 3" xfId="1346"/>
    <cellStyle name="Normal 78" xfId="1347"/>
    <cellStyle name="Normal 78 2" xfId="1348"/>
    <cellStyle name="Normal 78 2 2" xfId="1349"/>
    <cellStyle name="Normal 78 2 2 2" xfId="1350"/>
    <cellStyle name="Normal 78 2 3" xfId="1351"/>
    <cellStyle name="Normal 78 2 4" xfId="1352"/>
    <cellStyle name="Normal 78 3" xfId="1353"/>
    <cellStyle name="Normal 79" xfId="1354"/>
    <cellStyle name="Normal 79 2" xfId="1355"/>
    <cellStyle name="Normal 79 2 2" xfId="1356"/>
    <cellStyle name="Normal 79 2 2 2" xfId="1357"/>
    <cellStyle name="Normal 79 2 3" xfId="1358"/>
    <cellStyle name="Normal 79 2 4" xfId="1359"/>
    <cellStyle name="Normal 79 3" xfId="1360"/>
    <cellStyle name="Normal 8" xfId="132"/>
    <cellStyle name="Normal 8 2" xfId="1361"/>
    <cellStyle name="Normal 8 2 2" xfId="1362"/>
    <cellStyle name="Normal 8 2 2 2" xfId="1363"/>
    <cellStyle name="Normal 8 2 3" xfId="1364"/>
    <cellStyle name="Normal 8 2 4" xfId="1365"/>
    <cellStyle name="Normal 8 3" xfId="1366"/>
    <cellStyle name="Normal 8 4" xfId="1367"/>
    <cellStyle name="Normal 8 4 2" xfId="1368"/>
    <cellStyle name="Normal 80" xfId="1369"/>
    <cellStyle name="Normal 80 2" xfId="1370"/>
    <cellStyle name="Normal 80 2 2" xfId="1371"/>
    <cellStyle name="Normal 80 2 2 2" xfId="1372"/>
    <cellStyle name="Normal 80 2 3" xfId="1373"/>
    <cellStyle name="Normal 80 2 4" xfId="1374"/>
    <cellStyle name="Normal 80 3" xfId="1375"/>
    <cellStyle name="Normal 81" xfId="1376"/>
    <cellStyle name="Normal 81 2" xfId="1377"/>
    <cellStyle name="Normal 81 2 2" xfId="1378"/>
    <cellStyle name="Normal 81 2 2 2" xfId="1379"/>
    <cellStyle name="Normal 81 2 3" xfId="1380"/>
    <cellStyle name="Normal 81 2 4" xfId="1381"/>
    <cellStyle name="Normal 81 3" xfId="1382"/>
    <cellStyle name="Normal 82" xfId="1383"/>
    <cellStyle name="Normal 82 2" xfId="1384"/>
    <cellStyle name="Normal 82 2 2" xfId="1385"/>
    <cellStyle name="Normal 82 2 2 2" xfId="1386"/>
    <cellStyle name="Normal 82 2 3" xfId="1387"/>
    <cellStyle name="Normal 82 2 4" xfId="1388"/>
    <cellStyle name="Normal 82 3" xfId="1389"/>
    <cellStyle name="Normal 83" xfId="1390"/>
    <cellStyle name="Normal 83 2" xfId="1391"/>
    <cellStyle name="Normal 83 2 2" xfId="1392"/>
    <cellStyle name="Normal 83 2 2 2" xfId="1393"/>
    <cellStyle name="Normal 83 2 3" xfId="1394"/>
    <cellStyle name="Normal 83 2 4" xfId="1395"/>
    <cellStyle name="Normal 83 3" xfId="1396"/>
    <cellStyle name="Normal 84" xfId="1397"/>
    <cellStyle name="Normal 84 2" xfId="1398"/>
    <cellStyle name="Normal 84 2 2" xfId="1399"/>
    <cellStyle name="Normal 84 2 2 2" xfId="1400"/>
    <cellStyle name="Normal 84 2 3" xfId="1401"/>
    <cellStyle name="Normal 84 2 4" xfId="1402"/>
    <cellStyle name="Normal 84 3" xfId="1403"/>
    <cellStyle name="Normal 85" xfId="1404"/>
    <cellStyle name="Normal 85 2" xfId="1405"/>
    <cellStyle name="Normal 85 2 2" xfId="1406"/>
    <cellStyle name="Normal 85 2 2 2" xfId="1407"/>
    <cellStyle name="Normal 85 2 3" xfId="1408"/>
    <cellStyle name="Normal 85 2 4" xfId="1409"/>
    <cellStyle name="Normal 85 3" xfId="1410"/>
    <cellStyle name="Normal 86" xfId="1411"/>
    <cellStyle name="Normal 86 2" xfId="1412"/>
    <cellStyle name="Normal 86 2 2" xfId="1413"/>
    <cellStyle name="Normal 86 2 2 2" xfId="1414"/>
    <cellStyle name="Normal 86 2 3" xfId="1415"/>
    <cellStyle name="Normal 86 2 4" xfId="1416"/>
    <cellStyle name="Normal 86 3" xfId="1417"/>
    <cellStyle name="Normal 87" xfId="1418"/>
    <cellStyle name="Normal 87 2" xfId="1419"/>
    <cellStyle name="Normal 87 2 2" xfId="1420"/>
    <cellStyle name="Normal 87 2 2 2" xfId="1421"/>
    <cellStyle name="Normal 87 2 3" xfId="1422"/>
    <cellStyle name="Normal 87 2 4" xfId="1423"/>
    <cellStyle name="Normal 87 3" xfId="1424"/>
    <cellStyle name="Normal 88" xfId="1425"/>
    <cellStyle name="Normal 88 2" xfId="1426"/>
    <cellStyle name="Normal 88 2 2" xfId="1427"/>
    <cellStyle name="Normal 88 2 2 2" xfId="1428"/>
    <cellStyle name="Normal 88 2 3" xfId="1429"/>
    <cellStyle name="Normal 88 2 4" xfId="1430"/>
    <cellStyle name="Normal 88 3" xfId="1431"/>
    <cellStyle name="Normal 89" xfId="1432"/>
    <cellStyle name="Normal 89 2" xfId="1433"/>
    <cellStyle name="Normal 89 2 2" xfId="1434"/>
    <cellStyle name="Normal 89 2 2 2" xfId="1435"/>
    <cellStyle name="Normal 89 2 3" xfId="1436"/>
    <cellStyle name="Normal 89 2 4" xfId="1437"/>
    <cellStyle name="Normal 89 3" xfId="1438"/>
    <cellStyle name="Normal 9" xfId="134"/>
    <cellStyle name="Normal 9 2" xfId="1439"/>
    <cellStyle name="Normal 9 2 2" xfId="1440"/>
    <cellStyle name="Normal 9 2 2 2" xfId="1441"/>
    <cellStyle name="Normal 9 2 3" xfId="1442"/>
    <cellStyle name="Normal 9 2 4" xfId="1443"/>
    <cellStyle name="Normal 9 3" xfId="1444"/>
    <cellStyle name="Normal 9 4" xfId="1445"/>
    <cellStyle name="Normal 9 4 2" xfId="1446"/>
    <cellStyle name="Normal 90" xfId="1447"/>
    <cellStyle name="Normal 90 2" xfId="1448"/>
    <cellStyle name="Normal 90 2 2" xfId="1449"/>
    <cellStyle name="Normal 90 2 2 2" xfId="1450"/>
    <cellStyle name="Normal 90 2 3" xfId="1451"/>
    <cellStyle name="Normal 90 2 4" xfId="1452"/>
    <cellStyle name="Normal 90 3" xfId="1453"/>
    <cellStyle name="Normal 91" xfId="1454"/>
    <cellStyle name="Normal 91 2" xfId="1455"/>
    <cellStyle name="Normal 91 2 2" xfId="1456"/>
    <cellStyle name="Normal 91 2 2 2" xfId="1457"/>
    <cellStyle name="Normal 91 2 3" xfId="1458"/>
    <cellStyle name="Normal 91 2 4" xfId="1459"/>
    <cellStyle name="Normal 91 3" xfId="1460"/>
    <cellStyle name="Normal 92" xfId="1461"/>
    <cellStyle name="Normal 92 2" xfId="1462"/>
    <cellStyle name="Normal 92 2 2" xfId="1463"/>
    <cellStyle name="Normal 92 2 2 2" xfId="1464"/>
    <cellStyle name="Normal 92 2 3" xfId="1465"/>
    <cellStyle name="Normal 92 2 4" xfId="1466"/>
    <cellStyle name="Normal 92 3" xfId="1467"/>
    <cellStyle name="Normal 93" xfId="1468"/>
    <cellStyle name="Normal 93 2" xfId="1469"/>
    <cellStyle name="Normal 93 2 2" xfId="1470"/>
    <cellStyle name="Normal 93 2 2 2" xfId="1471"/>
    <cellStyle name="Normal 93 2 3" xfId="1472"/>
    <cellStyle name="Normal 93 2 4" xfId="1473"/>
    <cellStyle name="Normal 93 3" xfId="1474"/>
    <cellStyle name="Normal 94" xfId="1475"/>
    <cellStyle name="Normal 94 2" xfId="1476"/>
    <cellStyle name="Normal 94 2 2" xfId="1477"/>
    <cellStyle name="Normal 94 2 2 2" xfId="1478"/>
    <cellStyle name="Normal 94 2 3" xfId="1479"/>
    <cellStyle name="Normal 94 2 4" xfId="1480"/>
    <cellStyle name="Normal 94 3" xfId="1481"/>
    <cellStyle name="Normal 95" xfId="1482"/>
    <cellStyle name="Normal 95 2" xfId="1483"/>
    <cellStyle name="Normal 95 2 2" xfId="1484"/>
    <cellStyle name="Normal 95 2 2 2" xfId="1485"/>
    <cellStyle name="Normal 95 2 3" xfId="1486"/>
    <cellStyle name="Normal 95 2 4" xfId="1487"/>
    <cellStyle name="Normal 95 3" xfId="1488"/>
    <cellStyle name="Normal 96" xfId="1489"/>
    <cellStyle name="Normal 96 2" xfId="1490"/>
    <cellStyle name="Normal 96 2 2" xfId="1491"/>
    <cellStyle name="Normal 96 2 2 2" xfId="1492"/>
    <cellStyle name="Normal 96 2 3" xfId="1493"/>
    <cellStyle name="Normal 96 2 4" xfId="1494"/>
    <cellStyle name="Normal 96 3" xfId="1495"/>
    <cellStyle name="Normal 97" xfId="1496"/>
    <cellStyle name="Normal 97 2" xfId="1497"/>
    <cellStyle name="Normal 97 2 2" xfId="1498"/>
    <cellStyle name="Normal 97 2 2 2" xfId="1499"/>
    <cellStyle name="Normal 97 2 3" xfId="1500"/>
    <cellStyle name="Normal 97 2 4" xfId="1501"/>
    <cellStyle name="Normal 97 3" xfId="1502"/>
    <cellStyle name="Normal 98" xfId="1503"/>
    <cellStyle name="Normal 98 2" xfId="1504"/>
    <cellStyle name="Normal 98 2 2" xfId="1505"/>
    <cellStyle name="Normal 98 2 2 2" xfId="1506"/>
    <cellStyle name="Normal 98 2 3" xfId="1507"/>
    <cellStyle name="Normal 98 2 4" xfId="1508"/>
    <cellStyle name="Normal 98 3" xfId="1509"/>
    <cellStyle name="Normal 99" xfId="1510"/>
    <cellStyle name="Normal 99 2" xfId="1511"/>
    <cellStyle name="Normal 99 2 2" xfId="1512"/>
    <cellStyle name="Normal 99 2 2 2" xfId="1513"/>
    <cellStyle name="Normal 99 2 3" xfId="1514"/>
    <cellStyle name="Normal 99 2 4" xfId="1515"/>
    <cellStyle name="Normal 99 3" xfId="1516"/>
    <cellStyle name="Normal_Prescriptive2000e" xfId="44"/>
    <cellStyle name="Normal_tblCILightingTechnology_1" xfId="106"/>
    <cellStyle name="Note 2" xfId="92"/>
    <cellStyle name="Note 2 2" xfId="1517"/>
    <cellStyle name="Note 2 2 2" xfId="1608"/>
    <cellStyle name="Note 2 2 3" xfId="1613"/>
    <cellStyle name="Note 2 2 4" xfId="1598"/>
    <cellStyle name="Note 2 2 5" xfId="1629"/>
    <cellStyle name="Note 2 3" xfId="1596"/>
    <cellStyle name="Note 2 4" xfId="1599"/>
    <cellStyle name="Note 2 5" xfId="1612"/>
    <cellStyle name="Note 2 6" xfId="1625"/>
    <cellStyle name="Note 3" xfId="45"/>
    <cellStyle name="Note 3 2" xfId="112"/>
    <cellStyle name="Note 3 3" xfId="1604"/>
    <cellStyle name="Note 3 4" xfId="1618"/>
    <cellStyle name="Note 3 5" xfId="1622"/>
    <cellStyle name="Note 4" xfId="1518"/>
    <cellStyle name="Note 4 2" xfId="1609"/>
    <cellStyle name="Note 4 3" xfId="1614"/>
    <cellStyle name="Note 4 4" xfId="1601"/>
    <cellStyle name="Note 4 5" xfId="1630"/>
    <cellStyle name="Output 2" xfId="93"/>
    <cellStyle name="Output 2 2" xfId="1519"/>
    <cellStyle name="Output 2 2 2" xfId="1610"/>
    <cellStyle name="Output 2 2 3" xfId="1615"/>
    <cellStyle name="Output 2 2 4" xfId="1607"/>
    <cellStyle name="Output 2 2 5" xfId="1631"/>
    <cellStyle name="Output 3" xfId="46"/>
    <cellStyle name="Output 3 2" xfId="115"/>
    <cellStyle name="Output 3 3" xfId="1603"/>
    <cellStyle name="Output 3 4" xfId="1617"/>
    <cellStyle name="Output 3 5" xfId="1623"/>
    <cellStyle name="Percent" xfId="1621" builtinId="5"/>
    <cellStyle name="Percent 2" xfId="94"/>
    <cellStyle name="Percent 2 2" xfId="105"/>
    <cellStyle name="Percent 2 2 2" xfId="1521"/>
    <cellStyle name="Percent 2 2 2 2" xfId="1522"/>
    <cellStyle name="Percent 2 2 2 2 2" xfId="1523"/>
    <cellStyle name="Percent 2 2 2 2 2 2" xfId="1524"/>
    <cellStyle name="Percent 2 2 2 2 2 2 2" xfId="1525"/>
    <cellStyle name="Percent 2 2 2 2 2 3" xfId="1526"/>
    <cellStyle name="Percent 2 2 2 2 2 3 2" xfId="1527"/>
    <cellStyle name="Percent 2 2 2 3" xfId="1528"/>
    <cellStyle name="Percent 2 2 2 4" xfId="1529"/>
    <cellStyle name="Percent 2 2 2 4 2" xfId="1530"/>
    <cellStyle name="Percent 2 2 3" xfId="1531"/>
    <cellStyle name="Percent 2 2 3 2" xfId="1532"/>
    <cellStyle name="Percent 2 2 3 2 2" xfId="1533"/>
    <cellStyle name="Percent 2 2 3 3" xfId="1534"/>
    <cellStyle name="Percent 2 2 4" xfId="1535"/>
    <cellStyle name="Percent 2 2 4 2" xfId="1536"/>
    <cellStyle name="Percent 2 2 4 2 2" xfId="1537"/>
    <cellStyle name="Percent 2 2 4 3" xfId="1538"/>
    <cellStyle name="Percent 2 2 5" xfId="1539"/>
    <cellStyle name="Percent 2 2 6" xfId="1520"/>
    <cellStyle name="Percent 2 3" xfId="1540"/>
    <cellStyle name="Percent 2 3 2" xfId="1541"/>
    <cellStyle name="Percent 2 3 2 2" xfId="1542"/>
    <cellStyle name="Percent 2 3 3" xfId="1543"/>
    <cellStyle name="Percent 2 4" xfId="1544"/>
    <cellStyle name="Percent 2 5" xfId="1545"/>
    <cellStyle name="Percent 2 5 2" xfId="1546"/>
    <cellStyle name="Percent 2 6" xfId="1547"/>
    <cellStyle name="Percent 2 6 2" xfId="1548"/>
    <cellStyle name="Percent 2 7" xfId="1549"/>
    <cellStyle name="Percent 2 8" xfId="1550"/>
    <cellStyle name="Percent 2 8 2" xfId="1551"/>
    <cellStyle name="Percent 3" xfId="100"/>
    <cellStyle name="Percent 3 2" xfId="104"/>
    <cellStyle name="Percent 3 2 2" xfId="126"/>
    <cellStyle name="Percent 3 2 2 2" xfId="1552"/>
    <cellStyle name="Percent 3 2 2 2 2" xfId="1553"/>
    <cellStyle name="Percent 3 2 2 3" xfId="1554"/>
    <cellStyle name="Percent 3 2 2 4" xfId="1555"/>
    <cellStyle name="Percent 3 2 3" xfId="1556"/>
    <cellStyle name="Percent 3 3" xfId="122"/>
    <cellStyle name="Percent 3 3 2" xfId="1557"/>
    <cellStyle name="Percent 3 3 2 2" xfId="1558"/>
    <cellStyle name="Percent 3 3 3" xfId="1559"/>
    <cellStyle name="Percent 3 3 4" xfId="1560"/>
    <cellStyle name="Percent 3 4" xfId="1561"/>
    <cellStyle name="Percent 3 5" xfId="1562"/>
    <cellStyle name="Percent 4" xfId="47"/>
    <cellStyle name="Percent 4 2" xfId="1563"/>
    <cellStyle name="Percent 4 2 2" xfId="1564"/>
    <cellStyle name="Percent 4 2 2 2" xfId="1565"/>
    <cellStyle name="Percent 4 2 3" xfId="1566"/>
    <cellStyle name="Percent 4 3" xfId="1567"/>
    <cellStyle name="Percent 4 3 2" xfId="1568"/>
    <cellStyle name="Percent 4 3 2 2" xfId="1569"/>
    <cellStyle name="Percent 4 3 3" xfId="1570"/>
    <cellStyle name="Percent 4 4" xfId="1571"/>
    <cellStyle name="Percent 4 4 2" xfId="1572"/>
    <cellStyle name="Percent 4 5" xfId="1573"/>
    <cellStyle name="Percent 4 6" xfId="1574"/>
    <cellStyle name="Percent 4 6 2" xfId="1575"/>
    <cellStyle name="Percent 5" xfId="130"/>
    <cellStyle name="Percent 5 2" xfId="1576"/>
    <cellStyle name="Percent 5 2 2" xfId="1577"/>
    <cellStyle name="Percent 5 3" xfId="1578"/>
    <cellStyle name="Percent 5 3 2" xfId="1579"/>
    <cellStyle name="Percent 6" xfId="133"/>
    <cellStyle name="Percent 6 2" xfId="1580"/>
    <cellStyle name="Percent 7" xfId="1581"/>
    <cellStyle name="Percent 8" xfId="1582"/>
    <cellStyle name="Percent 9" xfId="1583"/>
    <cellStyle name="Style 1" xfId="1584"/>
    <cellStyle name="Title 2" xfId="95"/>
    <cellStyle name="Title 2 2" xfId="1585"/>
    <cellStyle name="Title 3" xfId="48"/>
    <cellStyle name="Total 2" xfId="96"/>
    <cellStyle name="Total 2 2" xfId="1586"/>
    <cellStyle name="Total 2 2 2" xfId="1611"/>
    <cellStyle name="Total 2 2 3" xfId="1619"/>
    <cellStyle name="Total 2 2 4" xfId="1620"/>
    <cellStyle name="Total 2 2 5" xfId="1632"/>
    <cellStyle name="Total 3" xfId="49"/>
    <cellStyle name="Total 3 2" xfId="111"/>
    <cellStyle name="Total 3 3" xfId="1602"/>
    <cellStyle name="Total 3 4" xfId="1616"/>
    <cellStyle name="Total 3 5" xfId="1624"/>
    <cellStyle name="TRANSMISSION RELIABILITY PORTION OF PROJECT" xfId="1587"/>
    <cellStyle name="Warning Text 2" xfId="97"/>
    <cellStyle name="Warning Text 3" xfId="50"/>
    <cellStyle name="wrap" xfId="1588"/>
    <cellStyle name="wrap 2" xfId="1589"/>
    <cellStyle name="wrap 2 2" xfId="1590"/>
    <cellStyle name="wrap 2 2 2" xfId="1591"/>
    <cellStyle name="wrap 2 3" xfId="1592"/>
    <cellStyle name="wrap 2 4" xfId="1593"/>
    <cellStyle name="wrap 3" xfId="1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9</xdr:col>
      <xdr:colOff>526862</xdr:colOff>
      <xdr:row>50</xdr:row>
      <xdr:rowOff>16059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8441" y="5076265"/>
          <a:ext cx="7485715" cy="6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sual-3d.com/tools/PhotometricViewer/default.aspx?id=13784" TargetMode="External"/><Relationship Id="rId13" Type="http://schemas.openxmlformats.org/officeDocument/2006/relationships/hyperlink" Target="http://www.visual-3d.com/tools/PhotometricViewer/default.aspx?id=13826" TargetMode="External"/><Relationship Id="rId3" Type="http://schemas.openxmlformats.org/officeDocument/2006/relationships/hyperlink" Target="http://assets.sylvania.com/assets/documents/HID_PIB4.8dbc6ea4-592a-48d8-9034-5702a6ea48ec.pdf" TargetMode="External"/><Relationship Id="rId7" Type="http://schemas.openxmlformats.org/officeDocument/2006/relationships/hyperlink" Target="http://www.visual-3d.com/tools/PhotometricViewer/default.aspx?id=13826" TargetMode="External"/><Relationship Id="rId12" Type="http://schemas.openxmlformats.org/officeDocument/2006/relationships/hyperlink" Target="http://www.visual-3d.com/tools/PhotometricViewer/default.aspx?id=13813" TargetMode="External"/><Relationship Id="rId2" Type="http://schemas.openxmlformats.org/officeDocument/2006/relationships/hyperlink" Target="http://assets.sylvania.com/assets/documents/HID_PIB4.8dbc6ea4-592a-48d8-9034-5702a6ea48ec.pdf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download.p4c.philips.com/l4b/9/927993184022_na/927993184022_na_pss_aenus.pdf" TargetMode="External"/><Relationship Id="rId6" Type="http://schemas.openxmlformats.org/officeDocument/2006/relationships/hyperlink" Target="http://www.visual-3d.com/tools/PhotometricViewer/default.aspx?id=13813" TargetMode="External"/><Relationship Id="rId11" Type="http://schemas.openxmlformats.org/officeDocument/2006/relationships/hyperlink" Target="http://www.visual-3d.com/tools/PhotometricViewer/default.aspx?id=13791" TargetMode="External"/><Relationship Id="rId5" Type="http://schemas.openxmlformats.org/officeDocument/2006/relationships/hyperlink" Target="http://www.visual-3d.com/tools/PhotometricViewer/default.aspx?id=13791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unvlt.com/pdf/literature/flyers/PSMH-Flyer.pdf" TargetMode="External"/><Relationship Id="rId4" Type="http://schemas.openxmlformats.org/officeDocument/2006/relationships/hyperlink" Target="http://www.visual-3d.com/tools/PhotometricViewer/default.aspx" TargetMode="External"/><Relationship Id="rId9" Type="http://schemas.openxmlformats.org/officeDocument/2006/relationships/hyperlink" Target="http://www.lighting.philips.com/us_en/connect/tools_literature/downloads/EL-2157-C.pdf" TargetMode="External"/><Relationship Id="rId14" Type="http://schemas.openxmlformats.org/officeDocument/2006/relationships/hyperlink" Target="http://www.visual-3d.com/tools/PhotometricViewer/default.aspx?id=13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40"/>
  <sheetViews>
    <sheetView showGridLines="0" tabSelected="1" zoomScale="70" zoomScaleNormal="70" workbookViewId="0">
      <selection activeCell="P22" sqref="P22"/>
    </sheetView>
  </sheetViews>
  <sheetFormatPr defaultRowHeight="15"/>
  <cols>
    <col min="1" max="1" width="4.7109375" style="1" customWidth="1"/>
    <col min="2" max="2" width="29" style="1" customWidth="1"/>
    <col min="3" max="3" width="10" style="2" customWidth="1"/>
    <col min="4" max="4" width="9.140625" style="2"/>
    <col min="5" max="5" width="48.85546875" style="2" customWidth="1"/>
    <col min="6" max="6" width="10" style="2" customWidth="1"/>
    <col min="7" max="7" width="10.85546875" style="2" customWidth="1"/>
    <col min="8" max="8" width="11.28515625" style="2" customWidth="1"/>
    <col min="9" max="9" width="12.140625" style="1" hidden="1" customWidth="1"/>
    <col min="10" max="10" width="16.42578125" style="1" hidden="1" customWidth="1"/>
    <col min="11" max="12" width="9.140625" style="1" hidden="1" customWidth="1"/>
    <col min="13" max="13" width="12.140625" style="1" hidden="1" customWidth="1"/>
    <col min="14" max="14" width="10.85546875" style="1" hidden="1" customWidth="1"/>
    <col min="15" max="15" width="12.42578125" style="1" hidden="1" customWidth="1"/>
    <col min="16" max="16" width="9.140625" style="1"/>
    <col min="17" max="17" width="28.85546875" style="1" customWidth="1"/>
    <col min="18" max="18" width="9.140625" style="1"/>
    <col min="20" max="20" width="9.140625" style="1"/>
    <col min="21" max="21" width="10.85546875" style="1" customWidth="1"/>
    <col min="22" max="24" width="9.140625" style="1"/>
    <col min="25" max="25" width="10.42578125" style="1" bestFit="1" customWidth="1"/>
    <col min="26" max="26" width="41.42578125" style="1" customWidth="1"/>
    <col min="27" max="28" width="9.140625" style="1"/>
    <col min="29" max="29" width="8.5703125" style="1" customWidth="1"/>
    <col min="30" max="32" width="9.140625" style="1"/>
    <col min="33" max="33" width="11.28515625" style="1" customWidth="1"/>
    <col min="34" max="34" width="10.85546875" style="1" customWidth="1"/>
    <col min="35" max="35" width="10.42578125" style="1" customWidth="1"/>
    <col min="36" max="16384" width="9.140625" style="1"/>
  </cols>
  <sheetData>
    <row r="1" spans="1:37" ht="15.75" thickBot="1"/>
    <row r="2" spans="1:37" ht="18.75">
      <c r="B2" s="3" t="s">
        <v>25</v>
      </c>
      <c r="C2" s="4"/>
      <c r="D2" s="4"/>
      <c r="E2" s="4"/>
      <c r="F2" s="4"/>
      <c r="G2" s="4"/>
      <c r="H2" s="49"/>
      <c r="I2" s="6"/>
      <c r="J2" s="5"/>
      <c r="K2" s="5"/>
      <c r="L2" s="5"/>
      <c r="M2" s="5"/>
      <c r="N2" s="5"/>
      <c r="O2" s="6"/>
      <c r="Q2" s="7" t="s">
        <v>26</v>
      </c>
      <c r="R2" s="8"/>
      <c r="S2" s="12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</row>
    <row r="3" spans="1:37" s="15" customFormat="1" ht="84" customHeight="1" thickBot="1">
      <c r="A3" s="10"/>
      <c r="B3" s="170" t="s">
        <v>14</v>
      </c>
      <c r="C3" s="169" t="s">
        <v>139</v>
      </c>
      <c r="D3" s="169" t="s">
        <v>15</v>
      </c>
      <c r="E3" s="169" t="s">
        <v>0</v>
      </c>
      <c r="F3" s="169" t="s">
        <v>138</v>
      </c>
      <c r="G3" s="169" t="s">
        <v>16</v>
      </c>
      <c r="H3" s="168" t="s">
        <v>1</v>
      </c>
      <c r="I3" s="16" t="s">
        <v>17</v>
      </c>
      <c r="J3" s="12" t="s">
        <v>18</v>
      </c>
      <c r="K3" s="13"/>
      <c r="L3" s="13"/>
      <c r="M3" s="11" t="s">
        <v>19</v>
      </c>
      <c r="N3" s="12" t="s">
        <v>20</v>
      </c>
      <c r="O3" s="14" t="s">
        <v>21</v>
      </c>
      <c r="Q3" s="155" t="str">
        <f>B3</f>
        <v>EE Measure Description</v>
      </c>
      <c r="R3" s="156" t="s">
        <v>7</v>
      </c>
      <c r="S3" s="156" t="s">
        <v>45</v>
      </c>
      <c r="T3" s="156" t="s">
        <v>6</v>
      </c>
      <c r="U3" s="156" t="s">
        <v>8</v>
      </c>
      <c r="V3" s="156" t="s">
        <v>10</v>
      </c>
      <c r="W3" s="156" t="s">
        <v>46</v>
      </c>
      <c r="X3" s="156" t="s">
        <v>9</v>
      </c>
      <c r="Y3" s="156" t="s">
        <v>11</v>
      </c>
      <c r="Z3" s="157" t="str">
        <f>E3</f>
        <v>Baseline Description</v>
      </c>
      <c r="AA3" s="156" t="s">
        <v>12</v>
      </c>
      <c r="AB3" s="156" t="s">
        <v>107</v>
      </c>
      <c r="AC3" s="156" t="s">
        <v>108</v>
      </c>
      <c r="AD3" s="156" t="s">
        <v>109</v>
      </c>
      <c r="AE3" s="156" t="s">
        <v>110</v>
      </c>
      <c r="AF3" s="156" t="s">
        <v>111</v>
      </c>
      <c r="AG3" s="156" t="s">
        <v>112</v>
      </c>
      <c r="AH3" s="156" t="s">
        <v>13</v>
      </c>
      <c r="AI3" s="156" t="s">
        <v>113</v>
      </c>
      <c r="AJ3" s="158" t="s">
        <v>116</v>
      </c>
    </row>
    <row r="4" spans="1:37" ht="33" customHeight="1">
      <c r="B4" s="17" t="s">
        <v>3</v>
      </c>
      <c r="C4" s="182">
        <v>200</v>
      </c>
      <c r="D4" s="18">
        <f>References!E7</f>
        <v>176</v>
      </c>
      <c r="E4" s="19" t="s">
        <v>2</v>
      </c>
      <c r="F4" s="182">
        <v>100</v>
      </c>
      <c r="G4" s="159">
        <f>References!E3</f>
        <v>227.27272727272728</v>
      </c>
      <c r="H4" s="50">
        <f>C4-F4</f>
        <v>100</v>
      </c>
      <c r="I4" s="47">
        <f>G4-D4</f>
        <v>51.27272727272728</v>
      </c>
      <c r="J4" s="40" t="s">
        <v>22</v>
      </c>
      <c r="K4" s="22">
        <v>0.5</v>
      </c>
      <c r="L4" s="22">
        <v>0.2</v>
      </c>
      <c r="M4" s="23">
        <f>1+K4*L4*D4/I4</f>
        <v>1.3432624113475178</v>
      </c>
      <c r="N4" s="24">
        <v>40</v>
      </c>
      <c r="O4" s="25" t="s">
        <v>23</v>
      </c>
      <c r="Q4" s="17" t="str">
        <f>B4</f>
        <v>3-Lamp T5 High-Bay</v>
      </c>
      <c r="R4" s="186">
        <v>30000</v>
      </c>
      <c r="S4" s="187">
        <f>(3*T4)+(3*U4)</f>
        <v>63</v>
      </c>
      <c r="T4" s="187">
        <v>11</v>
      </c>
      <c r="U4" s="24">
        <v>10</v>
      </c>
      <c r="V4" s="20">
        <v>70000</v>
      </c>
      <c r="W4" s="24">
        <f>X4+Y4</f>
        <v>87.5</v>
      </c>
      <c r="X4" s="24">
        <v>50</v>
      </c>
      <c r="Y4" s="24">
        <v>37.5</v>
      </c>
      <c r="Z4" s="21" t="str">
        <f t="shared" ref="Z4:Z6" si="0">E4</f>
        <v>200 Watt Pulse Start Metal-Halide</v>
      </c>
      <c r="AA4" s="20">
        <v>15000</v>
      </c>
      <c r="AB4" s="24">
        <v>63</v>
      </c>
      <c r="AC4" s="26">
        <v>1</v>
      </c>
      <c r="AD4" s="24">
        <v>25</v>
      </c>
      <c r="AE4" s="24">
        <v>37.5</v>
      </c>
      <c r="AF4" s="20">
        <v>40000</v>
      </c>
      <c r="AG4" s="24">
        <f>AH4*(AI4+AJ4)</f>
        <v>107.5</v>
      </c>
      <c r="AH4" s="23">
        <v>1</v>
      </c>
      <c r="AI4" s="24">
        <v>70</v>
      </c>
      <c r="AJ4" s="27">
        <v>37.5</v>
      </c>
    </row>
    <row r="5" spans="1:37" ht="33" customHeight="1">
      <c r="B5" s="28" t="s">
        <v>4</v>
      </c>
      <c r="C5" s="183">
        <v>225</v>
      </c>
      <c r="D5" s="29">
        <f>References!E8</f>
        <v>235</v>
      </c>
      <c r="E5" s="35" t="s">
        <v>24</v>
      </c>
      <c r="F5" s="183">
        <v>125</v>
      </c>
      <c r="G5" s="167">
        <f>References!E4</f>
        <v>363.63636363636363</v>
      </c>
      <c r="H5" s="51">
        <f>C5-F5</f>
        <v>100</v>
      </c>
      <c r="I5" s="48">
        <f>G5-D5</f>
        <v>128.63636363636363</v>
      </c>
      <c r="J5" s="41" t="s">
        <v>22</v>
      </c>
      <c r="K5" s="31">
        <v>0.5</v>
      </c>
      <c r="L5" s="31">
        <v>0.2</v>
      </c>
      <c r="M5" s="32">
        <f>1+K5*L5*D5/I5</f>
        <v>1.1826855123674911</v>
      </c>
      <c r="N5" s="33">
        <v>40</v>
      </c>
      <c r="O5" s="34" t="s">
        <v>23</v>
      </c>
      <c r="Q5" s="28" t="str">
        <f t="shared" ref="Q5:Q6" si="1">B5</f>
        <v>4-Lamp T5 High-Bay</v>
      </c>
      <c r="R5" s="30">
        <v>30000</v>
      </c>
      <c r="S5" s="33">
        <f>(4*T5)+(4*U5)</f>
        <v>84</v>
      </c>
      <c r="T5" s="33">
        <v>11</v>
      </c>
      <c r="U5" s="33">
        <v>10</v>
      </c>
      <c r="V5" s="30">
        <v>70000</v>
      </c>
      <c r="W5" s="33">
        <f t="shared" ref="W5:W7" si="2">X5+Y5</f>
        <v>87.5</v>
      </c>
      <c r="X5" s="33">
        <v>50</v>
      </c>
      <c r="Y5" s="33">
        <v>37.5</v>
      </c>
      <c r="Z5" s="35" t="str">
        <f t="shared" si="0"/>
        <v>320 Watt Pulse Start Metal-Halide</v>
      </c>
      <c r="AA5" s="29">
        <v>20000</v>
      </c>
      <c r="AB5" s="183">
        <v>68</v>
      </c>
      <c r="AC5" s="117">
        <v>1</v>
      </c>
      <c r="AD5" s="183">
        <v>30</v>
      </c>
      <c r="AE5" s="183">
        <v>37.5</v>
      </c>
      <c r="AF5" s="29">
        <v>40000</v>
      </c>
      <c r="AG5" s="183">
        <f t="shared" ref="AG5:AG7" si="3">AH5*(AI5+AJ5)</f>
        <v>117.5</v>
      </c>
      <c r="AH5" s="121">
        <v>1</v>
      </c>
      <c r="AI5" s="183">
        <v>80</v>
      </c>
      <c r="AJ5" s="51">
        <v>37.5</v>
      </c>
    </row>
    <row r="6" spans="1:37" ht="30" customHeight="1">
      <c r="B6" s="28" t="s">
        <v>5</v>
      </c>
      <c r="C6" s="183">
        <v>250</v>
      </c>
      <c r="D6" s="29">
        <f>References!E9</f>
        <v>352</v>
      </c>
      <c r="E6" s="35" t="s">
        <v>27</v>
      </c>
      <c r="F6" s="183">
        <v>150</v>
      </c>
      <c r="G6" s="167">
        <f>References!E5</f>
        <v>454.54545454545456</v>
      </c>
      <c r="H6" s="51">
        <f>C6-F6</f>
        <v>100</v>
      </c>
      <c r="I6" s="48">
        <f>G6-D6</f>
        <v>102.54545454545456</v>
      </c>
      <c r="J6" s="41" t="s">
        <v>22</v>
      </c>
      <c r="K6" s="31">
        <v>0.5</v>
      </c>
      <c r="L6" s="31">
        <v>0.2</v>
      </c>
      <c r="M6" s="32">
        <f>1+K6*L6*D6/I6</f>
        <v>1.3432624113475178</v>
      </c>
      <c r="N6" s="33">
        <v>40</v>
      </c>
      <c r="O6" s="34" t="s">
        <v>23</v>
      </c>
      <c r="Q6" s="28" t="str">
        <f t="shared" si="1"/>
        <v>6-Lamp T5 High-Bay</v>
      </c>
      <c r="R6" s="30">
        <v>30000</v>
      </c>
      <c r="S6" s="33">
        <f>(6*T6)+(6*U6)</f>
        <v>126</v>
      </c>
      <c r="T6" s="33">
        <v>11</v>
      </c>
      <c r="U6" s="33">
        <v>10</v>
      </c>
      <c r="V6" s="30">
        <v>70000</v>
      </c>
      <c r="W6" s="33">
        <f t="shared" si="2"/>
        <v>112.5</v>
      </c>
      <c r="X6" s="33">
        <v>75</v>
      </c>
      <c r="Y6" s="33">
        <v>37.5</v>
      </c>
      <c r="Z6" s="35" t="str">
        <f t="shared" si="0"/>
        <v>400 Watt Pulse Start Metal-Halide</v>
      </c>
      <c r="AA6" s="29">
        <v>20000</v>
      </c>
      <c r="AB6" s="183">
        <v>73</v>
      </c>
      <c r="AC6" s="117">
        <v>1</v>
      </c>
      <c r="AD6" s="183">
        <v>35</v>
      </c>
      <c r="AE6" s="183">
        <v>37.5</v>
      </c>
      <c r="AF6" s="29">
        <v>40000</v>
      </c>
      <c r="AG6" s="183">
        <f t="shared" si="3"/>
        <v>127.5</v>
      </c>
      <c r="AH6" s="121">
        <v>1</v>
      </c>
      <c r="AI6" s="183">
        <v>90</v>
      </c>
      <c r="AJ6" s="51">
        <v>37.5</v>
      </c>
    </row>
    <row r="7" spans="1:37" ht="30" customHeight="1" thickBot="1">
      <c r="B7" s="42" t="s">
        <v>126</v>
      </c>
      <c r="C7" s="184">
        <v>275</v>
      </c>
      <c r="D7" s="43">
        <f>References!E10</f>
        <v>470</v>
      </c>
      <c r="E7" s="44" t="s">
        <v>135</v>
      </c>
      <c r="F7" s="184">
        <v>175</v>
      </c>
      <c r="G7" s="166">
        <f>References!E6</f>
        <v>825</v>
      </c>
      <c r="H7" s="52">
        <f>C7-F7</f>
        <v>100</v>
      </c>
      <c r="I7" s="66"/>
      <c r="J7" s="41"/>
      <c r="K7" s="31"/>
      <c r="L7" s="31"/>
      <c r="M7" s="32"/>
      <c r="N7" s="33"/>
      <c r="O7" s="34"/>
      <c r="Q7" s="42" t="s">
        <v>126</v>
      </c>
      <c r="R7" s="188">
        <v>30000</v>
      </c>
      <c r="S7" s="189">
        <f>(8*T7)+(8*U7)</f>
        <v>168</v>
      </c>
      <c r="T7" s="190">
        <v>11</v>
      </c>
      <c r="U7" s="45">
        <v>10</v>
      </c>
      <c r="V7" s="46">
        <v>70000</v>
      </c>
      <c r="W7" s="45">
        <f t="shared" si="2"/>
        <v>137.5</v>
      </c>
      <c r="X7" s="45">
        <v>100</v>
      </c>
      <c r="Y7" s="45">
        <v>37.5</v>
      </c>
      <c r="Z7" s="44" t="s">
        <v>130</v>
      </c>
      <c r="AA7" s="43">
        <v>20000</v>
      </c>
      <c r="AB7" s="184">
        <v>78</v>
      </c>
      <c r="AC7" s="165">
        <v>1</v>
      </c>
      <c r="AD7" s="184">
        <v>40</v>
      </c>
      <c r="AE7" s="184">
        <v>37.5</v>
      </c>
      <c r="AF7" s="43">
        <v>40000</v>
      </c>
      <c r="AG7" s="184">
        <f t="shared" si="3"/>
        <v>137.5</v>
      </c>
      <c r="AH7" s="164">
        <v>1</v>
      </c>
      <c r="AI7" s="184">
        <v>100</v>
      </c>
      <c r="AJ7" s="52">
        <v>37.5</v>
      </c>
    </row>
    <row r="8" spans="1:37" ht="15.75">
      <c r="B8" s="185" t="s">
        <v>140</v>
      </c>
      <c r="Q8" s="145" t="s">
        <v>140</v>
      </c>
      <c r="R8" s="38"/>
      <c r="T8" s="37"/>
      <c r="U8" s="37"/>
      <c r="V8" s="38"/>
      <c r="W8" s="38"/>
      <c r="X8" s="37"/>
      <c r="Y8" s="37"/>
      <c r="Z8" s="36"/>
      <c r="AA8" s="38"/>
      <c r="AB8" s="38"/>
      <c r="AC8" s="36"/>
      <c r="AD8" s="37"/>
      <c r="AE8" s="37"/>
      <c r="AF8" s="38"/>
      <c r="AG8" s="38"/>
      <c r="AH8" s="37"/>
      <c r="AI8" s="37"/>
      <c r="AJ8" s="37"/>
      <c r="AK8" s="39"/>
    </row>
    <row r="9" spans="1:37" ht="16.5" thickBot="1">
      <c r="Q9" s="36"/>
      <c r="R9" s="38"/>
      <c r="T9" s="37"/>
      <c r="U9" s="37"/>
      <c r="V9" s="38"/>
      <c r="W9" s="38"/>
      <c r="X9" s="37"/>
      <c r="Y9" s="37"/>
      <c r="Z9" s="36"/>
      <c r="AA9" s="38"/>
      <c r="AB9" s="38"/>
      <c r="AC9" s="36"/>
      <c r="AD9" s="37"/>
      <c r="AE9" s="37"/>
      <c r="AF9" s="38"/>
      <c r="AG9" s="38"/>
      <c r="AH9" s="37"/>
      <c r="AI9" s="37"/>
      <c r="AJ9" s="37"/>
      <c r="AK9" s="39"/>
    </row>
    <row r="10" spans="1:37" ht="16.5" thickBot="1">
      <c r="Q10" s="67"/>
      <c r="R10" s="191" t="s">
        <v>115</v>
      </c>
      <c r="S10" s="192"/>
      <c r="T10" s="192"/>
      <c r="U10" s="193"/>
      <c r="V10" s="191" t="s">
        <v>114</v>
      </c>
      <c r="W10" s="192"/>
      <c r="X10" s="192"/>
      <c r="Y10" s="193"/>
      <c r="Z10" s="36"/>
      <c r="AA10" s="38"/>
      <c r="AB10" s="38"/>
      <c r="AC10" s="36"/>
      <c r="AD10" s="37"/>
      <c r="AE10" s="37"/>
      <c r="AF10" s="38"/>
      <c r="AG10" s="38"/>
      <c r="AH10" s="37"/>
      <c r="AI10" s="37"/>
      <c r="AJ10" s="37"/>
      <c r="AK10" s="39"/>
    </row>
    <row r="11" spans="1:37" ht="48.75" thickBot="1">
      <c r="Q11" s="68" t="s">
        <v>14</v>
      </c>
      <c r="R11" s="69" t="s">
        <v>47</v>
      </c>
      <c r="S11" s="70" t="s">
        <v>45</v>
      </c>
      <c r="T11" s="70" t="s">
        <v>48</v>
      </c>
      <c r="U11" s="70" t="s">
        <v>46</v>
      </c>
      <c r="V11" s="70" t="s">
        <v>47</v>
      </c>
      <c r="W11" s="70" t="s">
        <v>45</v>
      </c>
      <c r="X11" s="70" t="s">
        <v>48</v>
      </c>
      <c r="Y11" s="70" t="s">
        <v>46</v>
      </c>
      <c r="Z11" s="36"/>
      <c r="AA11" s="38"/>
      <c r="AB11" s="38"/>
      <c r="AC11" s="36"/>
      <c r="AD11" s="37"/>
      <c r="AE11" s="38"/>
      <c r="AF11" s="38"/>
      <c r="AG11" s="38"/>
      <c r="AH11" s="38"/>
      <c r="AI11" s="37"/>
      <c r="AJ11" s="38"/>
      <c r="AK11" s="39"/>
    </row>
    <row r="12" spans="1:37" ht="16.5" thickBot="1">
      <c r="Q12" s="71" t="s">
        <v>3</v>
      </c>
      <c r="R12" s="72">
        <f>R4</f>
        <v>30000</v>
      </c>
      <c r="S12" s="73">
        <f>S4</f>
        <v>63</v>
      </c>
      <c r="T12" s="72">
        <f>V4</f>
        <v>70000</v>
      </c>
      <c r="U12" s="73">
        <f>W4</f>
        <v>87.5</v>
      </c>
      <c r="V12" s="72">
        <f>AA4</f>
        <v>15000</v>
      </c>
      <c r="W12" s="73">
        <f>AB4</f>
        <v>63</v>
      </c>
      <c r="X12" s="72">
        <f>AF4</f>
        <v>40000</v>
      </c>
      <c r="Y12" s="73">
        <f>AG4</f>
        <v>107.5</v>
      </c>
      <c r="Z12" s="36"/>
      <c r="AA12" s="38"/>
      <c r="AB12" s="38"/>
      <c r="AC12" s="36"/>
      <c r="AD12" s="37"/>
      <c r="AE12" s="37"/>
      <c r="AF12" s="38"/>
      <c r="AG12" s="38"/>
      <c r="AH12" s="37"/>
      <c r="AI12" s="37"/>
      <c r="AJ12" s="37"/>
      <c r="AK12" s="39"/>
    </row>
    <row r="13" spans="1:37" ht="16.5" thickBot="1">
      <c r="Q13" s="71" t="s">
        <v>4</v>
      </c>
      <c r="R13" s="72">
        <f t="shared" ref="R13:S13" si="4">R5</f>
        <v>30000</v>
      </c>
      <c r="S13" s="73">
        <f t="shared" si="4"/>
        <v>84</v>
      </c>
      <c r="T13" s="72">
        <f t="shared" ref="T13:U13" si="5">V5</f>
        <v>70000</v>
      </c>
      <c r="U13" s="73">
        <f t="shared" si="5"/>
        <v>87.5</v>
      </c>
      <c r="V13" s="72">
        <f t="shared" ref="V13:W13" si="6">AA5</f>
        <v>20000</v>
      </c>
      <c r="W13" s="73">
        <f t="shared" si="6"/>
        <v>68</v>
      </c>
      <c r="X13" s="72">
        <f t="shared" ref="X13:Y13" si="7">AF5</f>
        <v>40000</v>
      </c>
      <c r="Y13" s="73">
        <f t="shared" si="7"/>
        <v>117.5</v>
      </c>
      <c r="Z13" s="36"/>
      <c r="AA13" s="38"/>
      <c r="AB13" s="38"/>
      <c r="AC13" s="36"/>
      <c r="AD13" s="37"/>
      <c r="AE13" s="37"/>
      <c r="AF13" s="38"/>
      <c r="AG13" s="38"/>
      <c r="AH13" s="37"/>
      <c r="AI13" s="37"/>
      <c r="AJ13" s="37"/>
      <c r="AK13" s="39"/>
    </row>
    <row r="14" spans="1:37" s="180" customFormat="1" ht="16.5" thickBot="1">
      <c r="C14" s="181"/>
      <c r="D14" s="181"/>
      <c r="E14" s="181"/>
      <c r="F14" s="181"/>
      <c r="G14" s="181"/>
      <c r="H14" s="181"/>
      <c r="Q14" s="71" t="s">
        <v>5</v>
      </c>
      <c r="R14" s="72">
        <f>R6</f>
        <v>30000</v>
      </c>
      <c r="S14" s="73">
        <f>S6</f>
        <v>126</v>
      </c>
      <c r="T14" s="72">
        <f>V6</f>
        <v>70000</v>
      </c>
      <c r="U14" s="73">
        <f>W6</f>
        <v>112.5</v>
      </c>
      <c r="V14" s="72">
        <f>AA6</f>
        <v>20000</v>
      </c>
      <c r="W14" s="73">
        <f>AB6</f>
        <v>73</v>
      </c>
      <c r="X14" s="72">
        <f>AF6</f>
        <v>40000</v>
      </c>
      <c r="Y14" s="73">
        <f>AG6</f>
        <v>127.5</v>
      </c>
      <c r="Z14" s="36"/>
      <c r="AA14" s="38"/>
      <c r="AB14" s="38"/>
      <c r="AC14" s="36"/>
      <c r="AD14" s="37"/>
      <c r="AE14" s="37"/>
      <c r="AF14" s="38"/>
      <c r="AG14" s="38"/>
      <c r="AH14" s="37"/>
      <c r="AI14" s="37"/>
      <c r="AJ14" s="37"/>
      <c r="AK14" s="39"/>
    </row>
    <row r="15" spans="1:37" ht="16.5" thickBot="1">
      <c r="Q15" s="71" t="s">
        <v>126</v>
      </c>
      <c r="R15" s="72">
        <f>R7</f>
        <v>30000</v>
      </c>
      <c r="S15" s="73">
        <f>S7</f>
        <v>168</v>
      </c>
      <c r="T15" s="72">
        <f>V7</f>
        <v>70000</v>
      </c>
      <c r="U15" s="73">
        <f>W7</f>
        <v>137.5</v>
      </c>
      <c r="V15" s="72">
        <f>AA7</f>
        <v>20000</v>
      </c>
      <c r="W15" s="73">
        <f>AB7</f>
        <v>78</v>
      </c>
      <c r="X15" s="72">
        <f>AF7</f>
        <v>40000</v>
      </c>
      <c r="Y15" s="73">
        <f>AG7</f>
        <v>137.5</v>
      </c>
      <c r="Z15" s="36"/>
      <c r="AA15" s="38"/>
      <c r="AB15" s="38"/>
      <c r="AC15" s="36"/>
      <c r="AD15" s="37"/>
      <c r="AE15" s="37"/>
      <c r="AF15" s="38"/>
      <c r="AG15" s="38"/>
      <c r="AH15" s="37"/>
      <c r="AI15" s="37"/>
      <c r="AJ15" s="37"/>
      <c r="AK15" s="39"/>
    </row>
    <row r="16" spans="1:37" ht="15.75">
      <c r="Q16" s="143" t="s">
        <v>140</v>
      </c>
      <c r="R16" s="38"/>
      <c r="T16" s="37"/>
      <c r="U16" s="37"/>
      <c r="V16" s="38"/>
      <c r="W16" s="38"/>
      <c r="X16" s="37"/>
      <c r="Y16" s="37"/>
      <c r="Z16" s="36"/>
      <c r="AA16" s="38"/>
      <c r="AB16" s="38"/>
      <c r="AC16" s="36"/>
      <c r="AD16" s="37"/>
      <c r="AE16" s="37"/>
      <c r="AF16" s="38"/>
      <c r="AG16" s="38"/>
      <c r="AH16" s="37"/>
      <c r="AI16" s="37"/>
      <c r="AJ16" s="37"/>
      <c r="AK16" s="39"/>
    </row>
    <row r="17" spans="17:37">
      <c r="Q17" s="39"/>
      <c r="R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7:37">
      <c r="Q18" s="39"/>
      <c r="R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7:37">
      <c r="Q19" s="39"/>
      <c r="R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7:37">
      <c r="Q20" s="39"/>
      <c r="R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7:37">
      <c r="Q21" s="39"/>
      <c r="R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7:37">
      <c r="Q22" s="39"/>
      <c r="R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7:37">
      <c r="Q23" s="39"/>
      <c r="R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7:37">
      <c r="Q24" s="39"/>
      <c r="R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7:37">
      <c r="Q25" s="39"/>
      <c r="R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7:37">
      <c r="Q26" s="39"/>
      <c r="R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7:37">
      <c r="Q27" s="39"/>
      <c r="R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7:37">
      <c r="Q28" s="39"/>
      <c r="R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7:37">
      <c r="Q29" s="39"/>
      <c r="R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7:37">
      <c r="Q30" s="39"/>
      <c r="R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7:37">
      <c r="Q31" s="39"/>
      <c r="R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7:37">
      <c r="Q32" s="39"/>
      <c r="R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7:37">
      <c r="Q33" s="39"/>
      <c r="R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7:37">
      <c r="Q34" s="39"/>
      <c r="R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7:37">
      <c r="Q35" s="39"/>
      <c r="R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7:37">
      <c r="Q36" s="39"/>
      <c r="R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7:37">
      <c r="Q37" s="39"/>
      <c r="R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7:37">
      <c r="Q38" s="39"/>
      <c r="R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7:37">
      <c r="Q39" s="39"/>
      <c r="R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7:37">
      <c r="Q40" s="39"/>
      <c r="R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</sheetData>
  <mergeCells count="2">
    <mergeCell ref="R10:U10"/>
    <mergeCell ref="V10:Y10"/>
  </mergeCells>
  <pageMargins left="0.75" right="0.75" top="1" bottom="1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61"/>
  <sheetViews>
    <sheetView showGridLines="0" zoomScale="85" zoomScaleNormal="85" workbookViewId="0">
      <selection activeCell="G7" sqref="G7:G10"/>
    </sheetView>
  </sheetViews>
  <sheetFormatPr defaultRowHeight="12.75"/>
  <cols>
    <col min="1" max="1" width="4.7109375" style="53" customWidth="1"/>
    <col min="2" max="2" width="9.140625" style="57"/>
    <col min="3" max="3" width="30.28515625" style="58" customWidth="1"/>
    <col min="4" max="4" width="14.28515625" style="58" customWidth="1"/>
    <col min="5" max="5" width="12.42578125" style="57" bestFit="1" customWidth="1"/>
    <col min="6" max="6" width="30.85546875" style="53" customWidth="1"/>
    <col min="7" max="7" width="39.5703125" style="53" customWidth="1"/>
    <col min="8" max="8" width="9.42578125" style="57" customWidth="1"/>
    <col min="9" max="9" width="12.140625" style="57" customWidth="1"/>
    <col min="10" max="10" width="10.140625" style="56" customWidth="1"/>
    <col min="11" max="11" width="10.42578125" style="55" customWidth="1"/>
    <col min="12" max="12" width="9.85546875" style="54" customWidth="1"/>
    <col min="13" max="13" width="37.140625" style="53" customWidth="1"/>
    <col min="14" max="14" width="28" style="53" customWidth="1"/>
    <col min="15" max="16384" width="9.140625" style="53"/>
  </cols>
  <sheetData>
    <row r="1" spans="2:14" ht="13.5" thickBot="1"/>
    <row r="2" spans="2:14" ht="26.25" thickBot="1">
      <c r="B2" s="131" t="s">
        <v>44</v>
      </c>
      <c r="C2" s="130" t="s">
        <v>43</v>
      </c>
      <c r="D2" s="130" t="s">
        <v>103</v>
      </c>
      <c r="E2" s="138" t="s">
        <v>42</v>
      </c>
      <c r="F2" s="116" t="s">
        <v>41</v>
      </c>
      <c r="G2" s="116" t="s">
        <v>40</v>
      </c>
      <c r="H2" s="138" t="s">
        <v>39</v>
      </c>
      <c r="I2" s="138" t="s">
        <v>38</v>
      </c>
      <c r="J2" s="129" t="s">
        <v>37</v>
      </c>
      <c r="K2" s="128" t="s">
        <v>36</v>
      </c>
      <c r="L2" s="127" t="s">
        <v>35</v>
      </c>
      <c r="M2" s="116" t="s">
        <v>106</v>
      </c>
      <c r="N2" s="126" t="s">
        <v>105</v>
      </c>
    </row>
    <row r="3" spans="2:14" ht="64.5" customHeight="1">
      <c r="B3" s="65">
        <v>1</v>
      </c>
      <c r="C3" s="141" t="s">
        <v>2</v>
      </c>
      <c r="D3" s="142">
        <v>200</v>
      </c>
      <c r="E3" s="115">
        <f>H3*D3/0.88</f>
        <v>227.27272727272728</v>
      </c>
      <c r="F3" s="204" t="s">
        <v>137</v>
      </c>
      <c r="G3" s="207" t="s">
        <v>136</v>
      </c>
      <c r="H3" s="142">
        <v>1</v>
      </c>
      <c r="I3" s="142">
        <v>13300</v>
      </c>
      <c r="J3" s="136">
        <v>1</v>
      </c>
      <c r="K3" s="151">
        <f>H58</f>
        <v>0.69774999999999998</v>
      </c>
      <c r="L3" s="123">
        <f>I3*K3</f>
        <v>9280.0749999999989</v>
      </c>
      <c r="M3" s="153" t="s">
        <v>141</v>
      </c>
      <c r="N3" s="154" t="s">
        <v>104</v>
      </c>
    </row>
    <row r="4" spans="2:14" ht="33" customHeight="1">
      <c r="B4" s="64">
        <v>2</v>
      </c>
      <c r="C4" s="140" t="s">
        <v>24</v>
      </c>
      <c r="D4" s="139">
        <v>320</v>
      </c>
      <c r="E4" s="137">
        <f>H4*D4/0.88</f>
        <v>363.63636363636363</v>
      </c>
      <c r="F4" s="205"/>
      <c r="G4" s="205"/>
      <c r="H4" s="139">
        <v>1</v>
      </c>
      <c r="I4" s="139">
        <v>19000</v>
      </c>
      <c r="J4" s="125">
        <v>1</v>
      </c>
      <c r="K4" s="152">
        <f>H58</f>
        <v>0.69774999999999998</v>
      </c>
      <c r="L4" s="124">
        <f t="shared" ref="L4:L6" si="0">I4*K4</f>
        <v>13257.25</v>
      </c>
      <c r="M4" s="208" t="s">
        <v>125</v>
      </c>
      <c r="N4" s="211" t="s">
        <v>117</v>
      </c>
    </row>
    <row r="5" spans="2:14" ht="33" customHeight="1">
      <c r="B5" s="179">
        <v>3</v>
      </c>
      <c r="C5" s="162" t="s">
        <v>27</v>
      </c>
      <c r="D5" s="161">
        <v>400</v>
      </c>
      <c r="E5" s="178">
        <f>H5*D5/0.88</f>
        <v>454.54545454545456</v>
      </c>
      <c r="F5" s="206"/>
      <c r="G5" s="206"/>
      <c r="H5" s="161">
        <v>1</v>
      </c>
      <c r="I5" s="161">
        <v>25500</v>
      </c>
      <c r="J5" s="177">
        <v>1</v>
      </c>
      <c r="K5" s="176">
        <f>H57</f>
        <v>0.70099999999999996</v>
      </c>
      <c r="L5" s="175">
        <f t="shared" ref="L5" si="1">I5*K5</f>
        <v>17875.5</v>
      </c>
      <c r="M5" s="209"/>
      <c r="N5" s="212"/>
    </row>
    <row r="6" spans="2:14" ht="49.5" customHeight="1" thickBot="1">
      <c r="B6" s="179">
        <v>4</v>
      </c>
      <c r="C6" s="162" t="s">
        <v>135</v>
      </c>
      <c r="D6" s="161">
        <v>750</v>
      </c>
      <c r="E6" s="178">
        <v>825</v>
      </c>
      <c r="F6" s="206"/>
      <c r="G6" s="206"/>
      <c r="H6" s="161">
        <v>1</v>
      </c>
      <c r="I6" s="161">
        <v>67000</v>
      </c>
      <c r="J6" s="177">
        <v>1</v>
      </c>
      <c r="K6" s="176">
        <f>H58</f>
        <v>0.69774999999999998</v>
      </c>
      <c r="L6" s="175">
        <f t="shared" si="0"/>
        <v>46749.25</v>
      </c>
      <c r="M6" s="210"/>
      <c r="N6" s="213"/>
    </row>
    <row r="7" spans="2:14" ht="38.25">
      <c r="B7" s="65">
        <v>5</v>
      </c>
      <c r="C7" s="174" t="s">
        <v>34</v>
      </c>
      <c r="D7" s="173">
        <v>54</v>
      </c>
      <c r="E7" s="173">
        <v>176</v>
      </c>
      <c r="F7" s="174" t="s">
        <v>33</v>
      </c>
      <c r="G7" s="195" t="s">
        <v>132</v>
      </c>
      <c r="H7" s="173">
        <v>3</v>
      </c>
      <c r="I7" s="173">
        <v>4450</v>
      </c>
      <c r="J7" s="163">
        <v>1</v>
      </c>
      <c r="K7" s="172">
        <v>0.9</v>
      </c>
      <c r="L7" s="171">
        <f>H7*I7*J7*K7</f>
        <v>12015</v>
      </c>
      <c r="M7" s="201" t="s">
        <v>131</v>
      </c>
      <c r="N7" s="198" t="s">
        <v>32</v>
      </c>
    </row>
    <row r="8" spans="2:14" ht="38.25">
      <c r="B8" s="64">
        <v>6</v>
      </c>
      <c r="C8" s="63" t="s">
        <v>31</v>
      </c>
      <c r="D8" s="114">
        <v>54</v>
      </c>
      <c r="E8" s="114">
        <v>235</v>
      </c>
      <c r="F8" s="63" t="s">
        <v>30</v>
      </c>
      <c r="G8" s="196"/>
      <c r="H8" s="114">
        <v>4</v>
      </c>
      <c r="I8" s="114">
        <v>4450</v>
      </c>
      <c r="J8" s="61">
        <v>1</v>
      </c>
      <c r="K8" s="60">
        <v>0.9</v>
      </c>
      <c r="L8" s="59">
        <f>H8*I8*J8*K8</f>
        <v>16020</v>
      </c>
      <c r="M8" s="202"/>
      <c r="N8" s="199"/>
    </row>
    <row r="9" spans="2:14" ht="25.5">
      <c r="B9" s="64">
        <v>7</v>
      </c>
      <c r="C9" s="63" t="s">
        <v>29</v>
      </c>
      <c r="D9" s="114">
        <v>54</v>
      </c>
      <c r="E9" s="114">
        <f>E7*2</f>
        <v>352</v>
      </c>
      <c r="F9" s="62" t="s">
        <v>28</v>
      </c>
      <c r="G9" s="196"/>
      <c r="H9" s="114">
        <v>6</v>
      </c>
      <c r="I9" s="114">
        <v>4450</v>
      </c>
      <c r="J9" s="61">
        <v>1</v>
      </c>
      <c r="K9" s="60">
        <v>0.9</v>
      </c>
      <c r="L9" s="59">
        <f>H9*I9*J9*K9</f>
        <v>24030</v>
      </c>
      <c r="M9" s="202"/>
      <c r="N9" s="199"/>
    </row>
    <row r="10" spans="2:14" ht="26.25" thickBot="1">
      <c r="B10" s="134">
        <v>8</v>
      </c>
      <c r="C10" s="133" t="s">
        <v>133</v>
      </c>
      <c r="D10" s="132">
        <v>54</v>
      </c>
      <c r="E10" s="132">
        <f>2*E8</f>
        <v>470</v>
      </c>
      <c r="F10" s="133" t="s">
        <v>134</v>
      </c>
      <c r="G10" s="197"/>
      <c r="H10" s="132">
        <v>8</v>
      </c>
      <c r="I10" s="132">
        <v>4450</v>
      </c>
      <c r="J10" s="120">
        <v>1</v>
      </c>
      <c r="K10" s="119">
        <v>0.9</v>
      </c>
      <c r="L10" s="118">
        <f>H10*I10*J10*K10</f>
        <v>32040</v>
      </c>
      <c r="M10" s="203"/>
      <c r="N10" s="200"/>
    </row>
    <row r="12" spans="2:14" ht="15.75">
      <c r="E12" s="146">
        <v>1</v>
      </c>
    </row>
    <row r="13" spans="2:14" ht="24.75" customHeight="1">
      <c r="B13" s="194"/>
      <c r="C13" s="194"/>
      <c r="D13" s="135"/>
      <c r="E13" s="144" t="s">
        <v>104</v>
      </c>
      <c r="F13" s="57"/>
    </row>
    <row r="14" spans="2:14" ht="15.75">
      <c r="K14" s="147">
        <v>2</v>
      </c>
      <c r="L14" s="53"/>
      <c r="N14" s="57" t="s">
        <v>36</v>
      </c>
    </row>
    <row r="15" spans="2:14" ht="15">
      <c r="K15" s="57" t="s">
        <v>118</v>
      </c>
      <c r="L15" s="144" t="s">
        <v>121</v>
      </c>
      <c r="N15" s="150">
        <v>0.69199999999999995</v>
      </c>
    </row>
    <row r="16" spans="2:14" ht="15">
      <c r="K16" s="57" t="s">
        <v>122</v>
      </c>
      <c r="L16" s="144" t="s">
        <v>124</v>
      </c>
      <c r="N16" s="150">
        <v>0.69899999999999995</v>
      </c>
    </row>
    <row r="17" spans="11:14" ht="15">
      <c r="K17" s="57" t="s">
        <v>119</v>
      </c>
      <c r="L17" s="144" t="s">
        <v>120</v>
      </c>
      <c r="N17" s="150">
        <v>0.69899999999999995</v>
      </c>
    </row>
    <row r="18" spans="11:14" ht="15">
      <c r="K18" s="57" t="s">
        <v>128</v>
      </c>
      <c r="L18" s="144" t="s">
        <v>127</v>
      </c>
      <c r="N18" s="150">
        <v>0.70099999999999996</v>
      </c>
    </row>
    <row r="19" spans="11:14">
      <c r="L19" s="53"/>
      <c r="M19" s="149" t="s">
        <v>123</v>
      </c>
      <c r="N19" s="150">
        <f>AVERAGE(N15:N18)</f>
        <v>0.69774999999999998</v>
      </c>
    </row>
    <row r="20" spans="11:14">
      <c r="L20" s="160" t="s">
        <v>129</v>
      </c>
    </row>
    <row r="53" spans="5:8" ht="25.5">
      <c r="E53" s="147">
        <v>2</v>
      </c>
      <c r="H53" s="57" t="s">
        <v>36</v>
      </c>
    </row>
    <row r="54" spans="5:8" ht="15">
      <c r="E54" s="57" t="s">
        <v>118</v>
      </c>
      <c r="F54" s="144" t="s">
        <v>121</v>
      </c>
      <c r="H54" s="150">
        <v>0.69199999999999995</v>
      </c>
    </row>
    <row r="55" spans="5:8" ht="15">
      <c r="E55" s="57" t="s">
        <v>122</v>
      </c>
      <c r="F55" s="144" t="s">
        <v>124</v>
      </c>
      <c r="H55" s="150">
        <v>0.69899999999999995</v>
      </c>
    </row>
    <row r="56" spans="5:8" ht="15">
      <c r="E56" s="57" t="s">
        <v>119</v>
      </c>
      <c r="F56" s="144" t="s">
        <v>120</v>
      </c>
      <c r="H56" s="150">
        <v>0.69899999999999995</v>
      </c>
    </row>
    <row r="57" spans="5:8" ht="15">
      <c r="E57" s="57" t="s">
        <v>128</v>
      </c>
      <c r="F57" s="144" t="s">
        <v>127</v>
      </c>
      <c r="H57" s="150">
        <v>0.70099999999999996</v>
      </c>
    </row>
    <row r="58" spans="5:8">
      <c r="E58" s="160" t="s">
        <v>129</v>
      </c>
      <c r="G58" s="149" t="s">
        <v>123</v>
      </c>
      <c r="H58" s="150">
        <f>AVERAGE(H54:H57)</f>
        <v>0.69774999999999998</v>
      </c>
    </row>
    <row r="61" spans="5:8" ht="15">
      <c r="F61" s="148"/>
    </row>
  </sheetData>
  <mergeCells count="8">
    <mergeCell ref="B13:C13"/>
    <mergeCell ref="G7:G10"/>
    <mergeCell ref="N7:N10"/>
    <mergeCell ref="M7:M10"/>
    <mergeCell ref="F3:F6"/>
    <mergeCell ref="G3:G6"/>
    <mergeCell ref="M4:M6"/>
    <mergeCell ref="N4:N6"/>
  </mergeCells>
  <hyperlinks>
    <hyperlink ref="N7" r:id="rId1"/>
    <hyperlink ref="N3" r:id="rId2"/>
    <hyperlink ref="E13" r:id="rId3"/>
    <hyperlink ref="N4" r:id="rId4"/>
    <hyperlink ref="F56" r:id="rId5"/>
    <hyperlink ref="F54" r:id="rId6"/>
    <hyperlink ref="F55" r:id="rId7"/>
    <hyperlink ref="F57" r:id="rId8"/>
    <hyperlink ref="G7" r:id="rId9"/>
    <hyperlink ref="G3" r:id="rId10"/>
    <hyperlink ref="L17" r:id="rId11"/>
    <hyperlink ref="L15" r:id="rId12"/>
    <hyperlink ref="L16" r:id="rId13"/>
    <hyperlink ref="L18" r:id="rId14"/>
  </hyperlinks>
  <pageMargins left="0.7" right="0.7" top="0.75" bottom="0.75" header="0.3" footer="0.3"/>
  <pageSetup orientation="portrait" horizontalDpi="1200" verticalDpi="1200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AM7"/>
  <sheetViews>
    <sheetView workbookViewId="0">
      <selection activeCell="A12" sqref="A12"/>
    </sheetView>
  </sheetViews>
  <sheetFormatPr defaultRowHeight="15"/>
  <cols>
    <col min="1" max="1" width="62" customWidth="1"/>
    <col min="5" max="5" width="15.28515625" customWidth="1"/>
  </cols>
  <sheetData>
    <row r="3" spans="1:39" ht="15.75" thickBot="1"/>
    <row r="4" spans="1:39" ht="100.5">
      <c r="A4" s="101" t="s">
        <v>66</v>
      </c>
      <c r="B4" s="102" t="s">
        <v>67</v>
      </c>
      <c r="C4" s="102" t="s">
        <v>68</v>
      </c>
      <c r="D4" s="102" t="s">
        <v>21</v>
      </c>
      <c r="E4" s="103" t="s">
        <v>69</v>
      </c>
      <c r="F4" s="102" t="s">
        <v>70</v>
      </c>
      <c r="G4" s="102" t="s">
        <v>71</v>
      </c>
      <c r="H4" s="102" t="s">
        <v>72</v>
      </c>
      <c r="I4" s="102" t="s">
        <v>73</v>
      </c>
      <c r="J4" s="102" t="s">
        <v>74</v>
      </c>
      <c r="K4" s="104" t="s">
        <v>75</v>
      </c>
      <c r="L4" s="104" t="s">
        <v>76</v>
      </c>
      <c r="M4" s="105" t="s">
        <v>77</v>
      </c>
      <c r="N4" s="104" t="s">
        <v>78</v>
      </c>
      <c r="O4" s="105" t="s">
        <v>79</v>
      </c>
      <c r="P4" s="103" t="s">
        <v>80</v>
      </c>
      <c r="Q4" s="105" t="s">
        <v>81</v>
      </c>
      <c r="R4" s="105" t="s">
        <v>82</v>
      </c>
      <c r="S4" s="102" t="s">
        <v>83</v>
      </c>
      <c r="T4" s="102" t="s">
        <v>84</v>
      </c>
      <c r="U4" s="102" t="s">
        <v>85</v>
      </c>
      <c r="V4" s="102" t="s">
        <v>86</v>
      </c>
      <c r="W4" s="106" t="s">
        <v>87</v>
      </c>
      <c r="X4" s="102" t="s">
        <v>88</v>
      </c>
      <c r="Y4" s="107" t="s">
        <v>89</v>
      </c>
      <c r="Z4" s="106" t="s">
        <v>90</v>
      </c>
      <c r="AA4" s="108" t="s">
        <v>91</v>
      </c>
      <c r="AB4" s="108" t="s">
        <v>92</v>
      </c>
      <c r="AC4" s="108" t="s">
        <v>93</v>
      </c>
      <c r="AD4" s="108" t="s">
        <v>94</v>
      </c>
      <c r="AE4" s="109"/>
      <c r="AF4" s="110" t="s">
        <v>95</v>
      </c>
      <c r="AG4" s="110" t="s">
        <v>96</v>
      </c>
      <c r="AH4" s="110" t="s">
        <v>97</v>
      </c>
      <c r="AI4" s="110" t="s">
        <v>98</v>
      </c>
      <c r="AJ4" s="111" t="s">
        <v>99</v>
      </c>
      <c r="AK4" s="112" t="s">
        <v>100</v>
      </c>
      <c r="AL4" s="113" t="s">
        <v>101</v>
      </c>
      <c r="AM4" s="113" t="s">
        <v>102</v>
      </c>
    </row>
    <row r="5" spans="1:39">
      <c r="A5" s="99" t="s">
        <v>49</v>
      </c>
      <c r="B5" s="77">
        <v>482</v>
      </c>
      <c r="C5" s="78" t="s">
        <v>50</v>
      </c>
      <c r="D5" s="78" t="s">
        <v>51</v>
      </c>
      <c r="E5" s="79" t="s">
        <v>52</v>
      </c>
      <c r="F5" s="75" t="s">
        <v>53</v>
      </c>
      <c r="G5" s="78">
        <v>1</v>
      </c>
      <c r="H5" s="78" t="s">
        <v>54</v>
      </c>
      <c r="I5" s="80">
        <v>227.3</v>
      </c>
      <c r="J5" s="80"/>
      <c r="K5" s="81">
        <v>12000</v>
      </c>
      <c r="L5" s="92">
        <v>12000</v>
      </c>
      <c r="M5" s="82">
        <v>63</v>
      </c>
      <c r="N5" s="92">
        <v>40000</v>
      </c>
      <c r="O5" s="82">
        <v>112.5</v>
      </c>
      <c r="P5" s="79" t="s">
        <v>55</v>
      </c>
      <c r="Q5" s="83">
        <v>37.5</v>
      </c>
      <c r="R5" s="100">
        <v>0</v>
      </c>
      <c r="S5" s="78">
        <v>15</v>
      </c>
      <c r="T5" s="78">
        <v>0</v>
      </c>
      <c r="U5" s="84">
        <v>227.3</v>
      </c>
      <c r="V5" s="78" t="s">
        <v>56</v>
      </c>
      <c r="W5" s="78" t="s">
        <v>57</v>
      </c>
      <c r="X5" s="74"/>
      <c r="Y5" s="85" t="s">
        <v>58</v>
      </c>
      <c r="Z5" s="86"/>
      <c r="AA5" s="87">
        <v>0</v>
      </c>
      <c r="AB5" s="87">
        <v>1</v>
      </c>
      <c r="AC5" s="87">
        <v>1</v>
      </c>
      <c r="AD5" s="88" t="s">
        <v>59</v>
      </c>
      <c r="AE5" s="89"/>
      <c r="AF5" s="93">
        <v>25</v>
      </c>
      <c r="AG5" s="98">
        <v>37.5</v>
      </c>
      <c r="AH5" s="98">
        <v>0.5</v>
      </c>
      <c r="AI5" s="90">
        <v>70</v>
      </c>
      <c r="AJ5" s="98">
        <v>37.5</v>
      </c>
      <c r="AK5" s="90">
        <v>5</v>
      </c>
      <c r="AL5" s="76">
        <v>1</v>
      </c>
      <c r="AM5" s="76">
        <v>486</v>
      </c>
    </row>
    <row r="6" spans="1:39">
      <c r="A6" s="99" t="s">
        <v>60</v>
      </c>
      <c r="B6" s="77">
        <v>487</v>
      </c>
      <c r="C6" s="78" t="s">
        <v>50</v>
      </c>
      <c r="D6" s="78" t="s">
        <v>51</v>
      </c>
      <c r="E6" s="79" t="s">
        <v>52</v>
      </c>
      <c r="F6" s="75" t="s">
        <v>53</v>
      </c>
      <c r="G6" s="78">
        <v>1</v>
      </c>
      <c r="H6" s="78" t="s">
        <v>54</v>
      </c>
      <c r="I6" s="80">
        <v>363.6</v>
      </c>
      <c r="J6" s="80"/>
      <c r="K6" s="81">
        <v>15000</v>
      </c>
      <c r="L6" s="92">
        <v>15000</v>
      </c>
      <c r="M6" s="82">
        <v>68</v>
      </c>
      <c r="N6" s="92">
        <v>40000</v>
      </c>
      <c r="O6" s="82">
        <v>122.5</v>
      </c>
      <c r="P6" s="96" t="s">
        <v>61</v>
      </c>
      <c r="Q6" s="83">
        <v>37.5</v>
      </c>
      <c r="R6" s="100">
        <v>0</v>
      </c>
      <c r="S6" s="78">
        <v>15</v>
      </c>
      <c r="T6" s="78">
        <v>0</v>
      </c>
      <c r="U6" s="84">
        <v>363.6</v>
      </c>
      <c r="V6" s="78" t="s">
        <v>56</v>
      </c>
      <c r="W6" s="78" t="s">
        <v>57</v>
      </c>
      <c r="X6" s="74"/>
      <c r="Y6" s="85" t="s">
        <v>58</v>
      </c>
      <c r="Z6" s="86"/>
      <c r="AA6" s="87">
        <v>0</v>
      </c>
      <c r="AB6" s="87">
        <v>1</v>
      </c>
      <c r="AC6" s="87">
        <v>1</v>
      </c>
      <c r="AD6" s="88" t="s">
        <v>62</v>
      </c>
      <c r="AE6" s="89"/>
      <c r="AF6" s="93">
        <v>30</v>
      </c>
      <c r="AG6" s="98">
        <v>37.5</v>
      </c>
      <c r="AH6" s="98">
        <v>0.5</v>
      </c>
      <c r="AI6" s="90">
        <v>80</v>
      </c>
      <c r="AJ6" s="98">
        <v>37.5</v>
      </c>
      <c r="AK6" s="90">
        <v>5</v>
      </c>
      <c r="AL6" s="76">
        <v>1</v>
      </c>
      <c r="AM6" s="76">
        <v>491</v>
      </c>
    </row>
    <row r="7" spans="1:39">
      <c r="A7" s="99" t="s">
        <v>63</v>
      </c>
      <c r="B7" s="94">
        <v>492</v>
      </c>
      <c r="C7" s="95" t="s">
        <v>50</v>
      </c>
      <c r="D7" s="95" t="s">
        <v>51</v>
      </c>
      <c r="E7" s="96" t="s">
        <v>52</v>
      </c>
      <c r="F7" s="97" t="s">
        <v>53</v>
      </c>
      <c r="G7" s="95">
        <v>1</v>
      </c>
      <c r="H7" s="95" t="s">
        <v>54</v>
      </c>
      <c r="I7" s="91">
        <v>454.5</v>
      </c>
      <c r="J7" s="91"/>
      <c r="K7" s="81">
        <v>15000</v>
      </c>
      <c r="L7" s="92">
        <v>15000</v>
      </c>
      <c r="M7" s="82">
        <v>73</v>
      </c>
      <c r="N7" s="92">
        <v>40000</v>
      </c>
      <c r="O7" s="82">
        <v>132.5</v>
      </c>
      <c r="P7" s="96" t="s">
        <v>64</v>
      </c>
      <c r="Q7" s="83">
        <v>37.5</v>
      </c>
      <c r="R7" s="100">
        <v>0</v>
      </c>
      <c r="S7" s="78">
        <v>15</v>
      </c>
      <c r="T7" s="78">
        <v>0</v>
      </c>
      <c r="U7" s="84">
        <v>454.5</v>
      </c>
      <c r="V7" s="78" t="s">
        <v>56</v>
      </c>
      <c r="W7" s="78" t="s">
        <v>57</v>
      </c>
      <c r="X7" s="74"/>
      <c r="Y7" s="85" t="s">
        <v>58</v>
      </c>
      <c r="Z7" s="86"/>
      <c r="AA7" s="87">
        <v>0</v>
      </c>
      <c r="AB7" s="87">
        <v>1</v>
      </c>
      <c r="AC7" s="87">
        <v>1</v>
      </c>
      <c r="AD7" s="88" t="s">
        <v>65</v>
      </c>
      <c r="AE7" s="89"/>
      <c r="AF7" s="93">
        <v>35</v>
      </c>
      <c r="AG7" s="98">
        <v>37.5</v>
      </c>
      <c r="AH7" s="98">
        <v>0.5</v>
      </c>
      <c r="AI7" s="90">
        <v>90</v>
      </c>
      <c r="AJ7" s="98">
        <v>37.5</v>
      </c>
      <c r="AK7" s="90">
        <v>5</v>
      </c>
      <c r="AL7" s="76">
        <v>1</v>
      </c>
      <c r="AM7" s="76">
        <v>494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CA8773-D8D7-4469-A637-4BB27A5337FB}"/>
</file>

<file path=customXml/itemProps2.xml><?xml version="1.0" encoding="utf-8"?>
<ds:datastoreItem xmlns:ds="http://schemas.openxmlformats.org/officeDocument/2006/customXml" ds:itemID="{338BAEF4-5D2E-4EDF-ACD6-54D75B4E39E3}"/>
</file>

<file path=customXml/itemProps3.xml><?xml version="1.0" encoding="utf-8"?>
<ds:datastoreItem xmlns:ds="http://schemas.openxmlformats.org/officeDocument/2006/customXml" ds:itemID="{71AEC467-4F3E-4E82-99AE-D1F67D9D0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T5HOassumptions EVT2012</vt:lpstr>
      <vt:lpstr>References</vt:lpstr>
      <vt:lpstr>query-MHEVT</vt:lpstr>
      <vt:lpstr>Sheet3</vt:lpstr>
      <vt:lpstr>'T5HOassumptions EVT2012'!Print_Area</vt:lpstr>
      <vt:lpstr>REFERENCES</vt:lpstr>
    </vt:vector>
  </TitlesOfParts>
  <Company>VEIC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Dawson</dc:creator>
  <cp:lastModifiedBy>Zoe Dawson</cp:lastModifiedBy>
  <dcterms:created xsi:type="dcterms:W3CDTF">2015-05-25T19:57:03Z</dcterms:created>
  <dcterms:modified xsi:type="dcterms:W3CDTF">2015-07-30T13:12:19Z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